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2.HT_Go_2024\"/>
    </mc:Choice>
  </mc:AlternateContent>
  <xr:revisionPtr revIDLastSave="0" documentId="13_ncr:1_{AAE9B309-6354-4947-9085-FE99A958A399}" xr6:coauthVersionLast="47" xr6:coauthVersionMax="47" xr10:uidLastSave="{00000000-0000-0000-0000-000000000000}"/>
  <bookViews>
    <workbookView xWindow="-108" yWindow="-108" windowWidth="23256" windowHeight="12456" xr2:uid="{E05ACF18-E2F5-47D7-8490-A3CAEF808C69}"/>
  </bookViews>
  <sheets>
    <sheet name="HT" sheetId="1" r:id="rId1"/>
  </sheets>
  <externalReferences>
    <externalReference r:id="rId2"/>
    <externalReference r:id="rId3"/>
  </externalReferences>
  <definedNames>
    <definedName name="_xlnm._FilterDatabase" localSheetId="0" hidden="1">HT!$A$10:$BL$18</definedName>
    <definedName name="a" localSheetId="0">#REF!</definedName>
    <definedName name="dinhmucvt">#REF!</definedName>
    <definedName name="dmdo1">#REF!</definedName>
    <definedName name="_xlnm.Print_Titles" localSheetId="0">HT!$6:$8</definedName>
    <definedName name="qa" localSheetId="0">#REF!</definedName>
    <definedName name="SAVoucher" localSheetId="0">#REF!</definedName>
    <definedName name="xevc" localSheetId="0">HT!#REF!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S21" i="1" l="1"/>
  <c r="BQ21" i="1"/>
  <c r="BX21" i="1" s="1"/>
  <c r="BP21" i="1"/>
  <c r="BO21" i="1"/>
  <c r="BN21" i="1"/>
  <c r="BM21" i="1"/>
  <c r="BU21" i="1" s="1"/>
  <c r="BL21" i="1"/>
  <c r="BJ21" i="1"/>
  <c r="BE21" i="1"/>
  <c r="BC21" i="1"/>
  <c r="BB21" i="1"/>
  <c r="AV21" i="1"/>
  <c r="AQ21" i="1"/>
  <c r="AM21" i="1"/>
  <c r="AL21" i="1"/>
  <c r="AJ21" i="1"/>
  <c r="AI21" i="1"/>
  <c r="AW21" i="1" s="1"/>
  <c r="AH21" i="1"/>
  <c r="AG21" i="1"/>
  <c r="BH21" i="1" s="1"/>
  <c r="AF21" i="1"/>
  <c r="AE21" i="1"/>
  <c r="AA21" i="1"/>
  <c r="BK21" i="1" s="1"/>
  <c r="Z21" i="1"/>
  <c r="X21" i="1"/>
  <c r="AK21" i="1" s="1"/>
  <c r="Q21" i="1"/>
  <c r="P21" i="1"/>
  <c r="O21" i="1"/>
  <c r="M21" i="1"/>
  <c r="BS20" i="1"/>
  <c r="BQ20" i="1"/>
  <c r="BX20" i="1" s="1"/>
  <c r="BP20" i="1"/>
  <c r="BO20" i="1"/>
  <c r="BN20" i="1"/>
  <c r="BM20" i="1"/>
  <c r="BL20" i="1"/>
  <c r="BJ20" i="1"/>
  <c r="BF20" i="1"/>
  <c r="BE20" i="1"/>
  <c r="AV20" i="1"/>
  <c r="AQ20" i="1"/>
  <c r="AO20" i="1"/>
  <c r="AN20" i="1"/>
  <c r="AM20" i="1"/>
  <c r="AK20" i="1"/>
  <c r="AJ20" i="1"/>
  <c r="AI20" i="1"/>
  <c r="AW20" i="1" s="1"/>
  <c r="AH20" i="1"/>
  <c r="AG20" i="1"/>
  <c r="BB20" i="1" s="1"/>
  <c r="AF20" i="1"/>
  <c r="AE20" i="1"/>
  <c r="AA20" i="1"/>
  <c r="AL20" i="1" s="1"/>
  <c r="Z20" i="1"/>
  <c r="X20" i="1"/>
  <c r="Q20" i="1"/>
  <c r="P20" i="1"/>
  <c r="O20" i="1"/>
  <c r="M20" i="1"/>
  <c r="BX19" i="1"/>
  <c r="BU19" i="1"/>
  <c r="BT19" i="1"/>
  <c r="BV19" i="1" s="1"/>
  <c r="BS19" i="1"/>
  <c r="BQ19" i="1"/>
  <c r="BP19" i="1"/>
  <c r="BO19" i="1"/>
  <c r="BN19" i="1"/>
  <c r="BY19" i="1" s="1"/>
  <c r="BM19" i="1"/>
  <c r="BL19" i="1"/>
  <c r="BJ19" i="1"/>
  <c r="BG19" i="1"/>
  <c r="BF19" i="1"/>
  <c r="BE19" i="1"/>
  <c r="AV19" i="1"/>
  <c r="AM19" i="1"/>
  <c r="AL19" i="1"/>
  <c r="AJ19" i="1"/>
  <c r="AI19" i="1"/>
  <c r="AQ19" i="1" s="1"/>
  <c r="AH19" i="1"/>
  <c r="AG19" i="1"/>
  <c r="BB19" i="1" s="1"/>
  <c r="AF19" i="1"/>
  <c r="AE19" i="1"/>
  <c r="AA19" i="1"/>
  <c r="BD19" i="1" s="1"/>
  <c r="Z19" i="1"/>
  <c r="X19" i="1"/>
  <c r="Q19" i="1"/>
  <c r="P19" i="1"/>
  <c r="O19" i="1"/>
  <c r="M19" i="1"/>
  <c r="BY18" i="1"/>
  <c r="BX18" i="1"/>
  <c r="BS18" i="1"/>
  <c r="BQ18" i="1"/>
  <c r="BP18" i="1"/>
  <c r="BO18" i="1"/>
  <c r="BN18" i="1"/>
  <c r="BM18" i="1"/>
  <c r="BU18" i="1" s="1"/>
  <c r="BL18" i="1"/>
  <c r="BK18" i="1"/>
  <c r="BJ18" i="1"/>
  <c r="BE18" i="1"/>
  <c r="BB18" i="1"/>
  <c r="AV18" i="1"/>
  <c r="AM18" i="1"/>
  <c r="AL18" i="1"/>
  <c r="AK18" i="1"/>
  <c r="AJ18" i="1"/>
  <c r="AI18" i="1"/>
  <c r="AH18" i="1"/>
  <c r="AG18" i="1"/>
  <c r="BH18" i="1" s="1"/>
  <c r="AF18" i="1"/>
  <c r="AE18" i="1"/>
  <c r="AA18" i="1"/>
  <c r="Z18" i="1"/>
  <c r="X18" i="1"/>
  <c r="P18" i="1"/>
  <c r="Q18" i="1" s="1"/>
  <c r="O18" i="1"/>
  <c r="M18" i="1"/>
  <c r="BS17" i="1"/>
  <c r="BQ17" i="1"/>
  <c r="BX17" i="1" s="1"/>
  <c r="BP17" i="1"/>
  <c r="BO17" i="1"/>
  <c r="BN17" i="1"/>
  <c r="BY17" i="1" s="1"/>
  <c r="BM17" i="1"/>
  <c r="BU17" i="1" s="1"/>
  <c r="BL17" i="1"/>
  <c r="BJ17" i="1"/>
  <c r="BE17" i="1"/>
  <c r="BC17" i="1"/>
  <c r="BB17" i="1"/>
  <c r="AV17" i="1"/>
  <c r="AQ17" i="1"/>
  <c r="AM17" i="1"/>
  <c r="AN17" i="1" s="1"/>
  <c r="AL17" i="1"/>
  <c r="AK17" i="1"/>
  <c r="AJ17" i="1"/>
  <c r="AI17" i="1"/>
  <c r="AW17" i="1" s="1"/>
  <c r="AH17" i="1"/>
  <c r="AG17" i="1"/>
  <c r="BH17" i="1" s="1"/>
  <c r="AF17" i="1"/>
  <c r="AE17" i="1"/>
  <c r="AA17" i="1"/>
  <c r="BK17" i="1" s="1"/>
  <c r="Z17" i="1"/>
  <c r="X17" i="1"/>
  <c r="P17" i="1"/>
  <c r="Q17" i="1" s="1"/>
  <c r="O17" i="1"/>
  <c r="M17" i="1"/>
  <c r="BS16" i="1"/>
  <c r="BQ16" i="1"/>
  <c r="BT16" i="1" s="1"/>
  <c r="BP16" i="1"/>
  <c r="BO16" i="1"/>
  <c r="BN16" i="1"/>
  <c r="BY16" i="1" s="1"/>
  <c r="BM16" i="1"/>
  <c r="BL16" i="1"/>
  <c r="BJ16" i="1"/>
  <c r="BF16" i="1"/>
  <c r="BE16" i="1"/>
  <c r="BC16" i="1"/>
  <c r="AV16" i="1"/>
  <c r="AQ16" i="1"/>
  <c r="AN16" i="1"/>
  <c r="AO16" i="1" s="1"/>
  <c r="AM16" i="1"/>
  <c r="AJ16" i="1"/>
  <c r="AI16" i="1"/>
  <c r="AW16" i="1" s="1"/>
  <c r="AH16" i="1"/>
  <c r="AG16" i="1"/>
  <c r="BB16" i="1" s="1"/>
  <c r="AF16" i="1"/>
  <c r="AE16" i="1"/>
  <c r="AA16" i="1"/>
  <c r="BD16" i="1" s="1"/>
  <c r="Z16" i="1"/>
  <c r="X16" i="1"/>
  <c r="Q16" i="1"/>
  <c r="P16" i="1"/>
  <c r="O16" i="1"/>
  <c r="M16" i="1"/>
  <c r="BY15" i="1"/>
  <c r="BX15" i="1"/>
  <c r="BU15" i="1"/>
  <c r="BT15" i="1"/>
  <c r="BV15" i="1" s="1"/>
  <c r="BS15" i="1"/>
  <c r="BQ15" i="1"/>
  <c r="BP15" i="1"/>
  <c r="BO15" i="1"/>
  <c r="BN15" i="1"/>
  <c r="BM15" i="1"/>
  <c r="BL15" i="1"/>
  <c r="BK15" i="1"/>
  <c r="BJ15" i="1"/>
  <c r="BG15" i="1"/>
  <c r="BF15" i="1"/>
  <c r="BE15" i="1"/>
  <c r="AV15" i="1"/>
  <c r="AM15" i="1"/>
  <c r="AL15" i="1"/>
  <c r="AJ15" i="1"/>
  <c r="AI15" i="1"/>
  <c r="AQ15" i="1" s="1"/>
  <c r="AH15" i="1"/>
  <c r="AG15" i="1"/>
  <c r="BH15" i="1" s="1"/>
  <c r="AF15" i="1"/>
  <c r="AE15" i="1"/>
  <c r="AA15" i="1"/>
  <c r="BD15" i="1" s="1"/>
  <c r="Z15" i="1"/>
  <c r="X15" i="1"/>
  <c r="Q15" i="1"/>
  <c r="P15" i="1"/>
  <c r="O15" i="1"/>
  <c r="M15" i="1"/>
  <c r="BY14" i="1"/>
  <c r="BX14" i="1"/>
  <c r="BS14" i="1"/>
  <c r="BQ14" i="1"/>
  <c r="BP14" i="1"/>
  <c r="BO14" i="1"/>
  <c r="BN14" i="1"/>
  <c r="BM14" i="1"/>
  <c r="BU14" i="1" s="1"/>
  <c r="BL14" i="1"/>
  <c r="BK14" i="1"/>
  <c r="BJ14" i="1"/>
  <c r="BE14" i="1"/>
  <c r="BB14" i="1"/>
  <c r="AV14" i="1"/>
  <c r="AM14" i="1"/>
  <c r="AL14" i="1"/>
  <c r="AK14" i="1"/>
  <c r="AJ14" i="1"/>
  <c r="AI14" i="1"/>
  <c r="AQ14" i="1" s="1"/>
  <c r="AH14" i="1"/>
  <c r="AG14" i="1"/>
  <c r="BH14" i="1" s="1"/>
  <c r="AF14" i="1"/>
  <c r="AE14" i="1"/>
  <c r="AA14" i="1"/>
  <c r="Z14" i="1"/>
  <c r="X14" i="1"/>
  <c r="P14" i="1"/>
  <c r="Q14" i="1" s="1"/>
  <c r="O14" i="1"/>
  <c r="M14" i="1"/>
  <c r="BS13" i="1"/>
  <c r="BQ13" i="1"/>
  <c r="BX13" i="1" s="1"/>
  <c r="BP13" i="1"/>
  <c r="BO13" i="1"/>
  <c r="BN13" i="1"/>
  <c r="BY13" i="1" s="1"/>
  <c r="BM13" i="1"/>
  <c r="BU13" i="1" s="1"/>
  <c r="BL13" i="1"/>
  <c r="BJ13" i="1"/>
  <c r="BE13" i="1"/>
  <c r="BC13" i="1"/>
  <c r="BB13" i="1"/>
  <c r="AV13" i="1"/>
  <c r="AQ13" i="1"/>
  <c r="AM13" i="1"/>
  <c r="AN13" i="1" s="1"/>
  <c r="AL13" i="1"/>
  <c r="AK13" i="1"/>
  <c r="AJ13" i="1"/>
  <c r="AI13" i="1"/>
  <c r="AW13" i="1" s="1"/>
  <c r="AH13" i="1"/>
  <c r="AG13" i="1"/>
  <c r="BH13" i="1" s="1"/>
  <c r="AF13" i="1"/>
  <c r="AE13" i="1"/>
  <c r="AA13" i="1"/>
  <c r="BK13" i="1" s="1"/>
  <c r="Z13" i="1"/>
  <c r="X13" i="1"/>
  <c r="X9" i="1" s="1"/>
  <c r="P13" i="1"/>
  <c r="Q13" i="1" s="1"/>
  <c r="O13" i="1"/>
  <c r="M13" i="1"/>
  <c r="BY12" i="1"/>
  <c r="BW12" i="1"/>
  <c r="BU12" i="1"/>
  <c r="BT12" i="1"/>
  <c r="BS12" i="1"/>
  <c r="BV12" i="1" s="1"/>
  <c r="BQ12" i="1"/>
  <c r="BX12" i="1" s="1"/>
  <c r="BP12" i="1"/>
  <c r="BO12" i="1"/>
  <c r="BN12" i="1"/>
  <c r="BM12" i="1"/>
  <c r="BL12" i="1"/>
  <c r="BJ12" i="1"/>
  <c r="BG12" i="1"/>
  <c r="BF12" i="1"/>
  <c r="BE12" i="1"/>
  <c r="AV12" i="1"/>
  <c r="AQ12" i="1"/>
  <c r="AO12" i="1"/>
  <c r="AN12" i="1"/>
  <c r="AM12" i="1"/>
  <c r="AK12" i="1"/>
  <c r="AJ12" i="1"/>
  <c r="AI12" i="1"/>
  <c r="AW12" i="1" s="1"/>
  <c r="AH12" i="1"/>
  <c r="AG12" i="1"/>
  <c r="BB12" i="1" s="1"/>
  <c r="AF12" i="1"/>
  <c r="AE12" i="1"/>
  <c r="AD12" i="1"/>
  <c r="AA12" i="1"/>
  <c r="BC12" i="1" s="1"/>
  <c r="Z12" i="1"/>
  <c r="X12" i="1"/>
  <c r="P12" i="1"/>
  <c r="Q12" i="1" s="1"/>
  <c r="O12" i="1"/>
  <c r="M12" i="1"/>
  <c r="A12" i="1"/>
  <c r="BY11" i="1"/>
  <c r="BZ11" i="1" s="1"/>
  <c r="BX11" i="1"/>
  <c r="BU11" i="1"/>
  <c r="BS11" i="1"/>
  <c r="BQ11" i="1"/>
  <c r="BP11" i="1"/>
  <c r="BO11" i="1"/>
  <c r="BN11" i="1"/>
  <c r="BM11" i="1"/>
  <c r="BT11" i="1" s="1"/>
  <c r="BV11" i="1" s="1"/>
  <c r="BL11" i="1"/>
  <c r="BK11" i="1"/>
  <c r="BJ11" i="1"/>
  <c r="BG11" i="1"/>
  <c r="BE11" i="1"/>
  <c r="BC11" i="1"/>
  <c r="AV11" i="1"/>
  <c r="AN11" i="1"/>
  <c r="AM11" i="1"/>
  <c r="AO11" i="1" s="1"/>
  <c r="AL11" i="1"/>
  <c r="AK11" i="1"/>
  <c r="AJ11" i="1"/>
  <c r="AS11" i="1" s="1"/>
  <c r="AI11" i="1"/>
  <c r="AQ11" i="1" s="1"/>
  <c r="AH11" i="1"/>
  <c r="AG11" i="1"/>
  <c r="BF11" i="1" s="1"/>
  <c r="AF11" i="1"/>
  <c r="AE11" i="1"/>
  <c r="AD11" i="1"/>
  <c r="AA11" i="1"/>
  <c r="BD11" i="1" s="1"/>
  <c r="Z11" i="1"/>
  <c r="X11" i="1"/>
  <c r="P11" i="1"/>
  <c r="Q11" i="1" s="1"/>
  <c r="O11" i="1"/>
  <c r="M11" i="1"/>
  <c r="AB9" i="1"/>
  <c r="V9" i="1"/>
  <c r="U9" i="1"/>
  <c r="AI4" i="1"/>
  <c r="BY20" i="1" l="1"/>
  <c r="BY21" i="1"/>
  <c r="AT11" i="1"/>
  <c r="BV16" i="1"/>
  <c r="BC20" i="1"/>
  <c r="AS12" i="1"/>
  <c r="BZ12" i="1" s="1"/>
  <c r="BH19" i="1"/>
  <c r="BT20" i="1"/>
  <c r="BV20" i="1" s="1"/>
  <c r="AN21" i="1"/>
  <c r="AO21" i="1" s="1"/>
  <c r="BH12" i="1"/>
  <c r="AO13" i="1"/>
  <c r="BD13" i="1"/>
  <c r="AW15" i="1"/>
  <c r="BG16" i="1"/>
  <c r="BU16" i="1"/>
  <c r="AO17" i="1"/>
  <c r="BD17" i="1"/>
  <c r="AW19" i="1"/>
  <c r="BK19" i="1"/>
  <c r="BG20" i="1"/>
  <c r="BU20" i="1"/>
  <c r="BD21" i="1"/>
  <c r="BH16" i="1"/>
  <c r="BH20" i="1"/>
  <c r="AW14" i="1"/>
  <c r="BK12" i="1"/>
  <c r="BF13" i="1"/>
  <c r="BT13" i="1"/>
  <c r="BV13" i="1" s="1"/>
  <c r="AN14" i="1"/>
  <c r="AN9" i="1" s="1"/>
  <c r="BC14" i="1"/>
  <c r="AK15" i="1"/>
  <c r="BX16" i="1"/>
  <c r="BF17" i="1"/>
  <c r="BT17" i="1"/>
  <c r="BV17" i="1" s="1"/>
  <c r="AN18" i="1"/>
  <c r="AO18" i="1" s="1"/>
  <c r="BC18" i="1"/>
  <c r="AK19" i="1"/>
  <c r="BF21" i="1"/>
  <c r="BT21" i="1"/>
  <c r="BV21" i="1" s="1"/>
  <c r="BD20" i="1"/>
  <c r="AI9" i="1"/>
  <c r="BB11" i="1"/>
  <c r="BG13" i="1"/>
  <c r="BD14" i="1"/>
  <c r="BK16" i="1"/>
  <c r="BG17" i="1"/>
  <c r="BD18" i="1"/>
  <c r="BK20" i="1"/>
  <c r="BG21" i="1"/>
  <c r="BD12" i="1"/>
  <c r="BB15" i="1"/>
  <c r="AQ18" i="1"/>
  <c r="AQ9" i="1" s="1"/>
  <c r="BH11" i="1"/>
  <c r="AW11" i="1"/>
  <c r="AY11" i="1" s="1"/>
  <c r="AM9" i="1"/>
  <c r="AL12" i="1"/>
  <c r="A13" i="1"/>
  <c r="BF14" i="1"/>
  <c r="BT14" i="1"/>
  <c r="BV14" i="1" s="1"/>
  <c r="AN15" i="1"/>
  <c r="AO15" i="1" s="1"/>
  <c r="BC15" i="1"/>
  <c r="AK16" i="1"/>
  <c r="BF18" i="1"/>
  <c r="BT18" i="1"/>
  <c r="BV18" i="1" s="1"/>
  <c r="AN19" i="1"/>
  <c r="AO19" i="1" s="1"/>
  <c r="BC19" i="1"/>
  <c r="BG14" i="1"/>
  <c r="AL16" i="1"/>
  <c r="BG18" i="1"/>
  <c r="AO9" i="1" l="1"/>
  <c r="AO14" i="1"/>
  <c r="A16" i="1"/>
  <c r="AU11" i="1"/>
  <c r="AT12" i="1"/>
  <c r="A14" i="1"/>
  <c r="A15" i="1"/>
  <c r="AD13" i="1"/>
  <c r="BA11" i="1"/>
  <c r="AW18" i="1"/>
  <c r="AZ11" i="1"/>
  <c r="AK9" i="1"/>
  <c r="AS13" i="1"/>
  <c r="AT13" i="1" l="1"/>
  <c r="BZ13" i="1"/>
  <c r="AD14" i="1"/>
  <c r="A17" i="1"/>
  <c r="AS14" i="1"/>
  <c r="A18" i="1"/>
  <c r="AD16" i="1"/>
  <c r="AS16" i="1"/>
  <c r="AD15" i="1"/>
  <c r="AS15" i="1"/>
  <c r="AY12" i="1"/>
  <c r="AZ12" i="1" s="1"/>
  <c r="AU12" i="1"/>
  <c r="BA12" i="1"/>
  <c r="BZ14" i="1" l="1"/>
  <c r="AT14" i="1"/>
  <c r="AY13" i="1"/>
  <c r="AZ13" i="1" s="1"/>
  <c r="BA13" i="1" s="1"/>
  <c r="AU13" i="1"/>
  <c r="AT16" i="1"/>
  <c r="BZ16" i="1"/>
  <c r="AD18" i="1"/>
  <c r="AS18" i="1"/>
  <c r="AD17" i="1"/>
  <c r="AS17" i="1"/>
  <c r="A19" i="1"/>
  <c r="BZ15" i="1"/>
  <c r="AT15" i="1"/>
  <c r="AT17" i="1" l="1"/>
  <c r="BZ17" i="1"/>
  <c r="AU15" i="1"/>
  <c r="AY15" i="1"/>
  <c r="AZ15" i="1" s="1"/>
  <c r="BA15" i="1" s="1"/>
  <c r="BZ18" i="1"/>
  <c r="AT18" i="1"/>
  <c r="AY16" i="1"/>
  <c r="AZ16" i="1" s="1"/>
  <c r="BA16" i="1" s="1"/>
  <c r="AU16" i="1"/>
  <c r="AY14" i="1"/>
  <c r="AZ14" i="1" s="1"/>
  <c r="BA14" i="1" s="1"/>
  <c r="AU14" i="1"/>
  <c r="AD19" i="1"/>
  <c r="AS19" i="1"/>
  <c r="A20" i="1"/>
  <c r="AY18" i="1" l="1"/>
  <c r="AZ18" i="1" s="1"/>
  <c r="AU18" i="1"/>
  <c r="BA18" i="1"/>
  <c r="AD20" i="1"/>
  <c r="AS20" i="1"/>
  <c r="A21" i="1"/>
  <c r="BZ19" i="1"/>
  <c r="AT19" i="1"/>
  <c r="AU17" i="1"/>
  <c r="AY17" i="1"/>
  <c r="AZ17" i="1" s="1"/>
  <c r="BA17" i="1" s="1"/>
  <c r="BA19" i="1" l="1"/>
  <c r="AY19" i="1"/>
  <c r="AZ19" i="1" s="1"/>
  <c r="AU19" i="1"/>
  <c r="AD21" i="1"/>
  <c r="AS21" i="1"/>
  <c r="AT20" i="1"/>
  <c r="BZ20" i="1"/>
  <c r="AY20" i="1" l="1"/>
  <c r="AZ20" i="1" s="1"/>
  <c r="BA20" i="1" s="1"/>
  <c r="AU20" i="1"/>
  <c r="AT21" i="1"/>
  <c r="BZ21" i="1"/>
  <c r="AY21" i="1" l="1"/>
  <c r="AZ21" i="1" s="1"/>
  <c r="BA21" i="1" s="1"/>
  <c r="AU21" i="1"/>
  <c r="AU9" i="1" s="1"/>
  <c r="AT9" i="1"/>
</calcChain>
</file>

<file path=xl/sharedStrings.xml><?xml version="1.0" encoding="utf-8"?>
<sst xmlns="http://schemas.openxmlformats.org/spreadsheetml/2006/main" count="292" uniqueCount="167">
  <si>
    <t>CÔNG TY CP THƯƠNG MẠI VẬN TẢI HOÀNG SƠN
BỘ PHẬN VẬN CHUYỂN GỖ
*********</t>
  </si>
  <si>
    <t>CỘNG HÒA XÃ HỘI CHỦ NGHĨA VIỆT NAM
Độc lập - Tự do - Hạnh phúc
**********</t>
  </si>
  <si>
    <t>DKG&lt;-&gt;Thuận Thành, Bắc Ninh</t>
  </si>
  <si>
    <t>DKG&lt;-&gt;Trúc Sơn, Hà Nội</t>
  </si>
  <si>
    <t>DKG&lt;-&gt;Hà Đông, Hà Nội</t>
  </si>
  <si>
    <t>DKG&lt;-&gt;Lục Ngạn, Bắc Giang</t>
  </si>
  <si>
    <t>DKG&lt;-&gt;Yên Dũng, Bắc Giang</t>
  </si>
  <si>
    <t>DKG&lt;-&gt;Thanh Lãng, Vĩnh Phúc</t>
  </si>
  <si>
    <t>DKG&lt;-&gt;Lộc Bình/Bắc Sơn, Lạng Sơn</t>
  </si>
  <si>
    <t>BẢNG TỔNG HỢP DOANH THU VẬN CHUYỂN GỖ</t>
  </si>
  <si>
    <t>BẢNG TỔNG HỢP CẮT CƯỚC CHO XE VẬN CHUYỂN GỖ</t>
  </si>
  <si>
    <t>PHẦN DÀNH CHO KẾ TOÁN (KHÔNG SỬA, KHÔNG IN, KHÔNG XÓA)</t>
  </si>
  <si>
    <t>DKG&lt;-&gt;Tiên Lãng (chưa phí), Hải Phòng</t>
  </si>
  <si>
    <t>DKG&lt;-&gt;Kiến Xương (chưa phí), Thái Bình</t>
  </si>
  <si>
    <t>DKG&lt;-&gt;Tp. Ninh Bình</t>
  </si>
  <si>
    <t>DKG&lt;-&gt;Kim Sơn, Ninh Bình</t>
  </si>
  <si>
    <t>DKG&lt;-&gt;Hà Trung, Thanh Hóa</t>
  </si>
  <si>
    <t>DKG&lt;-&gt;Nghi Xuân, Hà Tĩnh</t>
  </si>
  <si>
    <t>CG02085</t>
  </si>
  <si>
    <t>Vạn An</t>
  </si>
  <si>
    <t>Ngày, tháng, năm:</t>
  </si>
  <si>
    <t>DKG&lt;-&gt;Tiên Lãng (có phí), Hải Phòng</t>
  </si>
  <si>
    <t>DKG&lt;-&gt;Kiến xương (có phí), Thái Bình</t>
  </si>
  <si>
    <t>Tam điệp</t>
  </si>
  <si>
    <t>STT</t>
  </si>
  <si>
    <t>Ngày
vận
chuyển</t>
  </si>
  <si>
    <t>Mã
khách hàng</t>
  </si>
  <si>
    <t>Thông tin viết Hóa đơn GTGT</t>
  </si>
  <si>
    <t>Số lệnh</t>
  </si>
  <si>
    <t>Tuyến vận tải</t>
  </si>
  <si>
    <t>Tên chủ xe và BKS</t>
  </si>
  <si>
    <t>Tên lái xe</t>
  </si>
  <si>
    <t>Cột công thức,
không được xóa</t>
  </si>
  <si>
    <t>Bãi</t>
  </si>
  <si>
    <t>Xe nâng, hạ</t>
  </si>
  <si>
    <t>Giao
nhận</t>
  </si>
  <si>
    <t>Tên 
lô gỗ</t>
  </si>
  <si>
    <t>Thu chủ hàng
(chủ gỗ)</t>
  </si>
  <si>
    <t>Điều
khoản
thanh
toán</t>
  </si>
  <si>
    <t>Hết/
chưa
hết
lô</t>
  </si>
  <si>
    <t>Cước
xe
ĐK
hoặc
TH</t>
  </si>
  <si>
    <t>Tiền đường
định mức
(đồng)</t>
  </si>
  <si>
    <t xml:space="preserve">Ghi
chú </t>
  </si>
  <si>
    <t>Số
TT</t>
  </si>
  <si>
    <t>Mã chủ xe và BKS</t>
  </si>
  <si>
    <t>Cước
xe</t>
  </si>
  <si>
    <t>Tiền đường
thực chi
(đồng)</t>
  </si>
  <si>
    <t>Chênh lệch
tiền đường
(đồng)</t>
  </si>
  <si>
    <t>Người
chi
tiền
đường</t>
  </si>
  <si>
    <t>95%
khối
lượng
thực
chở</t>
  </si>
  <si>
    <t>Cắt cước cho 
xe đầu kéo/tự hành</t>
  </si>
  <si>
    <t>Lãi
làm
hàng</t>
  </si>
  <si>
    <t>Mã
thống kê
doanh thu
vận tải</t>
  </si>
  <si>
    <t>Tài khoản doanh thu</t>
  </si>
  <si>
    <t>Mã thống kê cắt cước</t>
  </si>
  <si>
    <t>Mã
người
tạm
ứng</t>
  </si>
  <si>
    <t>Mã
tài 
khoản
trả 
xe</t>
  </si>
  <si>
    <t>Mã
tài
khoản
tiền
đường</t>
  </si>
  <si>
    <t>Mã
thống
kê
tiền
đường</t>
  </si>
  <si>
    <t>Diễn giải tiền đường</t>
  </si>
  <si>
    <t>Cung
đường</t>
  </si>
  <si>
    <t>Hạn thanh toán</t>
  </si>
  <si>
    <t>Họ và tên đầy đủ
của Khách hàng</t>
  </si>
  <si>
    <t>Số CMND</t>
  </si>
  <si>
    <t>Địa chỉ
(xã/phường + quận/huyện + tỉnh/thành)</t>
  </si>
  <si>
    <t>Hàng của AV/
HS/
KO</t>
  </si>
  <si>
    <t>Nơi lấy</t>
  </si>
  <si>
    <t>Cont số</t>
  </si>
  <si>
    <t>Mã tuyến</t>
  </si>
  <si>
    <t>Tên tuyến</t>
  </si>
  <si>
    <t>Tên chủ xe</t>
  </si>
  <si>
    <t>BKS xe</t>
  </si>
  <si>
    <t>Số cây
(lóng)</t>
  </si>
  <si>
    <t>KL
thực
chở
(m3)</t>
  </si>
  <si>
    <t>Đơn giá
(đồng)</t>
  </si>
  <si>
    <t>Thành tiền
(đồng)</t>
  </si>
  <si>
    <t>Mã
chủ xe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</si>
  <si>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</si>
  <si>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</si>
  <si>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</si>
  <si>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</si>
  <si>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</si>
  <si>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</si>
  <si>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</si>
  <si>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</si>
  <si>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</si>
  <si>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</si>
  <si>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</si>
  <si>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</si>
  <si>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</si>
  <si>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</si>
  <si>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</si>
  <si>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</si>
  <si>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</si>
  <si>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</si>
  <si>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</si>
  <si>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4=2x3</t>
  </si>
  <si>
    <t>T</t>
  </si>
  <si>
    <t>U</t>
  </si>
  <si>
    <t>W</t>
  </si>
  <si>
    <t>V</t>
  </si>
  <si>
    <t>3=1x2</t>
  </si>
  <si>
    <t>6=4-5</t>
  </si>
  <si>
    <t>7=1x95%</t>
  </si>
  <si>
    <t>9=7x8</t>
  </si>
  <si>
    <t>Cươc</t>
  </si>
  <si>
    <t>Traxe</t>
  </si>
  <si>
    <t>Trả XN</t>
  </si>
  <si>
    <t>Cộng LH</t>
  </si>
  <si>
    <t>trừ Ktra</t>
  </si>
  <si>
    <t>CG00452</t>
  </si>
  <si>
    <t>Ngân (HHTH) 0346745397</t>
  </si>
  <si>
    <t>Hoằng Hóa, Thanh Hoá</t>
  </si>
  <si>
    <t>HS</t>
  </si>
  <si>
    <t/>
  </si>
  <si>
    <t>HH.TH.DKG</t>
  </si>
  <si>
    <t>DKG&lt;-&gt;Hoằng Hóa, Thanh Hoá</t>
  </si>
  <si>
    <t>15C-12832</t>
  </si>
  <si>
    <t>HS05</t>
  </si>
  <si>
    <t>Chính</t>
  </si>
  <si>
    <t>Gỗ lim tròn (Đại Lợi)</t>
  </si>
  <si>
    <t>CGN</t>
  </si>
  <si>
    <t xml:space="preserve">TDG xe </t>
  </si>
  <si>
    <t>CG00432</t>
  </si>
  <si>
    <t>Tiến (TPDN) 0905108038</t>
  </si>
  <si>
    <t>Tp. Đà Nẵng</t>
  </si>
  <si>
    <t>HH.ND.DKG</t>
  </si>
  <si>
    <t>DKG&lt;-&gt;Hải Hậu, Nam Định</t>
  </si>
  <si>
    <t>15C-10812</t>
  </si>
  <si>
    <t>Gỗ Azobe tròn (Mỹ Đoàn)</t>
  </si>
  <si>
    <t>CG00355</t>
  </si>
  <si>
    <t>Duy (VTVP) 0911686688</t>
  </si>
  <si>
    <t>Vĩnh Tường, Vĩnh Phúc</t>
  </si>
  <si>
    <t>VT.VP.DKG</t>
  </si>
  <si>
    <t>DKG&lt;-&gt;Vĩnh Tường, Vĩnh Phúc</t>
  </si>
  <si>
    <t>15C-03470</t>
  </si>
  <si>
    <t>Gỗ pachy tròn (Vạn An)</t>
  </si>
  <si>
    <t>15C-13036</t>
  </si>
  <si>
    <t>CG00044</t>
  </si>
  <si>
    <t>Công ty TNHH Thương mại và Sản xuất Trí Dũng (QOHN) 0905557788</t>
  </si>
  <si>
    <t>0101453895</t>
  </si>
  <si>
    <t>Thôn Ngọc Phúc, xã Ngọc Liệp, huyện Quốc Oai, thành phố Hà Nội</t>
  </si>
  <si>
    <t>HS.HA</t>
  </si>
  <si>
    <t>DKG&lt;-&gt;Bãi Namtraco</t>
  </si>
  <si>
    <t>15C-13840</t>
  </si>
  <si>
    <t>HS03</t>
  </si>
  <si>
    <t>Gỗ xẻ (Trí Dũng)</t>
  </si>
  <si>
    <t>RLL</t>
  </si>
  <si>
    <t>15C-11486</t>
  </si>
  <si>
    <t>15C-12812</t>
  </si>
  <si>
    <t>CG00073</t>
  </si>
  <si>
    <t>P. XNK - Mỹ Đoàn (các lô) 0913288269</t>
  </si>
  <si>
    <t>0500414591</t>
  </si>
  <si>
    <t>Mỹ Đoàn, Hà Nội</t>
  </si>
  <si>
    <t>CT</t>
  </si>
  <si>
    <t>LH</t>
  </si>
  <si>
    <t>FCIU5595278</t>
  </si>
  <si>
    <t>CLH.HS</t>
  </si>
  <si>
    <t>DKG&lt;-&gt;Chuyển tải khu vực CLH-HS</t>
  </si>
  <si>
    <t>15C-13958</t>
  </si>
  <si>
    <t>07x20'</t>
  </si>
  <si>
    <t>Mỹ Đoàn</t>
  </si>
  <si>
    <t>NH</t>
  </si>
  <si>
    <t>CHP.HS</t>
  </si>
  <si>
    <t>DKG&lt;-&gt;Chuyển tải CHP-HS</t>
  </si>
  <si>
    <t>01x40</t>
  </si>
  <si>
    <t>WHLU2631710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</si>
</sst>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#,##0.000"/>
    <numFmt numFmtId="166" formatCode="_-* #,##0.00\ _₫_-;\-* #,##0.00\ _₫_-;_-* &quot;-&quot;??\ _₫_-;_-@_-"/>
    <numFmt numFmtId="167" formatCode="_-* #,##0\ _₫_-;\-* #,##0\ _₫_-;_-* &quot;-&quot;??\ _₫_-;_-@_-"/>
    <numFmt numFmtId="168" formatCode="dd/mm/yy;@"/>
  </numFmts>
  <fonts count="11" x14ac:knownFonts="1">
    <font>
      <sz val="12"/>
      <color theme="1"/>
      <name val="Times New Roman"/>
      <family val="2"/>
    </font>
    <font>
      <sz val="8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2"/>
    </font>
    <font>
      <b/>
      <sz val="8"/>
      <color theme="1"/>
      <name val="Times New Roman"/>
      <family val="1"/>
    </font>
    <font>
      <sz val="7"/>
      <color theme="1"/>
      <name val="Times New Roman"/>
      <family val="1"/>
    </font>
    <font>
      <sz val="8"/>
      <color theme="1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7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</borders>
  <cellStyleXfs count="3">
    <xf numFmtId="0" fontId="0" fillId="0" borderId="0"/>
    <xf numFmtId="166" fontId="3" fillId="0" borderId="0" applyFont="0" applyFill="0" applyBorder="0" applyAlignment="0" applyProtection="0"/>
    <xf numFmtId="0" fontId="9" fillId="0" borderId="0"/>
  </cellStyleXfs>
  <cellXfs count="121">
    <xf numFmtId="0" fontId="0" fillId="0" borderId="0" xfId="0"/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3" fontId="4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49" fontId="6" fillId="0" borderId="0" xfId="0" applyNumberFormat="1" applyFont="1" applyAlignment="1">
      <alignment horizontal="left" vertical="center" wrapText="1"/>
    </xf>
    <xf numFmtId="0" fontId="6" fillId="0" borderId="0" xfId="0" applyFont="1" applyAlignment="1">
      <alignment horizontal="justify" vertical="center" wrapText="1"/>
    </xf>
    <xf numFmtId="49" fontId="6" fillId="0" borderId="0" xfId="0" applyNumberFormat="1" applyFont="1" applyAlignment="1">
      <alignment horizontal="center" vertical="center" wrapText="1"/>
    </xf>
    <xf numFmtId="164" fontId="6" fillId="0" borderId="0" xfId="0" applyNumberFormat="1" applyFont="1" applyAlignment="1">
      <alignment horizontal="center" vertical="center" wrapText="1"/>
    </xf>
    <xf numFmtId="165" fontId="6" fillId="0" borderId="0" xfId="0" applyNumberFormat="1" applyFont="1" applyAlignment="1">
      <alignment horizontal="right" vertical="center" wrapText="1"/>
    </xf>
    <xf numFmtId="3" fontId="6" fillId="0" borderId="0" xfId="0" applyNumberFormat="1" applyFont="1" applyAlignment="1">
      <alignment horizontal="right" vertical="center" wrapText="1"/>
    </xf>
    <xf numFmtId="14" fontId="6" fillId="0" borderId="0" xfId="0" applyNumberFormat="1" applyFont="1" applyAlignment="1">
      <alignment horizontal="right" vertical="center" wrapText="1"/>
    </xf>
    <xf numFmtId="14" fontId="6" fillId="0" borderId="0" xfId="0" applyNumberFormat="1" applyFont="1" applyAlignment="1">
      <alignment horizontal="left" vertical="center" wrapText="1"/>
    </xf>
    <xf numFmtId="3" fontId="6" fillId="0" borderId="0" xfId="0" applyNumberFormat="1" applyFont="1" applyAlignment="1">
      <alignment horizontal="left" vertical="center" wrapText="1"/>
    </xf>
    <xf numFmtId="3" fontId="6" fillId="0" borderId="0" xfId="0" applyNumberFormat="1" applyFont="1" applyAlignment="1">
      <alignment horizontal="center" vertical="center" wrapText="1"/>
    </xf>
    <xf numFmtId="0" fontId="9" fillId="0" borderId="0" xfId="2"/>
    <xf numFmtId="49" fontId="4" fillId="0" borderId="0" xfId="0" applyNumberFormat="1" applyFont="1" applyAlignment="1">
      <alignment vertical="center" wrapText="1"/>
    </xf>
    <xf numFmtId="14" fontId="4" fillId="0" borderId="0" xfId="0" applyNumberFormat="1" applyFont="1" applyAlignment="1">
      <alignment horizontal="left" vertical="center" wrapText="1"/>
    </xf>
    <xf numFmtId="14" fontId="4" fillId="0" borderId="0" xfId="0" applyNumberFormat="1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14" fontId="4" fillId="0" borderId="0" xfId="0" applyNumberFormat="1" applyFont="1" applyAlignment="1">
      <alignment horizontal="right" vertical="center" wrapText="1"/>
    </xf>
    <xf numFmtId="3" fontId="4" fillId="0" borderId="0" xfId="0" applyNumberFormat="1" applyFont="1" applyAlignment="1">
      <alignment vertical="center" wrapText="1"/>
    </xf>
    <xf numFmtId="3" fontId="6" fillId="0" borderId="0" xfId="0" applyNumberFormat="1" applyFont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165" fontId="5" fillId="0" borderId="2" xfId="0" applyNumberFormat="1" applyFont="1" applyBorder="1" applyAlignment="1">
      <alignment horizontal="center" vertical="center" wrapText="1"/>
    </xf>
    <xf numFmtId="3" fontId="5" fillId="0" borderId="0" xfId="0" applyNumberFormat="1" applyFont="1" applyAlignment="1">
      <alignment horizontal="center" vertical="center" wrapText="1"/>
    </xf>
    <xf numFmtId="3" fontId="5" fillId="0" borderId="9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165" fontId="5" fillId="0" borderId="1" xfId="0" applyNumberFormat="1" applyFont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165" fontId="5" fillId="0" borderId="10" xfId="0" applyNumberFormat="1" applyFont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3" fontId="5" fillId="2" borderId="1" xfId="0" applyNumberFormat="1" applyFont="1" applyFill="1" applyBorder="1" applyAlignment="1">
      <alignment horizontal="center" vertical="center" wrapText="1"/>
    </xf>
    <xf numFmtId="3" fontId="5" fillId="0" borderId="11" xfId="0" applyNumberFormat="1" applyFont="1" applyBorder="1" applyAlignment="1">
      <alignment horizontal="center" vertical="center" wrapText="1"/>
    </xf>
    <xf numFmtId="3" fontId="5" fillId="0" borderId="11" xfId="0" applyNumberFormat="1" applyFont="1" applyBorder="1" applyAlignment="1">
      <alignment horizontal="left" vertical="center" wrapText="1"/>
    </xf>
    <xf numFmtId="14" fontId="5" fillId="0" borderId="1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4" fontId="10" fillId="2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49" fontId="10" fillId="0" borderId="1" xfId="0" applyNumberFormat="1" applyFont="1" applyBorder="1" applyAlignment="1">
      <alignment horizontal="left" vertical="center" wrapText="1"/>
    </xf>
    <xf numFmtId="0" fontId="10" fillId="0" borderId="1" xfId="0" applyFont="1" applyBorder="1" applyAlignment="1">
      <alignment horizontal="justify" vertical="center" wrapText="1"/>
    </xf>
    <xf numFmtId="0" fontId="10" fillId="0" borderId="1" xfId="0" applyFont="1" applyBorder="1" applyAlignment="1">
      <alignment vertical="center" wrapText="1"/>
    </xf>
    <xf numFmtId="3" fontId="10" fillId="2" borderId="1" xfId="0" applyNumberFormat="1" applyFont="1" applyFill="1" applyBorder="1" applyAlignment="1">
      <alignment horizontal="center" vertical="center" wrapText="1"/>
    </xf>
    <xf numFmtId="3" fontId="10" fillId="0" borderId="1" xfId="0" applyNumberFormat="1" applyFont="1" applyBorder="1" applyAlignment="1">
      <alignment horizontal="center" vertical="center" wrapText="1"/>
    </xf>
    <xf numFmtId="49" fontId="10" fillId="2" borderId="1" xfId="0" applyNumberFormat="1" applyFont="1" applyFill="1" applyBorder="1" applyAlignment="1">
      <alignment horizontal="center" vertical="center" wrapText="1"/>
    </xf>
    <xf numFmtId="3" fontId="10" fillId="0" borderId="1" xfId="0" applyNumberFormat="1" applyFont="1" applyBorder="1" applyAlignment="1">
      <alignment vertical="center" wrapText="1"/>
    </xf>
    <xf numFmtId="3" fontId="10" fillId="0" borderId="1" xfId="0" applyNumberFormat="1" applyFont="1" applyBorder="1" applyAlignment="1">
      <alignment horizontal="right" vertical="center" wrapText="1"/>
    </xf>
    <xf numFmtId="165" fontId="10" fillId="0" borderId="1" xfId="0" applyNumberFormat="1" applyFont="1" applyBorder="1" applyAlignment="1">
      <alignment horizontal="right" vertical="center" wrapText="1"/>
    </xf>
    <xf numFmtId="3" fontId="10" fillId="2" borderId="1" xfId="0" applyNumberFormat="1" applyFont="1" applyFill="1" applyBorder="1" applyAlignment="1">
      <alignment horizontal="right" vertical="center" wrapText="1"/>
    </xf>
    <xf numFmtId="3" fontId="10" fillId="0" borderId="1" xfId="0" applyNumberFormat="1" applyFont="1" applyBorder="1" applyAlignment="1">
      <alignment horizontal="left" vertical="center" wrapText="1"/>
    </xf>
    <xf numFmtId="3" fontId="10" fillId="0" borderId="0" xfId="0" applyNumberFormat="1" applyFont="1" applyAlignment="1">
      <alignment horizontal="right" vertical="center" wrapText="1"/>
    </xf>
    <xf numFmtId="3" fontId="10" fillId="0" borderId="9" xfId="0" applyNumberFormat="1" applyFont="1" applyBorder="1" applyAlignment="1">
      <alignment horizontal="right" vertical="center" wrapText="1"/>
    </xf>
    <xf numFmtId="3" fontId="10" fillId="0" borderId="11" xfId="0" applyNumberFormat="1" applyFont="1" applyBorder="1" applyAlignment="1">
      <alignment horizontal="right" vertical="center" wrapText="1"/>
    </xf>
    <xf numFmtId="3" fontId="10" fillId="0" borderId="11" xfId="0" applyNumberFormat="1" applyFont="1" applyBorder="1" applyAlignment="1">
      <alignment horizontal="left" vertical="center" wrapText="1"/>
    </xf>
    <xf numFmtId="14" fontId="10" fillId="0" borderId="11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167" fontId="10" fillId="2" borderId="0" xfId="1" applyNumberFormat="1" applyFont="1" applyFill="1" applyAlignment="1">
      <alignment vertical="center" wrapText="1"/>
    </xf>
    <xf numFmtId="167" fontId="5" fillId="0" borderId="0" xfId="0" applyNumberFormat="1" applyFont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68" fontId="5" fillId="2" borderId="13" xfId="0" applyNumberFormat="1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left" vertical="center" wrapText="1"/>
    </xf>
    <xf numFmtId="49" fontId="5" fillId="0" borderId="12" xfId="0" applyNumberFormat="1" applyFont="1" applyBorder="1" applyAlignment="1">
      <alignment horizontal="left" vertical="center" wrapText="1"/>
    </xf>
    <xf numFmtId="0" fontId="5" fillId="0" borderId="12" xfId="0" applyFont="1" applyBorder="1" applyAlignment="1">
      <alignment horizontal="justify" vertical="center" wrapText="1"/>
    </xf>
    <xf numFmtId="0" fontId="5" fillId="0" borderId="12" xfId="0" applyFont="1" applyBorder="1" applyAlignment="1">
      <alignment vertical="center" wrapText="1"/>
    </xf>
    <xf numFmtId="3" fontId="5" fillId="2" borderId="13" xfId="0" applyNumberFormat="1" applyFont="1" applyFill="1" applyBorder="1" applyAlignment="1">
      <alignment horizontal="center" vertical="center" wrapText="1"/>
    </xf>
    <xf numFmtId="3" fontId="5" fillId="0" borderId="12" xfId="0" applyNumberFormat="1" applyFont="1" applyBorder="1" applyAlignment="1">
      <alignment horizontal="left" vertical="center" wrapText="1"/>
    </xf>
    <xf numFmtId="3" fontId="5" fillId="0" borderId="13" xfId="0" applyNumberFormat="1" applyFont="1" applyBorder="1" applyAlignment="1">
      <alignment horizontal="left" vertical="center" wrapText="1"/>
    </xf>
    <xf numFmtId="3" fontId="5" fillId="0" borderId="13" xfId="0" applyNumberFormat="1" applyFont="1" applyBorder="1" applyAlignment="1">
      <alignment horizontal="center" vertical="center" wrapText="1"/>
    </xf>
    <xf numFmtId="3" fontId="5" fillId="0" borderId="13" xfId="0" applyNumberFormat="1" applyFont="1" applyBorder="1" applyAlignment="1">
      <alignment vertical="center" wrapText="1"/>
    </xf>
    <xf numFmtId="164" fontId="5" fillId="0" borderId="13" xfId="0" applyNumberFormat="1" applyFont="1" applyBorder="1" applyAlignment="1">
      <alignment horizontal="center" vertical="center" wrapText="1"/>
    </xf>
    <xf numFmtId="165" fontId="5" fillId="0" borderId="13" xfId="0" applyNumberFormat="1" applyFont="1" applyBorder="1" applyAlignment="1">
      <alignment horizontal="right" vertical="center" wrapText="1"/>
    </xf>
    <xf numFmtId="3" fontId="5" fillId="0" borderId="12" xfId="0" applyNumberFormat="1" applyFont="1" applyBorder="1" applyAlignment="1">
      <alignment horizontal="right" vertical="center" wrapText="1"/>
    </xf>
    <xf numFmtId="3" fontId="5" fillId="2" borderId="13" xfId="0" applyNumberFormat="1" applyFont="1" applyFill="1" applyBorder="1" applyAlignment="1">
      <alignment horizontal="right" vertical="center" wrapText="1"/>
    </xf>
    <xf numFmtId="3" fontId="5" fillId="0" borderId="13" xfId="0" applyNumberFormat="1" applyFont="1" applyBorder="1" applyAlignment="1">
      <alignment horizontal="right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left" vertical="center" wrapText="1"/>
    </xf>
    <xf numFmtId="165" fontId="5" fillId="0" borderId="0" xfId="0" applyNumberFormat="1" applyFont="1" applyAlignment="1">
      <alignment vertical="center" wrapText="1"/>
    </xf>
    <xf numFmtId="3" fontId="5" fillId="0" borderId="0" xfId="0" applyNumberFormat="1" applyFont="1" applyAlignment="1">
      <alignment vertical="center" wrapText="1"/>
    </xf>
    <xf numFmtId="3" fontId="5" fillId="0" borderId="9" xfId="0" applyNumberFormat="1" applyFont="1" applyBorder="1" applyAlignment="1">
      <alignment horizontal="right" vertical="center" wrapText="1"/>
    </xf>
    <xf numFmtId="3" fontId="5" fillId="0" borderId="11" xfId="0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vertical="center" wrapText="1"/>
    </xf>
    <xf numFmtId="0" fontId="5" fillId="4" borderId="0" xfId="0" applyFont="1" applyFill="1" applyAlignment="1">
      <alignment vertical="center" wrapText="1"/>
    </xf>
    <xf numFmtId="3" fontId="5" fillId="0" borderId="9" xfId="0" applyNumberFormat="1" applyFont="1" applyBorder="1" applyAlignment="1">
      <alignment horizontal="center" vertical="center" wrapText="1"/>
    </xf>
    <xf numFmtId="14" fontId="5" fillId="0" borderId="9" xfId="0" applyNumberFormat="1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3" fontId="5" fillId="0" borderId="0" xfId="0" applyNumberFormat="1" applyFont="1" applyAlignment="1">
      <alignment horizontal="center" vertical="center" wrapText="1"/>
    </xf>
    <xf numFmtId="3" fontId="5" fillId="0" borderId="2" xfId="0" applyNumberFormat="1" applyFont="1" applyBorder="1" applyAlignment="1">
      <alignment horizontal="center" vertical="center" wrapText="1"/>
    </xf>
    <xf numFmtId="3" fontId="5" fillId="0" borderId="10" xfId="0" applyNumberFormat="1" applyFont="1" applyBorder="1" applyAlignment="1">
      <alignment horizontal="center" vertical="center" wrapText="1"/>
    </xf>
    <xf numFmtId="165" fontId="5" fillId="0" borderId="2" xfId="0" applyNumberFormat="1" applyFont="1" applyBorder="1" applyAlignment="1">
      <alignment horizontal="center" vertical="center" wrapText="1"/>
    </xf>
    <xf numFmtId="165" fontId="5" fillId="0" borderId="10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3" fontId="5" fillId="0" borderId="6" xfId="0" applyNumberFormat="1" applyFont="1" applyBorder="1" applyAlignment="1">
      <alignment horizontal="center" vertical="center" wrapText="1"/>
    </xf>
    <xf numFmtId="3" fontId="5" fillId="0" borderId="7" xfId="0" applyNumberFormat="1" applyFont="1" applyBorder="1" applyAlignment="1">
      <alignment horizontal="center" vertical="center" wrapText="1"/>
    </xf>
    <xf numFmtId="3" fontId="5" fillId="0" borderId="8" xfId="0" applyNumberFormat="1" applyFont="1" applyBorder="1" applyAlignment="1">
      <alignment horizontal="center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14" fontId="5" fillId="2" borderId="10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</cellXfs>
  <cellStyles count="3">
    <cellStyle name="Comma" xfId="1" builtinId="3"/>
    <cellStyle name="Normal" xfId="0" builtinId="0"/>
    <cellStyle name="Normal 7" xfId="2" xr:uid="{DD8DF6A8-9791-450D-A80B-9F6EA2580B1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175260</xdr:colOff>
          <xdr:row>1</xdr:row>
          <xdr:rowOff>0</xdr:rowOff>
        </xdr:from>
        <xdr:to>
          <xdr:col>3</xdr:col>
          <xdr:colOff>60960</xdr:colOff>
          <xdr:row>1</xdr:row>
          <xdr:rowOff>60960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copy dong xuong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144780</xdr:colOff>
          <xdr:row>1</xdr:row>
          <xdr:rowOff>0</xdr:rowOff>
        </xdr:from>
        <xdr:to>
          <xdr:col>5</xdr:col>
          <xdr:colOff>30480</xdr:colOff>
          <xdr:row>1</xdr:row>
          <xdr:rowOff>45720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copy len (xoa)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114300</xdr:colOff>
          <xdr:row>1</xdr:row>
          <xdr:rowOff>0</xdr:rowOff>
        </xdr:from>
        <xdr:to>
          <xdr:col>21</xdr:col>
          <xdr:colOff>175260</xdr:colOff>
          <xdr:row>1</xdr:row>
          <xdr:rowOff>0</xdr:rowOff>
        </xdr:to>
        <xdr:sp macro="" textlink="">
          <xdr:nvSpPr>
            <xdr:cNvPr id="1027" name="thutien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Button 3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</xdr:colOff>
          <xdr:row>0</xdr:row>
          <xdr:rowOff>365760</xdr:rowOff>
        </xdr:from>
        <xdr:to>
          <xdr:col>5</xdr:col>
          <xdr:colOff>320040</xdr:colOff>
          <xdr:row>1</xdr:row>
          <xdr:rowOff>60960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bien So xe</a:t>
              </a:r>
            </a:p>
            <a:p>
              <a:pPr algn="ctr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350520</xdr:colOff>
          <xdr:row>0</xdr:row>
          <xdr:rowOff>373380</xdr:rowOff>
        </xdr:from>
        <xdr:to>
          <xdr:col>5</xdr:col>
          <xdr:colOff>830580</xdr:colOff>
          <xdr:row>1</xdr:row>
          <xdr:rowOff>83820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saveass</a:t>
              </a:r>
            </a:p>
            <a:p>
              <a:pPr algn="ctr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endParaRP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ropbox\1.%20Tien_duong_tu_13.08.2021\KH16.07.24..xlsm" TargetMode="External"/><Relationship Id="rId1" Type="http://schemas.openxmlformats.org/officeDocument/2006/relationships/externalLinkPath" Target="/Dropbox/1.%20Tien_duong_tu_13.08.2021/KH16.07.24.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anh%20Trinh/trax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H."/>
      <sheetName val="HT"/>
      <sheetName val="pt"/>
      <sheetName val="Khach_hang"/>
      <sheetName val="23"/>
      <sheetName val="giaroi"/>
      <sheetName val="gia3"/>
      <sheetName val="cthuc"/>
      <sheetName val="sochu"/>
      <sheetName val="Hanghoa"/>
      <sheetName val="thu tien"/>
      <sheetName val="Sheet1"/>
    </sheetNames>
    <definedNames>
      <definedName name="copySoxe"/>
      <definedName name="Macro3CopyHT"/>
      <definedName name="Macro3XoaDongHT"/>
      <definedName name="SaveAs"/>
    </definedNames>
    <sheetDataSet>
      <sheetData sheetId="0"/>
      <sheetData sheetId="1"/>
      <sheetData sheetId="2"/>
      <sheetData sheetId="3"/>
      <sheetData sheetId="4"/>
      <sheetData sheetId="5"/>
      <sheetData sheetId="6">
        <row r="7">
          <cell r="D7" t="str">
            <v>DKG&lt;-&gt;Kiến Thụy, Hải Phòng</v>
          </cell>
          <cell r="E7">
            <v>61</v>
          </cell>
          <cell r="F7">
            <v>250000</v>
          </cell>
          <cell r="G7">
            <v>2800000</v>
          </cell>
          <cell r="H7">
            <v>2100000</v>
          </cell>
          <cell r="I7">
            <v>1950000</v>
          </cell>
          <cell r="J7">
            <v>1850000</v>
          </cell>
          <cell r="K7">
            <v>1950000</v>
          </cell>
          <cell r="L7">
            <v>1850000</v>
          </cell>
          <cell r="M7">
            <v>2300000</v>
          </cell>
          <cell r="N7">
            <v>1850000</v>
          </cell>
          <cell r="Q7">
            <v>2300000</v>
          </cell>
          <cell r="R7">
            <v>1850000</v>
          </cell>
          <cell r="S7" t="str">
            <v>Kiến Thụy</v>
          </cell>
          <cell r="T7" t="str">
            <v>=</v>
          </cell>
        </row>
        <row r="8">
          <cell r="D8" t="str">
            <v>DKG&lt;-&gt;Kiến An, Hải Phòng</v>
          </cell>
          <cell r="E8">
            <v>65</v>
          </cell>
          <cell r="F8">
            <v>250000</v>
          </cell>
          <cell r="G8">
            <v>2800000</v>
          </cell>
          <cell r="H8">
            <v>2100000</v>
          </cell>
          <cell r="I8">
            <v>1950000</v>
          </cell>
          <cell r="J8">
            <v>1850000</v>
          </cell>
          <cell r="K8">
            <v>1950000</v>
          </cell>
          <cell r="L8">
            <v>1850000</v>
          </cell>
          <cell r="M8">
            <v>2300000</v>
          </cell>
          <cell r="N8">
            <v>1850000</v>
          </cell>
          <cell r="O8">
            <v>1800000</v>
          </cell>
          <cell r="Q8">
            <v>2300000</v>
          </cell>
          <cell r="R8">
            <v>1850000</v>
          </cell>
          <cell r="S8" t="str">
            <v>Kiến An</v>
          </cell>
          <cell r="T8" t="str">
            <v>=</v>
          </cell>
        </row>
        <row r="9">
          <cell r="D9" t="str">
            <v>DKG&lt;-&gt;An Lão, Hải Phòng</v>
          </cell>
          <cell r="E9">
            <v>74</v>
          </cell>
          <cell r="F9">
            <v>250000</v>
          </cell>
          <cell r="G9">
            <v>2750000</v>
          </cell>
          <cell r="H9">
            <v>2050000</v>
          </cell>
          <cell r="I9">
            <v>2250000</v>
          </cell>
          <cell r="J9">
            <v>2100000</v>
          </cell>
          <cell r="K9">
            <v>2250000</v>
          </cell>
          <cell r="L9">
            <v>2100000</v>
          </cell>
          <cell r="M9">
            <v>2600000</v>
          </cell>
          <cell r="N9">
            <v>2100000</v>
          </cell>
          <cell r="Q9">
            <v>2600000</v>
          </cell>
          <cell r="R9">
            <v>2100000</v>
          </cell>
          <cell r="S9" t="str">
            <v>An Lão</v>
          </cell>
          <cell r="T9" t="str">
            <v>=</v>
          </cell>
        </row>
        <row r="10">
          <cell r="D10" t="str">
            <v>DKG&lt;-&gt;Tiên Lãng (chưa phí), Hải Phòng</v>
          </cell>
          <cell r="E10">
            <v>80</v>
          </cell>
          <cell r="F10">
            <v>250000</v>
          </cell>
          <cell r="G10">
            <v>2800000</v>
          </cell>
          <cell r="H10">
            <v>2250000</v>
          </cell>
          <cell r="I10">
            <v>2300000</v>
          </cell>
          <cell r="J10">
            <v>2100000</v>
          </cell>
          <cell r="K10">
            <v>2300000</v>
          </cell>
          <cell r="L10">
            <v>2100000</v>
          </cell>
          <cell r="M10">
            <v>2650000</v>
          </cell>
          <cell r="N10">
            <v>2100000</v>
          </cell>
          <cell r="Q10">
            <v>2650000</v>
          </cell>
          <cell r="R10">
            <v>2100000</v>
          </cell>
          <cell r="S10" t="str">
            <v>Tiên Lãng (chưa phí)</v>
          </cell>
          <cell r="T10" t="str">
            <v>=</v>
          </cell>
        </row>
        <row r="11">
          <cell r="D11" t="str">
            <v>DKG&lt;-&gt;Tiên Lãng (có phí), Hải Phòng</v>
          </cell>
          <cell r="E11">
            <v>100</v>
          </cell>
          <cell r="F11">
            <v>650000</v>
          </cell>
          <cell r="G11">
            <v>3100000</v>
          </cell>
          <cell r="H11">
            <v>2850000</v>
          </cell>
          <cell r="I11">
            <v>3000000</v>
          </cell>
          <cell r="J11">
            <v>2700000</v>
          </cell>
          <cell r="K11">
            <v>3000000</v>
          </cell>
          <cell r="L11">
            <v>2700000</v>
          </cell>
          <cell r="M11">
            <v>2950000</v>
          </cell>
          <cell r="N11">
            <v>2700000</v>
          </cell>
          <cell r="Q11">
            <v>2950000</v>
          </cell>
          <cell r="R11">
            <v>2700000</v>
          </cell>
          <cell r="S11" t="str">
            <v>Tiên Lãng (có phí)</v>
          </cell>
          <cell r="T11" t="str">
            <v>=</v>
          </cell>
        </row>
        <row r="12">
          <cell r="D12" t="str">
            <v>DKG&lt;-&gt;Vĩnh Bảo, Hải Phòng</v>
          </cell>
          <cell r="E12">
            <v>110</v>
          </cell>
          <cell r="F12">
            <v>650000</v>
          </cell>
          <cell r="G12">
            <v>3300000</v>
          </cell>
          <cell r="H12">
            <v>3050000</v>
          </cell>
          <cell r="I12">
            <v>3100000</v>
          </cell>
          <cell r="J12">
            <v>2800000</v>
          </cell>
          <cell r="K12">
            <v>3100000</v>
          </cell>
          <cell r="L12">
            <v>2800000</v>
          </cell>
          <cell r="M12">
            <v>3050000</v>
          </cell>
          <cell r="N12">
            <v>2800000</v>
          </cell>
          <cell r="Q12">
            <v>3050000</v>
          </cell>
          <cell r="R12">
            <v>2800000</v>
          </cell>
          <cell r="S12" t="str">
            <v>Vĩnh Bảo</v>
          </cell>
          <cell r="T12" t="str">
            <v>=</v>
          </cell>
        </row>
        <row r="13">
          <cell r="D13" t="str">
            <v>DKG&lt;-&gt;Tứ Kỳ, Hải Dương</v>
          </cell>
          <cell r="E13">
            <v>115</v>
          </cell>
          <cell r="F13">
            <v>700000</v>
          </cell>
          <cell r="G13">
            <v>3700000</v>
          </cell>
          <cell r="H13">
            <v>3500000</v>
          </cell>
          <cell r="I13">
            <v>3500000</v>
          </cell>
          <cell r="J13">
            <v>3200000</v>
          </cell>
          <cell r="K13">
            <v>3500000</v>
          </cell>
          <cell r="L13">
            <v>3200000</v>
          </cell>
          <cell r="M13">
            <v>3700000</v>
          </cell>
          <cell r="N13">
            <v>3200000</v>
          </cell>
          <cell r="Q13">
            <v>3700000</v>
          </cell>
          <cell r="R13">
            <v>3200000</v>
          </cell>
          <cell r="S13" t="str">
            <v>Tứ Kỳ</v>
          </cell>
          <cell r="T13" t="str">
            <v>=</v>
          </cell>
        </row>
        <row r="14">
          <cell r="D14" t="str">
            <v>DKG&lt;-&gt;Quỳnh Phụ, Thái Bình</v>
          </cell>
          <cell r="E14">
            <v>135</v>
          </cell>
          <cell r="F14">
            <v>750000</v>
          </cell>
          <cell r="G14">
            <v>4000000</v>
          </cell>
          <cell r="H14">
            <v>3550000</v>
          </cell>
          <cell r="I14">
            <v>3700000</v>
          </cell>
          <cell r="J14">
            <v>3350000</v>
          </cell>
          <cell r="K14">
            <v>3700000</v>
          </cell>
          <cell r="L14">
            <v>3350000</v>
          </cell>
          <cell r="M14">
            <v>3700000</v>
          </cell>
          <cell r="N14">
            <v>3350000</v>
          </cell>
          <cell r="Q14">
            <v>3700000</v>
          </cell>
          <cell r="R14">
            <v>3350000</v>
          </cell>
          <cell r="S14" t="str">
            <v>Quỳnh Phụ</v>
          </cell>
          <cell r="T14" t="str">
            <v>=</v>
          </cell>
        </row>
        <row r="15">
          <cell r="D15" t="str">
            <v>DKG&lt;-&gt;Quỳnh Côi, Thái Bình</v>
          </cell>
          <cell r="E15">
            <v>160</v>
          </cell>
          <cell r="F15">
            <v>750000</v>
          </cell>
          <cell r="G15">
            <v>4100000</v>
          </cell>
          <cell r="H15">
            <v>3650000</v>
          </cell>
          <cell r="I15">
            <v>3800000</v>
          </cell>
          <cell r="J15">
            <v>3450000</v>
          </cell>
          <cell r="K15">
            <v>3800000</v>
          </cell>
          <cell r="L15">
            <v>3450000</v>
          </cell>
          <cell r="M15">
            <v>3750000</v>
          </cell>
          <cell r="N15">
            <v>3400000</v>
          </cell>
          <cell r="Q15">
            <v>3750000</v>
          </cell>
          <cell r="R15">
            <v>3400000</v>
          </cell>
          <cell r="S15" t="str">
            <v>Quỳnh Côi</v>
          </cell>
          <cell r="T15" t="str">
            <v>=</v>
          </cell>
        </row>
        <row r="16">
          <cell r="D16" t="str">
            <v>DKG&lt;-&gt;Hưng Hà, Thái Bình</v>
          </cell>
          <cell r="E16">
            <v>200</v>
          </cell>
          <cell r="F16">
            <v>750000</v>
          </cell>
          <cell r="G16">
            <v>4250000</v>
          </cell>
          <cell r="H16">
            <v>3750000</v>
          </cell>
          <cell r="I16">
            <v>3850000</v>
          </cell>
          <cell r="J16">
            <v>3450000</v>
          </cell>
          <cell r="K16">
            <v>3850000</v>
          </cell>
          <cell r="L16">
            <v>3450000</v>
          </cell>
          <cell r="M16">
            <v>3850000</v>
          </cell>
          <cell r="N16">
            <v>3450000</v>
          </cell>
          <cell r="Q16">
            <v>3850000</v>
          </cell>
          <cell r="R16">
            <v>3450000</v>
          </cell>
          <cell r="S16" t="str">
            <v>Hưng Hà</v>
          </cell>
          <cell r="T16" t="str">
            <v>=</v>
          </cell>
        </row>
        <row r="17">
          <cell r="D17" t="str">
            <v>DKG&lt;-&gt;Đông Hưng (chưa phí), Thái Bình</v>
          </cell>
          <cell r="E17">
            <v>140</v>
          </cell>
          <cell r="F17">
            <v>750000</v>
          </cell>
          <cell r="G17">
            <v>4000000</v>
          </cell>
          <cell r="H17">
            <v>3550000</v>
          </cell>
          <cell r="I17">
            <v>3700000</v>
          </cell>
          <cell r="J17">
            <v>3350000</v>
          </cell>
          <cell r="K17">
            <v>3700000</v>
          </cell>
          <cell r="L17">
            <v>3350000</v>
          </cell>
          <cell r="M17">
            <v>3700000</v>
          </cell>
          <cell r="N17">
            <v>3350000</v>
          </cell>
          <cell r="Q17">
            <v>3700000</v>
          </cell>
          <cell r="R17">
            <v>3350000</v>
          </cell>
          <cell r="S17" t="str">
            <v>Đông Hưng (chưa phí)</v>
          </cell>
          <cell r="T17" t="str">
            <v>=</v>
          </cell>
        </row>
        <row r="18">
          <cell r="D18" t="str">
            <v>DKG&lt;-&gt;Đông Hưng (có phí), Thái Bình</v>
          </cell>
          <cell r="E18">
            <v>140</v>
          </cell>
          <cell r="F18">
            <v>1000000</v>
          </cell>
          <cell r="G18">
            <v>4250000</v>
          </cell>
          <cell r="H18">
            <v>3800000</v>
          </cell>
          <cell r="I18">
            <v>3950000</v>
          </cell>
          <cell r="J18">
            <v>3700000</v>
          </cell>
          <cell r="K18">
            <v>3950000</v>
          </cell>
          <cell r="L18">
            <v>3700000</v>
          </cell>
          <cell r="M18">
            <v>3950000</v>
          </cell>
          <cell r="N18">
            <v>3700000</v>
          </cell>
          <cell r="Q18">
            <v>3950000</v>
          </cell>
          <cell r="R18">
            <v>3700000</v>
          </cell>
          <cell r="S18" t="str">
            <v>Đông Hưng (có phí)</v>
          </cell>
          <cell r="T18" t="str">
            <v>=</v>
          </cell>
        </row>
        <row r="19">
          <cell r="D19" t="str">
            <v>DKG&lt;-&gt;TP. Thái Bình</v>
          </cell>
          <cell r="E19">
            <v>175</v>
          </cell>
          <cell r="F19">
            <v>1000000</v>
          </cell>
          <cell r="G19">
            <v>4450000</v>
          </cell>
          <cell r="H19">
            <v>3800000</v>
          </cell>
          <cell r="I19">
            <v>4150000</v>
          </cell>
          <cell r="J19">
            <v>3900000</v>
          </cell>
          <cell r="K19">
            <v>4150000</v>
          </cell>
          <cell r="L19">
            <v>3900000</v>
          </cell>
          <cell r="M19">
            <v>4150000</v>
          </cell>
          <cell r="N19">
            <v>3900000</v>
          </cell>
          <cell r="O19">
            <v>3240000</v>
          </cell>
          <cell r="Q19">
            <v>4150000</v>
          </cell>
          <cell r="R19">
            <v>3900000</v>
          </cell>
          <cell r="S19" t="str">
            <v>TP. Thái Bình</v>
          </cell>
          <cell r="T19" t="str">
            <v>saiiii</v>
          </cell>
        </row>
        <row r="20">
          <cell r="D20" t="str">
            <v>DKG&lt;-&gt;Diêm Điền (Thái Thụy), Thái Bình</v>
          </cell>
          <cell r="E20">
            <v>210</v>
          </cell>
          <cell r="F20">
            <v>1000000</v>
          </cell>
          <cell r="G20">
            <v>4550000</v>
          </cell>
          <cell r="H20">
            <v>3850000</v>
          </cell>
          <cell r="I20">
            <v>4150000</v>
          </cell>
          <cell r="J20">
            <v>3850000</v>
          </cell>
          <cell r="K20">
            <v>4150000</v>
          </cell>
          <cell r="L20">
            <v>3850000</v>
          </cell>
          <cell r="M20">
            <v>4150000</v>
          </cell>
          <cell r="N20">
            <v>3800000</v>
          </cell>
          <cell r="Q20">
            <v>4150000</v>
          </cell>
          <cell r="R20">
            <v>3800000</v>
          </cell>
          <cell r="S20" t="str">
            <v>Diêm Điền (Thái Thụy)</v>
          </cell>
          <cell r="T20" t="str">
            <v>=</v>
          </cell>
        </row>
        <row r="21">
          <cell r="D21" t="str">
            <v>DKG&lt;-&gt;Vũ Thư, Thái Bình</v>
          </cell>
          <cell r="E21">
            <v>185</v>
          </cell>
          <cell r="F21">
            <v>1000000</v>
          </cell>
          <cell r="G21">
            <v>4500000</v>
          </cell>
          <cell r="H21">
            <v>3800000</v>
          </cell>
          <cell r="I21">
            <v>4200000</v>
          </cell>
          <cell r="J21">
            <v>3900000</v>
          </cell>
          <cell r="K21">
            <v>4200000</v>
          </cell>
          <cell r="L21">
            <v>3900000</v>
          </cell>
          <cell r="M21">
            <v>4250000</v>
          </cell>
          <cell r="N21">
            <v>3900000</v>
          </cell>
          <cell r="Q21">
            <v>4250000</v>
          </cell>
          <cell r="R21">
            <v>3900000</v>
          </cell>
          <cell r="S21" t="str">
            <v>Vũ Thư</v>
          </cell>
          <cell r="T21" t="str">
            <v>=</v>
          </cell>
        </row>
        <row r="22">
          <cell r="D22" t="str">
            <v>DKG&lt;-&gt;Kiến Xương (chưa phí), Thái Bình</v>
          </cell>
          <cell r="E22">
            <v>190</v>
          </cell>
          <cell r="F22">
            <v>1000000</v>
          </cell>
          <cell r="G22">
            <v>4750000</v>
          </cell>
          <cell r="H22">
            <v>3550000</v>
          </cell>
          <cell r="I22">
            <v>4100000</v>
          </cell>
          <cell r="J22">
            <v>3800000</v>
          </cell>
          <cell r="K22">
            <v>4100000</v>
          </cell>
          <cell r="L22">
            <v>3800000</v>
          </cell>
          <cell r="M22">
            <v>4150000</v>
          </cell>
          <cell r="N22">
            <v>3800000</v>
          </cell>
          <cell r="Q22">
            <v>4150000</v>
          </cell>
          <cell r="R22">
            <v>3800000</v>
          </cell>
          <cell r="S22" t="str">
            <v>Kiến Xương (chưa phí)</v>
          </cell>
          <cell r="T22" t="str">
            <v>=</v>
          </cell>
        </row>
        <row r="23">
          <cell r="D23" t="str">
            <v>DKG&lt;-&gt;Kiến xương (có phí), Thái Bình</v>
          </cell>
          <cell r="E23">
            <v>200</v>
          </cell>
          <cell r="F23">
            <v>1400000</v>
          </cell>
          <cell r="G23">
            <v>4850000</v>
          </cell>
          <cell r="H23">
            <v>4050000</v>
          </cell>
          <cell r="I23">
            <v>4450000</v>
          </cell>
          <cell r="J23">
            <v>4200000</v>
          </cell>
          <cell r="K23">
            <v>4450000</v>
          </cell>
          <cell r="L23">
            <v>4200000</v>
          </cell>
          <cell r="M23">
            <v>4600000</v>
          </cell>
          <cell r="N23">
            <v>4200000</v>
          </cell>
          <cell r="Q23">
            <v>4600000</v>
          </cell>
          <cell r="R23">
            <v>4200000</v>
          </cell>
          <cell r="S23" t="str">
            <v>Kiến xương (có phí)</v>
          </cell>
          <cell r="T23" t="str">
            <v>=</v>
          </cell>
        </row>
        <row r="24">
          <cell r="D24" t="str">
            <v>DKG&lt;-&gt;Tiền Hải, Thái Bình</v>
          </cell>
          <cell r="E24">
            <v>220</v>
          </cell>
          <cell r="F24">
            <v>1400000</v>
          </cell>
          <cell r="G24">
            <v>5100000</v>
          </cell>
          <cell r="H24">
            <v>4300000</v>
          </cell>
          <cell r="I24">
            <v>4650000</v>
          </cell>
          <cell r="J24">
            <v>4400000</v>
          </cell>
          <cell r="K24">
            <v>4650000</v>
          </cell>
          <cell r="L24">
            <v>4400000</v>
          </cell>
          <cell r="M24">
            <v>4900000</v>
          </cell>
          <cell r="N24">
            <v>4350000</v>
          </cell>
          <cell r="Q24">
            <v>4900000</v>
          </cell>
          <cell r="R24">
            <v>4350000</v>
          </cell>
          <cell r="S24" t="str">
            <v>Tiền Hải</v>
          </cell>
          <cell r="T24" t="str">
            <v>=</v>
          </cell>
        </row>
        <row r="25">
          <cell r="D25" t="str">
            <v>DKG&lt;-&gt;TP. Nam Định</v>
          </cell>
          <cell r="E25">
            <v>215</v>
          </cell>
          <cell r="F25">
            <v>1050000</v>
          </cell>
          <cell r="G25">
            <v>5050000</v>
          </cell>
          <cell r="H25">
            <v>4750000</v>
          </cell>
          <cell r="I25">
            <v>4750000</v>
          </cell>
          <cell r="J25">
            <v>4500000</v>
          </cell>
          <cell r="K25">
            <v>4750000</v>
          </cell>
          <cell r="L25">
            <v>4500000</v>
          </cell>
          <cell r="M25">
            <v>4650000</v>
          </cell>
          <cell r="N25">
            <v>4450000</v>
          </cell>
          <cell r="Q25">
            <v>4650000</v>
          </cell>
          <cell r="R25">
            <v>4450000</v>
          </cell>
          <cell r="S25" t="str">
            <v>TP. Nam Định</v>
          </cell>
          <cell r="T25" t="str">
            <v>saiiii</v>
          </cell>
        </row>
        <row r="26">
          <cell r="D26" t="str">
            <v>DKG&lt;-&gt;Cổ Lễ, Nam Định</v>
          </cell>
          <cell r="E26">
            <v>240</v>
          </cell>
          <cell r="F26">
            <v>1050000</v>
          </cell>
          <cell r="G26">
            <v>5450000</v>
          </cell>
          <cell r="H26">
            <v>4700000</v>
          </cell>
          <cell r="I26">
            <v>5000000</v>
          </cell>
          <cell r="J26">
            <v>4650000</v>
          </cell>
          <cell r="K26">
            <v>5000000</v>
          </cell>
          <cell r="L26">
            <v>4650000</v>
          </cell>
          <cell r="M26">
            <v>5000000</v>
          </cell>
          <cell r="N26">
            <v>4650000</v>
          </cell>
          <cell r="Q26">
            <v>5000000</v>
          </cell>
          <cell r="R26">
            <v>4650000</v>
          </cell>
          <cell r="S26" t="str">
            <v>Cổ Lễ</v>
          </cell>
          <cell r="T26" t="str">
            <v>=</v>
          </cell>
        </row>
        <row r="27">
          <cell r="D27" t="str">
            <v>DKG&lt;-&gt;Hải Hậu, Nam Định</v>
          </cell>
          <cell r="E27">
            <v>300</v>
          </cell>
          <cell r="F27">
            <v>1050000</v>
          </cell>
          <cell r="G27">
            <v>5400000</v>
          </cell>
          <cell r="H27">
            <v>4600000</v>
          </cell>
          <cell r="I27">
            <v>5000000</v>
          </cell>
          <cell r="J27">
            <v>4700000</v>
          </cell>
          <cell r="K27">
            <v>5000000</v>
          </cell>
          <cell r="L27">
            <v>4700000</v>
          </cell>
          <cell r="M27">
            <v>5050000</v>
          </cell>
          <cell r="N27">
            <v>4650000</v>
          </cell>
          <cell r="O27">
            <v>4140000</v>
          </cell>
          <cell r="Q27">
            <v>5050000</v>
          </cell>
          <cell r="R27">
            <v>4650000</v>
          </cell>
          <cell r="S27" t="str">
            <v>Hải Hậu</v>
          </cell>
          <cell r="T27" t="str">
            <v>=</v>
          </cell>
        </row>
        <row r="28">
          <cell r="D28" t="str">
            <v>DKG&lt;-&gt;Nghĩa Hưng, Nam Định</v>
          </cell>
          <cell r="E28">
            <v>292</v>
          </cell>
          <cell r="F28">
            <v>1050000</v>
          </cell>
          <cell r="G28">
            <v>5550000</v>
          </cell>
          <cell r="H28">
            <v>4750000</v>
          </cell>
          <cell r="I28">
            <v>5150000</v>
          </cell>
          <cell r="J28">
            <v>4850000</v>
          </cell>
          <cell r="K28">
            <v>5150000</v>
          </cell>
          <cell r="L28">
            <v>4850000</v>
          </cell>
          <cell r="M28">
            <v>5200000</v>
          </cell>
          <cell r="N28">
            <v>4800000</v>
          </cell>
          <cell r="Q28">
            <v>5200000</v>
          </cell>
          <cell r="R28">
            <v>4800000</v>
          </cell>
          <cell r="S28" t="str">
            <v>Nghĩa Hưng</v>
          </cell>
          <cell r="T28" t="str">
            <v>=</v>
          </cell>
        </row>
        <row r="29">
          <cell r="D29" t="str">
            <v>DKG&lt;-&gt;Xuân Trường, Nam Định</v>
          </cell>
          <cell r="E29">
            <v>270</v>
          </cell>
          <cell r="F29">
            <v>1050000</v>
          </cell>
          <cell r="G29">
            <v>5400000</v>
          </cell>
          <cell r="H29">
            <v>4650000</v>
          </cell>
          <cell r="I29">
            <v>4950000</v>
          </cell>
          <cell r="J29">
            <v>4700000</v>
          </cell>
          <cell r="K29">
            <v>4950000</v>
          </cell>
          <cell r="L29">
            <v>4700000</v>
          </cell>
          <cell r="M29">
            <v>5050000</v>
          </cell>
          <cell r="N29">
            <v>4700000</v>
          </cell>
          <cell r="O29">
            <v>4240000</v>
          </cell>
          <cell r="Q29">
            <v>5050000</v>
          </cell>
          <cell r="R29">
            <v>4700000</v>
          </cell>
          <cell r="S29" t="str">
            <v>Xuân Trường</v>
          </cell>
          <cell r="T29" t="str">
            <v>=</v>
          </cell>
        </row>
        <row r="30">
          <cell r="D30" t="str">
            <v>DKG&lt;-&gt;Ý Yên, Nam Định</v>
          </cell>
          <cell r="E30">
            <v>270</v>
          </cell>
          <cell r="F30">
            <v>1050000</v>
          </cell>
          <cell r="G30">
            <v>5400000</v>
          </cell>
          <cell r="H30">
            <v>4650000</v>
          </cell>
          <cell r="I30">
            <v>4950000</v>
          </cell>
          <cell r="J30">
            <v>4700000</v>
          </cell>
          <cell r="K30">
            <v>4950000</v>
          </cell>
          <cell r="L30">
            <v>4700000</v>
          </cell>
          <cell r="M30">
            <v>4750000</v>
          </cell>
          <cell r="N30">
            <v>4500000</v>
          </cell>
          <cell r="Q30">
            <v>4750000</v>
          </cell>
          <cell r="R30">
            <v>4500000</v>
          </cell>
          <cell r="S30" t="str">
            <v>Ý Yên</v>
          </cell>
          <cell r="T30" t="str">
            <v>=</v>
          </cell>
        </row>
        <row r="31">
          <cell r="D31" t="str">
            <v>DKG&lt;-&gt;Bình Lục, Hà Nam</v>
          </cell>
          <cell r="E31">
            <v>250</v>
          </cell>
          <cell r="F31">
            <v>1150000</v>
          </cell>
          <cell r="G31">
            <v>5500000</v>
          </cell>
          <cell r="H31">
            <v>4750000</v>
          </cell>
          <cell r="I31">
            <v>4950000</v>
          </cell>
          <cell r="J31">
            <v>4700000</v>
          </cell>
          <cell r="K31">
            <v>4950000</v>
          </cell>
          <cell r="L31">
            <v>4700000</v>
          </cell>
          <cell r="M31">
            <v>5150000</v>
          </cell>
          <cell r="N31">
            <v>4700000</v>
          </cell>
          <cell r="Q31">
            <v>5150000</v>
          </cell>
          <cell r="R31">
            <v>4700000</v>
          </cell>
          <cell r="S31" t="str">
            <v>Bình Lục</v>
          </cell>
          <cell r="T31" t="str">
            <v>=</v>
          </cell>
        </row>
        <row r="32">
          <cell r="D32" t="str">
            <v>DKG&lt;-&gt;TP. Ninh Bình</v>
          </cell>
          <cell r="E32">
            <v>295</v>
          </cell>
          <cell r="F32">
            <v>1100000</v>
          </cell>
          <cell r="G32">
            <v>5600000</v>
          </cell>
          <cell r="H32">
            <v>5200000</v>
          </cell>
          <cell r="I32">
            <v>5300000</v>
          </cell>
          <cell r="J32">
            <v>4900000</v>
          </cell>
          <cell r="K32">
            <v>5300000</v>
          </cell>
          <cell r="L32">
            <v>4900000</v>
          </cell>
          <cell r="M32">
            <v>5150000</v>
          </cell>
          <cell r="N32">
            <v>4600000</v>
          </cell>
          <cell r="Q32">
            <v>5150000</v>
          </cell>
          <cell r="R32">
            <v>4600000</v>
          </cell>
          <cell r="S32" t="str">
            <v>TP. Ninh Bình</v>
          </cell>
          <cell r="T32" t="str">
            <v>saiiii</v>
          </cell>
        </row>
        <row r="33">
          <cell r="D33" t="str">
            <v>DKG&lt;-&gt;Nho Quan, Ninh Bình</v>
          </cell>
          <cell r="E33">
            <v>355</v>
          </cell>
          <cell r="F33">
            <v>1100000</v>
          </cell>
          <cell r="G33">
            <v>6150000</v>
          </cell>
          <cell r="H33">
            <v>5700000</v>
          </cell>
          <cell r="I33">
            <v>5650000</v>
          </cell>
          <cell r="J33">
            <v>5300000</v>
          </cell>
          <cell r="K33">
            <v>5650000</v>
          </cell>
          <cell r="L33">
            <v>5300000</v>
          </cell>
          <cell r="M33">
            <v>5900000</v>
          </cell>
          <cell r="N33">
            <v>5250000</v>
          </cell>
          <cell r="Q33">
            <v>5900000</v>
          </cell>
          <cell r="R33">
            <v>5250000</v>
          </cell>
          <cell r="S33" t="str">
            <v>Nho Quan</v>
          </cell>
          <cell r="T33" t="str">
            <v>=</v>
          </cell>
        </row>
        <row r="34">
          <cell r="D34" t="str">
            <v>DKG&lt;-&gt;Kim Sơn, Ninh Bình</v>
          </cell>
          <cell r="E34">
            <v>327</v>
          </cell>
          <cell r="F34">
            <v>1100000</v>
          </cell>
          <cell r="G34">
            <v>6050000</v>
          </cell>
          <cell r="H34">
            <v>5650000</v>
          </cell>
          <cell r="I34">
            <v>5600000</v>
          </cell>
          <cell r="J34">
            <v>5300000</v>
          </cell>
          <cell r="K34">
            <v>5600000</v>
          </cell>
          <cell r="L34">
            <v>5300000</v>
          </cell>
          <cell r="M34">
            <v>5900000</v>
          </cell>
          <cell r="N34">
            <v>5300000</v>
          </cell>
          <cell r="Q34">
            <v>5900000</v>
          </cell>
          <cell r="R34">
            <v>5300000</v>
          </cell>
          <cell r="S34" t="str">
            <v>Kim Sơn</v>
          </cell>
          <cell r="T34" t="str">
            <v>=</v>
          </cell>
        </row>
        <row r="35">
          <cell r="D35" t="str">
            <v>DKG&lt;-&gt;Khánh Phú, Ninh Bình</v>
          </cell>
          <cell r="E35">
            <v>280</v>
          </cell>
          <cell r="F35">
            <v>1100000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4140000</v>
          </cell>
          <cell r="Q35">
            <v>0</v>
          </cell>
          <cell r="R35">
            <v>0</v>
          </cell>
          <cell r="S35" t="str">
            <v>Khánh Phú</v>
          </cell>
          <cell r="T35" t="str">
            <v>=</v>
          </cell>
        </row>
        <row r="36">
          <cell r="D36" t="str">
            <v>DKG&lt;-&gt;Ninh Phong, Ninh Bình</v>
          </cell>
          <cell r="E36">
            <v>290</v>
          </cell>
          <cell r="F36">
            <v>1100000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4140000</v>
          </cell>
          <cell r="Q36">
            <v>0</v>
          </cell>
          <cell r="R36">
            <v>0</v>
          </cell>
          <cell r="S36" t="str">
            <v>Ninh Phong</v>
          </cell>
          <cell r="T36" t="str">
            <v>=</v>
          </cell>
        </row>
        <row r="37">
          <cell r="D37" t="str">
            <v>DKG&lt;-&gt;Yên Khánh, Ninh Bình</v>
          </cell>
          <cell r="E37">
            <v>295</v>
          </cell>
          <cell r="F37">
            <v>1100000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4140000</v>
          </cell>
          <cell r="Q37">
            <v>0</v>
          </cell>
          <cell r="R37">
            <v>0</v>
          </cell>
          <cell r="S37" t="str">
            <v>Yên Khánh</v>
          </cell>
          <cell r="T37" t="str">
            <v>=</v>
          </cell>
        </row>
        <row r="38">
          <cell r="D38" t="str">
            <v>DKG&lt;-&gt;Bỉm Sơn, Thanh Hóa</v>
          </cell>
          <cell r="E38">
            <v>326</v>
          </cell>
          <cell r="F38">
            <v>1450000</v>
          </cell>
          <cell r="G38">
            <v>6950000</v>
          </cell>
          <cell r="H38">
            <v>6550000</v>
          </cell>
          <cell r="I38">
            <v>6600000</v>
          </cell>
          <cell r="J38">
            <v>6300000</v>
          </cell>
          <cell r="K38">
            <v>6600000</v>
          </cell>
          <cell r="L38">
            <v>6300000</v>
          </cell>
          <cell r="M38">
            <v>6900000</v>
          </cell>
          <cell r="N38">
            <v>6300000</v>
          </cell>
          <cell r="Q38">
            <v>6900000</v>
          </cell>
          <cell r="R38">
            <v>6300000</v>
          </cell>
          <cell r="S38" t="str">
            <v>Bỉm Sơn</v>
          </cell>
          <cell r="T38" t="str">
            <v>=</v>
          </cell>
        </row>
        <row r="39">
          <cell r="D39" t="str">
            <v>DKG&lt;-&gt;Hoằng Hóa, Thanh Hóa</v>
          </cell>
          <cell r="E39">
            <v>410</v>
          </cell>
          <cell r="F39">
            <v>1450000</v>
          </cell>
          <cell r="G39">
            <v>7400000</v>
          </cell>
          <cell r="H39">
            <v>6900000</v>
          </cell>
          <cell r="I39">
            <v>6900000</v>
          </cell>
          <cell r="J39">
            <v>6500000</v>
          </cell>
          <cell r="K39">
            <v>6900000</v>
          </cell>
          <cell r="L39">
            <v>6500000</v>
          </cell>
          <cell r="M39">
            <v>7050000</v>
          </cell>
          <cell r="N39">
            <v>6500000</v>
          </cell>
          <cell r="P39" t="str">
            <v>Thạch Thành</v>
          </cell>
          <cell r="Q39">
            <v>7050000</v>
          </cell>
          <cell r="R39">
            <v>6500000</v>
          </cell>
          <cell r="S39" t="str">
            <v>Hoằng Hóa</v>
          </cell>
          <cell r="T39" t="str">
            <v>=</v>
          </cell>
        </row>
        <row r="40">
          <cell r="D40" t="str">
            <v>DKG&lt;-&gt;Đông Sơn, Thanh Hóa</v>
          </cell>
          <cell r="E40">
            <v>440</v>
          </cell>
          <cell r="F40">
            <v>1450000</v>
          </cell>
          <cell r="G40">
            <v>7400000</v>
          </cell>
          <cell r="H40">
            <v>6900000</v>
          </cell>
          <cell r="I40">
            <v>7000000</v>
          </cell>
          <cell r="J40">
            <v>6600000</v>
          </cell>
          <cell r="K40">
            <v>7000000</v>
          </cell>
          <cell r="L40">
            <v>6600000</v>
          </cell>
          <cell r="M40">
            <v>7450000</v>
          </cell>
          <cell r="N40">
            <v>6550000</v>
          </cell>
          <cell r="Q40">
            <v>7450000</v>
          </cell>
          <cell r="R40">
            <v>6550000</v>
          </cell>
          <cell r="S40" t="str">
            <v>Đông Sơn</v>
          </cell>
          <cell r="T40" t="str">
            <v>=</v>
          </cell>
        </row>
        <row r="41">
          <cell r="D41" t="str">
            <v>DKG&lt;-&gt;TP. Thanh Hóa</v>
          </cell>
          <cell r="E41">
            <v>410</v>
          </cell>
          <cell r="F41">
            <v>1450000</v>
          </cell>
          <cell r="G41">
            <v>7400000</v>
          </cell>
          <cell r="H41">
            <v>6900000</v>
          </cell>
          <cell r="I41">
            <v>6900000</v>
          </cell>
          <cell r="J41">
            <v>6500000</v>
          </cell>
          <cell r="K41">
            <v>6900000</v>
          </cell>
          <cell r="L41">
            <v>6500000</v>
          </cell>
          <cell r="M41">
            <v>7300000</v>
          </cell>
          <cell r="N41">
            <v>6500000</v>
          </cell>
          <cell r="Q41">
            <v>7300000</v>
          </cell>
          <cell r="R41">
            <v>6500000</v>
          </cell>
          <cell r="S41" t="str">
            <v>TP. Thanh Hóa</v>
          </cell>
          <cell r="T41" t="str">
            <v>saiiii</v>
          </cell>
        </row>
        <row r="42">
          <cell r="D42" t="str">
            <v>DKG&lt;-&gt;Hà Trung, Thanh Hóa</v>
          </cell>
          <cell r="E42">
            <v>350</v>
          </cell>
          <cell r="F42">
            <v>1450000</v>
          </cell>
          <cell r="G42">
            <v>7100000</v>
          </cell>
          <cell r="H42">
            <v>6650000</v>
          </cell>
          <cell r="I42">
            <v>6600000</v>
          </cell>
          <cell r="J42">
            <v>6250000</v>
          </cell>
          <cell r="K42">
            <v>6600000</v>
          </cell>
          <cell r="L42">
            <v>6250000</v>
          </cell>
          <cell r="M42">
            <v>6850000</v>
          </cell>
          <cell r="N42">
            <v>6200000</v>
          </cell>
          <cell r="Q42">
            <v>6850000</v>
          </cell>
          <cell r="R42">
            <v>6200000</v>
          </cell>
          <cell r="S42" t="str">
            <v>Hà Trung</v>
          </cell>
          <cell r="T42" t="str">
            <v>=</v>
          </cell>
        </row>
        <row r="43">
          <cell r="D43" t="str">
            <v>DKG&lt;-&gt;Hậu Lộc, Thanh Hóa</v>
          </cell>
          <cell r="E43">
            <v>384</v>
          </cell>
          <cell r="F43">
            <v>1450000</v>
          </cell>
          <cell r="G43">
            <v>7300000</v>
          </cell>
          <cell r="H43">
            <v>6850000</v>
          </cell>
          <cell r="I43">
            <v>6750000</v>
          </cell>
          <cell r="J43">
            <v>6400000</v>
          </cell>
          <cell r="K43">
            <v>6750000</v>
          </cell>
          <cell r="L43">
            <v>6400000</v>
          </cell>
          <cell r="M43">
            <v>7000000</v>
          </cell>
          <cell r="N43">
            <v>6400000</v>
          </cell>
          <cell r="Q43">
            <v>7000000</v>
          </cell>
          <cell r="R43">
            <v>6400000</v>
          </cell>
          <cell r="S43" t="str">
            <v>Hậu Lộc</v>
          </cell>
          <cell r="T43" t="str">
            <v>=</v>
          </cell>
        </row>
        <row r="44">
          <cell r="D44" t="str">
            <v>DKG&lt;-&gt;Tĩnh Gia, Thanh Hóa</v>
          </cell>
          <cell r="E44">
            <v>490</v>
          </cell>
          <cell r="F44">
            <v>1450000</v>
          </cell>
          <cell r="G44">
            <v>8000000</v>
          </cell>
          <cell r="H44">
            <v>7450000</v>
          </cell>
          <cell r="I44">
            <v>7350000</v>
          </cell>
          <cell r="J44">
            <v>6850000</v>
          </cell>
          <cell r="K44">
            <v>7350000</v>
          </cell>
          <cell r="L44">
            <v>6850000</v>
          </cell>
          <cell r="M44">
            <v>7950000</v>
          </cell>
          <cell r="N44">
            <v>6800000</v>
          </cell>
          <cell r="O44">
            <v>6650000</v>
          </cell>
          <cell r="Q44">
            <v>7950000</v>
          </cell>
          <cell r="R44">
            <v>6800000</v>
          </cell>
          <cell r="S44" t="str">
            <v>Tĩnh Gia</v>
          </cell>
          <cell r="T44" t="str">
            <v>=</v>
          </cell>
        </row>
        <row r="45">
          <cell r="D45" t="str">
            <v>DKG&lt;-&gt;Thọ Xuân, Thanh Hóa</v>
          </cell>
          <cell r="E45">
            <v>500</v>
          </cell>
          <cell r="F45">
            <v>1450000</v>
          </cell>
          <cell r="G45">
            <v>8150000</v>
          </cell>
          <cell r="H45">
            <v>7550000</v>
          </cell>
          <cell r="I45">
            <v>7450000</v>
          </cell>
          <cell r="J45">
            <v>6900000</v>
          </cell>
          <cell r="K45">
            <v>7450000</v>
          </cell>
          <cell r="L45">
            <v>6900000</v>
          </cell>
          <cell r="M45">
            <v>8100000</v>
          </cell>
          <cell r="N45">
            <v>6900000</v>
          </cell>
          <cell r="P45" t="str">
            <v>Như Xuân</v>
          </cell>
          <cell r="Q45">
            <v>8100000</v>
          </cell>
          <cell r="R45">
            <v>6900000</v>
          </cell>
          <cell r="S45" t="str">
            <v>Thọ Xuân</v>
          </cell>
          <cell r="T45" t="str">
            <v>=</v>
          </cell>
        </row>
        <row r="46">
          <cell r="D46" t="str">
            <v>DKG&lt;-&gt;Triệu Sơn, Thanh Hóa</v>
          </cell>
          <cell r="E46">
            <v>470</v>
          </cell>
          <cell r="F46">
            <v>1450000</v>
          </cell>
          <cell r="G46">
            <v>8100000</v>
          </cell>
          <cell r="H46">
            <v>7550000</v>
          </cell>
          <cell r="I46">
            <v>7450000</v>
          </cell>
          <cell r="J46">
            <v>6950000</v>
          </cell>
          <cell r="K46">
            <v>7450000</v>
          </cell>
          <cell r="L46">
            <v>6950000</v>
          </cell>
          <cell r="M46">
            <v>8050000</v>
          </cell>
          <cell r="N46">
            <v>6900000</v>
          </cell>
          <cell r="O46">
            <v>6000000</v>
          </cell>
          <cell r="Q46">
            <v>8050000</v>
          </cell>
          <cell r="R46">
            <v>6900000</v>
          </cell>
          <cell r="S46" t="str">
            <v>Triệu Sơn</v>
          </cell>
          <cell r="T46" t="str">
            <v>=</v>
          </cell>
        </row>
        <row r="47">
          <cell r="D47" t="str">
            <v>DKG&lt;-&gt;Yên Định, Thanh Hóa</v>
          </cell>
          <cell r="E47">
            <v>425</v>
          </cell>
          <cell r="F47">
            <v>1450000</v>
          </cell>
          <cell r="G47">
            <v>7800000</v>
          </cell>
          <cell r="H47">
            <v>7300000</v>
          </cell>
          <cell r="I47">
            <v>7150000</v>
          </cell>
          <cell r="J47">
            <v>6750000</v>
          </cell>
          <cell r="K47">
            <v>7150000</v>
          </cell>
          <cell r="L47">
            <v>6750000</v>
          </cell>
          <cell r="M47">
            <v>7400000</v>
          </cell>
          <cell r="N47">
            <v>6700000</v>
          </cell>
          <cell r="Q47">
            <v>7400000</v>
          </cell>
          <cell r="R47">
            <v>6700000</v>
          </cell>
          <cell r="S47" t="str">
            <v>Yên Định</v>
          </cell>
          <cell r="T47" t="str">
            <v>=</v>
          </cell>
        </row>
        <row r="48">
          <cell r="D48" t="str">
            <v>DKG&lt;-&gt;Quảng Xương, Thanh Hóa</v>
          </cell>
          <cell r="E48">
            <v>445</v>
          </cell>
          <cell r="F48">
            <v>1450000</v>
          </cell>
          <cell r="G48">
            <v>7950000</v>
          </cell>
          <cell r="H48">
            <v>7400000</v>
          </cell>
          <cell r="I48">
            <v>7300000</v>
          </cell>
          <cell r="J48">
            <v>6850000</v>
          </cell>
          <cell r="K48">
            <v>7300000</v>
          </cell>
          <cell r="L48">
            <v>6850000</v>
          </cell>
          <cell r="M48">
            <v>7600000</v>
          </cell>
          <cell r="N48">
            <v>6850000</v>
          </cell>
          <cell r="Q48">
            <v>7600000</v>
          </cell>
          <cell r="R48">
            <v>6850000</v>
          </cell>
          <cell r="S48" t="str">
            <v>Quảng Xương</v>
          </cell>
          <cell r="T48" t="str">
            <v>=</v>
          </cell>
        </row>
        <row r="49">
          <cell r="D49" t="str">
            <v>DKG&lt;-&gt;Sầm Sơn, Thanh Hóa</v>
          </cell>
          <cell r="E49">
            <v>430</v>
          </cell>
          <cell r="F49">
            <v>1450000</v>
          </cell>
          <cell r="G49">
            <v>7850000</v>
          </cell>
          <cell r="H49">
            <v>7350000</v>
          </cell>
          <cell r="I49">
            <v>7200000</v>
          </cell>
          <cell r="J49">
            <v>6800000</v>
          </cell>
          <cell r="K49">
            <v>7200000</v>
          </cell>
          <cell r="L49">
            <v>6800000</v>
          </cell>
          <cell r="M49">
            <v>7450000</v>
          </cell>
          <cell r="N49">
            <v>6750000</v>
          </cell>
          <cell r="Q49">
            <v>7450000</v>
          </cell>
          <cell r="R49">
            <v>6750000</v>
          </cell>
          <cell r="S49" t="str">
            <v>Sầm Sơn</v>
          </cell>
          <cell r="T49" t="str">
            <v>=</v>
          </cell>
        </row>
        <row r="50">
          <cell r="D50" t="str">
            <v>DKG&lt;-&gt;Thiệu Hóa, Thanh Hóa</v>
          </cell>
          <cell r="E50">
            <v>450</v>
          </cell>
          <cell r="F50">
            <v>1450000</v>
          </cell>
          <cell r="G50">
            <v>7950000</v>
          </cell>
          <cell r="H50">
            <v>7400000</v>
          </cell>
          <cell r="I50">
            <v>7350000</v>
          </cell>
          <cell r="J50">
            <v>6850000</v>
          </cell>
          <cell r="K50">
            <v>7350000</v>
          </cell>
          <cell r="L50">
            <v>6850000</v>
          </cell>
          <cell r="M50">
            <v>8000000</v>
          </cell>
          <cell r="N50">
            <v>6850000</v>
          </cell>
          <cell r="Q50">
            <v>8000000</v>
          </cell>
          <cell r="R50">
            <v>6850000</v>
          </cell>
          <cell r="S50" t="str">
            <v>Thiệu Hóa</v>
          </cell>
          <cell r="T50" t="str">
            <v>=</v>
          </cell>
        </row>
        <row r="51">
          <cell r="D51" t="str">
            <v>DKG&lt;-&gt;Nông Cống, Thanh Hóa</v>
          </cell>
          <cell r="E51">
            <v>490</v>
          </cell>
          <cell r="F51">
            <v>1450000</v>
          </cell>
          <cell r="G51">
            <v>8000000</v>
          </cell>
          <cell r="H51">
            <v>7450000</v>
          </cell>
          <cell r="I51">
            <v>7750000</v>
          </cell>
          <cell r="J51">
            <v>7250000</v>
          </cell>
          <cell r="K51">
            <v>7750000</v>
          </cell>
          <cell r="L51">
            <v>7250000</v>
          </cell>
          <cell r="M51">
            <v>7950000</v>
          </cell>
          <cell r="N51">
            <v>7200000</v>
          </cell>
          <cell r="P51" t="str">
            <v>Cẩm Thủy</v>
          </cell>
          <cell r="Q51">
            <v>7950000</v>
          </cell>
          <cell r="R51">
            <v>7200000</v>
          </cell>
          <cell r="S51" t="str">
            <v>Nông Cống</v>
          </cell>
          <cell r="T51" t="str">
            <v>=</v>
          </cell>
        </row>
        <row r="52">
          <cell r="D52" t="str">
            <v>DKG&lt;-&gt;Quỳnh Lưu, Nghệ An</v>
          </cell>
          <cell r="E52">
            <v>550</v>
          </cell>
          <cell r="F52">
            <v>1900000</v>
          </cell>
          <cell r="G52">
            <v>9500000</v>
          </cell>
          <cell r="H52">
            <v>8500000</v>
          </cell>
          <cell r="I52">
            <v>9000000</v>
          </cell>
          <cell r="J52">
            <v>8350000</v>
          </cell>
          <cell r="K52">
            <v>9000000</v>
          </cell>
          <cell r="L52">
            <v>8350000</v>
          </cell>
          <cell r="M52">
            <v>9500000</v>
          </cell>
          <cell r="N52">
            <v>8300000</v>
          </cell>
          <cell r="Q52">
            <v>9500000</v>
          </cell>
          <cell r="R52">
            <v>8300000</v>
          </cell>
          <cell r="S52" t="str">
            <v>Quỳnh Lưu</v>
          </cell>
          <cell r="T52" t="str">
            <v>=</v>
          </cell>
        </row>
        <row r="53">
          <cell r="D53" t="str">
            <v>DKG&lt;-&gt;Diễn Châu, Nghệ An</v>
          </cell>
          <cell r="E53">
            <v>612</v>
          </cell>
          <cell r="F53">
            <v>1900000</v>
          </cell>
          <cell r="G53">
            <v>9500000</v>
          </cell>
          <cell r="H53">
            <v>8500000</v>
          </cell>
          <cell r="I53">
            <v>9700000</v>
          </cell>
          <cell r="J53">
            <v>9000000</v>
          </cell>
          <cell r="K53">
            <v>9700000</v>
          </cell>
          <cell r="L53">
            <v>9000000</v>
          </cell>
          <cell r="M53">
            <v>10300000</v>
          </cell>
          <cell r="N53">
            <v>8950000</v>
          </cell>
          <cell r="Q53">
            <v>10300000</v>
          </cell>
          <cell r="R53">
            <v>8950000</v>
          </cell>
          <cell r="S53" t="str">
            <v>Diễn Châu</v>
          </cell>
          <cell r="T53" t="str">
            <v>=</v>
          </cell>
        </row>
        <row r="54">
          <cell r="D54" t="str">
            <v>DKG&lt;-&gt;Yên Thành, Nghệ An</v>
          </cell>
          <cell r="E54">
            <v>640</v>
          </cell>
          <cell r="F54">
            <v>1900000</v>
          </cell>
          <cell r="G54">
            <v>10000000</v>
          </cell>
          <cell r="H54">
            <v>9000000</v>
          </cell>
          <cell r="I54">
            <v>9650000</v>
          </cell>
          <cell r="J54">
            <v>8950000</v>
          </cell>
          <cell r="K54">
            <v>9650000</v>
          </cell>
          <cell r="L54">
            <v>8950000</v>
          </cell>
          <cell r="M54">
            <v>10250000</v>
          </cell>
          <cell r="N54">
            <v>8900000</v>
          </cell>
          <cell r="Q54">
            <v>10250000</v>
          </cell>
          <cell r="R54">
            <v>8900000</v>
          </cell>
          <cell r="S54" t="str">
            <v>Yên Thành</v>
          </cell>
          <cell r="T54" t="str">
            <v>=</v>
          </cell>
        </row>
        <row r="55">
          <cell r="D55" t="str">
            <v>DKG&lt;-&gt;Cầu Bến Thủy, Nghệ An</v>
          </cell>
          <cell r="E55">
            <v>700</v>
          </cell>
          <cell r="F55">
            <v>1900000</v>
          </cell>
          <cell r="G55">
            <v>10600000</v>
          </cell>
          <cell r="H55">
            <v>9600000</v>
          </cell>
          <cell r="I55">
            <v>10950000</v>
          </cell>
          <cell r="J55">
            <v>10200000</v>
          </cell>
          <cell r="K55">
            <v>10950000</v>
          </cell>
          <cell r="L55">
            <v>10200000</v>
          </cell>
          <cell r="M55">
            <v>11500000</v>
          </cell>
          <cell r="N55">
            <v>10150000</v>
          </cell>
          <cell r="Q55">
            <v>11500000</v>
          </cell>
          <cell r="R55">
            <v>10150000</v>
          </cell>
          <cell r="S55" t="str">
            <v>Cầu Bến Thủy</v>
          </cell>
          <cell r="T55" t="str">
            <v>=</v>
          </cell>
        </row>
        <row r="56">
          <cell r="D56" t="str">
            <v>DKG&lt;-&gt;Hưng Nguyên, Nghệ An</v>
          </cell>
          <cell r="E56">
            <v>690</v>
          </cell>
          <cell r="F56">
            <v>1900000</v>
          </cell>
          <cell r="G56">
            <v>10500000</v>
          </cell>
          <cell r="H56">
            <v>9500000</v>
          </cell>
          <cell r="I56">
            <v>10850000</v>
          </cell>
          <cell r="J56">
            <v>10100000</v>
          </cell>
          <cell r="K56">
            <v>10850000</v>
          </cell>
          <cell r="L56">
            <v>10100000</v>
          </cell>
          <cell r="M56">
            <v>11400000</v>
          </cell>
          <cell r="N56">
            <v>10050000</v>
          </cell>
          <cell r="Q56">
            <v>11400000</v>
          </cell>
          <cell r="R56">
            <v>10050000</v>
          </cell>
          <cell r="S56" t="str">
            <v>Hưng Nguyên</v>
          </cell>
          <cell r="T56" t="str">
            <v>=</v>
          </cell>
        </row>
        <row r="57">
          <cell r="D57" t="str">
            <v>DKG&lt;-&gt;Nam Đàn, Nghệ An</v>
          </cell>
          <cell r="E57">
            <v>720</v>
          </cell>
          <cell r="F57">
            <v>1900000</v>
          </cell>
          <cell r="G57">
            <v>10500000</v>
          </cell>
          <cell r="H57">
            <v>9500000</v>
          </cell>
          <cell r="I57">
            <v>11000000</v>
          </cell>
          <cell r="J57">
            <v>10200000</v>
          </cell>
          <cell r="K57">
            <v>11000000</v>
          </cell>
          <cell r="L57">
            <v>10200000</v>
          </cell>
          <cell r="M57">
            <v>11550000</v>
          </cell>
          <cell r="N57">
            <v>10150000</v>
          </cell>
          <cell r="Q57">
            <v>11550000</v>
          </cell>
          <cell r="R57">
            <v>10150000</v>
          </cell>
          <cell r="S57" t="str">
            <v>Nam Đàn</v>
          </cell>
          <cell r="T57" t="str">
            <v>=</v>
          </cell>
        </row>
        <row r="58">
          <cell r="D58" t="str">
            <v>DKG&lt;-&gt;Nghi Lộc, Nghệ An</v>
          </cell>
          <cell r="E58">
            <v>685</v>
          </cell>
          <cell r="F58">
            <v>1900000</v>
          </cell>
          <cell r="G58">
            <v>10200000</v>
          </cell>
          <cell r="H58">
            <v>9200000</v>
          </cell>
          <cell r="I58">
            <v>10800000</v>
          </cell>
          <cell r="J58">
            <v>10050000</v>
          </cell>
          <cell r="K58">
            <v>10800000</v>
          </cell>
          <cell r="L58">
            <v>10050000</v>
          </cell>
          <cell r="M58">
            <v>10750000</v>
          </cell>
          <cell r="N58">
            <v>10000000</v>
          </cell>
          <cell r="Q58">
            <v>10750000</v>
          </cell>
          <cell r="R58">
            <v>10000000</v>
          </cell>
          <cell r="S58" t="str">
            <v>Nghi Lộc</v>
          </cell>
          <cell r="T58" t="str">
            <v>=</v>
          </cell>
        </row>
        <row r="59">
          <cell r="D59" t="str">
            <v>DKG&lt;-&gt;Cửa Lò, Nghệ An</v>
          </cell>
          <cell r="E59">
            <v>665</v>
          </cell>
          <cell r="F59">
            <v>1900000</v>
          </cell>
          <cell r="G59">
            <v>10500000</v>
          </cell>
          <cell r="H59">
            <v>9500000</v>
          </cell>
          <cell r="I59">
            <v>10900000</v>
          </cell>
          <cell r="J59">
            <v>10150000</v>
          </cell>
          <cell r="K59">
            <v>10900000</v>
          </cell>
          <cell r="L59">
            <v>10150000</v>
          </cell>
          <cell r="M59">
            <v>11500000</v>
          </cell>
          <cell r="N59">
            <v>10150000</v>
          </cell>
          <cell r="Q59">
            <v>11500000</v>
          </cell>
          <cell r="R59">
            <v>10150000</v>
          </cell>
          <cell r="S59" t="str">
            <v>Cửa Lò</v>
          </cell>
          <cell r="T59" t="str">
            <v>=</v>
          </cell>
        </row>
        <row r="60">
          <cell r="D60" t="str">
            <v>DKG&lt;-&gt;TP. Nghệ An</v>
          </cell>
          <cell r="E60">
            <v>690</v>
          </cell>
          <cell r="F60">
            <v>1900000</v>
          </cell>
          <cell r="G60">
            <v>10500000</v>
          </cell>
          <cell r="H60">
            <v>9500000</v>
          </cell>
          <cell r="I60">
            <v>10850000</v>
          </cell>
          <cell r="J60">
            <v>10100000</v>
          </cell>
          <cell r="K60">
            <v>10850000</v>
          </cell>
          <cell r="L60">
            <v>10100000</v>
          </cell>
          <cell r="M60">
            <v>11400000</v>
          </cell>
          <cell r="N60">
            <v>10050000</v>
          </cell>
          <cell r="Q60">
            <v>11400000</v>
          </cell>
          <cell r="R60">
            <v>10050000</v>
          </cell>
          <cell r="S60" t="str">
            <v>TP. Vinh</v>
          </cell>
          <cell r="T60" t="str">
            <v>saiiii</v>
          </cell>
        </row>
        <row r="61">
          <cell r="D61" t="str">
            <v>DKG&lt;-&gt;Đô Lương, Nghệ An</v>
          </cell>
          <cell r="E61">
            <v>660</v>
          </cell>
          <cell r="F61">
            <v>1900000</v>
          </cell>
          <cell r="G61">
            <v>10200000</v>
          </cell>
          <cell r="H61">
            <v>9200000</v>
          </cell>
          <cell r="I61">
            <v>10900000</v>
          </cell>
          <cell r="J61">
            <v>10150000</v>
          </cell>
          <cell r="K61">
            <v>10900000</v>
          </cell>
          <cell r="L61">
            <v>10150000</v>
          </cell>
          <cell r="M61">
            <v>10900000</v>
          </cell>
          <cell r="N61">
            <v>10150000</v>
          </cell>
          <cell r="Q61">
            <v>10900000</v>
          </cell>
          <cell r="R61">
            <v>10150000</v>
          </cell>
          <cell r="S61" t="str">
            <v>Đô Lương</v>
          </cell>
          <cell r="T61" t="str">
            <v>=</v>
          </cell>
        </row>
        <row r="62">
          <cell r="D62" t="str">
            <v>DKG&lt;-&gt;Hồng Lĩnh, Hà Tĩnh</v>
          </cell>
          <cell r="E62">
            <v>730</v>
          </cell>
          <cell r="F62">
            <v>2400000</v>
          </cell>
          <cell r="G62">
            <v>14200000</v>
          </cell>
          <cell r="H62">
            <v>12550000</v>
          </cell>
          <cell r="I62">
            <v>13900000</v>
          </cell>
          <cell r="J62">
            <v>12450000</v>
          </cell>
          <cell r="K62">
            <v>13900000</v>
          </cell>
          <cell r="L62">
            <v>12450000</v>
          </cell>
          <cell r="M62">
            <v>13900000</v>
          </cell>
          <cell r="N62">
            <v>12400000</v>
          </cell>
          <cell r="Q62">
            <v>13900000</v>
          </cell>
          <cell r="R62">
            <v>12400000</v>
          </cell>
          <cell r="S62" t="str">
            <v>Hồng Lĩnh</v>
          </cell>
          <cell r="T62" t="str">
            <v>=</v>
          </cell>
        </row>
        <row r="63">
          <cell r="D63" t="str">
            <v>DKG&lt;-&gt;Nghi Xuân, Hà Tĩnh</v>
          </cell>
          <cell r="E63">
            <v>735</v>
          </cell>
          <cell r="F63">
            <v>2400000</v>
          </cell>
          <cell r="G63">
            <v>14250000</v>
          </cell>
          <cell r="H63">
            <v>12600000</v>
          </cell>
          <cell r="I63">
            <v>13950000</v>
          </cell>
          <cell r="J63">
            <v>12500000</v>
          </cell>
          <cell r="K63">
            <v>13950000</v>
          </cell>
          <cell r="L63">
            <v>12500000</v>
          </cell>
          <cell r="M63">
            <v>13950000</v>
          </cell>
          <cell r="N63">
            <v>12450000</v>
          </cell>
          <cell r="Q63">
            <v>13950000</v>
          </cell>
          <cell r="R63">
            <v>12450000</v>
          </cell>
          <cell r="S63" t="str">
            <v>Nghi Xuân</v>
          </cell>
          <cell r="T63" t="str">
            <v>=</v>
          </cell>
        </row>
        <row r="64">
          <cell r="D64" t="str">
            <v>DKG&lt;-&gt;TP. Hà Tĩnh</v>
          </cell>
          <cell r="E64">
            <v>790</v>
          </cell>
          <cell r="F64">
            <v>2400000</v>
          </cell>
          <cell r="G64">
            <v>14800000</v>
          </cell>
          <cell r="H64">
            <v>13100000</v>
          </cell>
          <cell r="I64">
            <v>14000000</v>
          </cell>
          <cell r="J64">
            <v>12500000</v>
          </cell>
          <cell r="K64">
            <v>14000000</v>
          </cell>
          <cell r="L64">
            <v>12500000</v>
          </cell>
          <cell r="M64">
            <v>14050000</v>
          </cell>
          <cell r="N64">
            <v>12500000</v>
          </cell>
          <cell r="P64" t="str">
            <v>Huong Son</v>
          </cell>
          <cell r="Q64">
            <v>14050000</v>
          </cell>
          <cell r="R64">
            <v>12500000</v>
          </cell>
          <cell r="S64" t="str">
            <v>TP. Hà Tĩnh</v>
          </cell>
          <cell r="T64" t="str">
            <v>saiiii</v>
          </cell>
        </row>
        <row r="65">
          <cell r="D65" t="str">
            <v>DKG&lt;-&gt;Thạch Hà, Hà Tĩnh</v>
          </cell>
          <cell r="E65">
            <v>815</v>
          </cell>
          <cell r="F65">
            <v>2400000</v>
          </cell>
          <cell r="G65">
            <v>15050000</v>
          </cell>
          <cell r="H65">
            <v>13100000</v>
          </cell>
          <cell r="I65">
            <v>14400000</v>
          </cell>
          <cell r="J65">
            <v>12850000</v>
          </cell>
          <cell r="K65">
            <v>14400000</v>
          </cell>
          <cell r="L65">
            <v>12850000</v>
          </cell>
          <cell r="M65">
            <v>15100000</v>
          </cell>
          <cell r="N65">
            <v>12800000</v>
          </cell>
          <cell r="Q65">
            <v>15100000</v>
          </cell>
          <cell r="R65">
            <v>12800000</v>
          </cell>
          <cell r="S65" t="str">
            <v>Thạch Hà</v>
          </cell>
          <cell r="T65" t="str">
            <v>=</v>
          </cell>
        </row>
        <row r="66">
          <cell r="D66" t="str">
            <v>DKG&lt;-&gt;Cẩm Xuyên, Hà Tĩnh</v>
          </cell>
          <cell r="E66">
            <v>825</v>
          </cell>
          <cell r="F66">
            <v>2400000</v>
          </cell>
          <cell r="G66">
            <v>15250000</v>
          </cell>
          <cell r="H66">
            <v>13300000</v>
          </cell>
          <cell r="I66">
            <v>14450000</v>
          </cell>
          <cell r="J66">
            <v>12900000</v>
          </cell>
          <cell r="K66">
            <v>14450000</v>
          </cell>
          <cell r="L66">
            <v>12900000</v>
          </cell>
          <cell r="M66">
            <v>15150000</v>
          </cell>
          <cell r="N66">
            <v>12850000</v>
          </cell>
          <cell r="Q66">
            <v>15150000</v>
          </cell>
          <cell r="R66">
            <v>12850000</v>
          </cell>
          <cell r="S66" t="str">
            <v>Cẩm Xuyên</v>
          </cell>
          <cell r="T66" t="str">
            <v>=</v>
          </cell>
        </row>
        <row r="67">
          <cell r="D67" t="str">
            <v>DKG&lt;-&gt;Can Lộc, Hà Tĩnh</v>
          </cell>
          <cell r="E67">
            <v>777</v>
          </cell>
          <cell r="F67">
            <v>2400000</v>
          </cell>
          <cell r="G67">
            <v>14700000</v>
          </cell>
          <cell r="H67">
            <v>12800000</v>
          </cell>
          <cell r="I67">
            <v>14300000</v>
          </cell>
          <cell r="J67">
            <v>12800000</v>
          </cell>
          <cell r="K67">
            <v>14300000</v>
          </cell>
          <cell r="L67">
            <v>12800000</v>
          </cell>
          <cell r="M67">
            <v>14550000</v>
          </cell>
          <cell r="N67">
            <v>12800000</v>
          </cell>
          <cell r="Q67">
            <v>14550000</v>
          </cell>
          <cell r="R67">
            <v>12800000</v>
          </cell>
          <cell r="S67" t="str">
            <v>Can Lộc</v>
          </cell>
          <cell r="T67" t="str">
            <v>=</v>
          </cell>
        </row>
        <row r="68">
          <cell r="D68" t="str">
            <v>DKG&lt;-&gt;Đức Thọ, Hà Tĩnh</v>
          </cell>
          <cell r="E68">
            <v>750</v>
          </cell>
          <cell r="F68">
            <v>2400000</v>
          </cell>
          <cell r="G68">
            <v>14350000</v>
          </cell>
          <cell r="H68">
            <v>12500000</v>
          </cell>
          <cell r="I68">
            <v>14200000</v>
          </cell>
          <cell r="J68">
            <v>12750000</v>
          </cell>
          <cell r="K68">
            <v>14200000</v>
          </cell>
          <cell r="L68">
            <v>12750000</v>
          </cell>
          <cell r="M68">
            <v>12100000</v>
          </cell>
          <cell r="N68">
            <v>10400000</v>
          </cell>
          <cell r="Q68">
            <v>12100000</v>
          </cell>
          <cell r="R68">
            <v>10400000</v>
          </cell>
          <cell r="S68" t="str">
            <v>Đức Thọ</v>
          </cell>
          <cell r="T68" t="str">
            <v>=</v>
          </cell>
        </row>
        <row r="69">
          <cell r="D69" t="str">
            <v>DKG&lt;-&gt;Kỳ Anh, Hà Tĩnh</v>
          </cell>
          <cell r="E69">
            <v>890</v>
          </cell>
          <cell r="F69">
            <v>2500000</v>
          </cell>
          <cell r="G69">
            <v>16000000</v>
          </cell>
          <cell r="H69">
            <v>13600000</v>
          </cell>
          <cell r="I69">
            <v>14850000</v>
          </cell>
          <cell r="J69">
            <v>13000000</v>
          </cell>
          <cell r="K69">
            <v>14850000</v>
          </cell>
          <cell r="L69">
            <v>13000000</v>
          </cell>
          <cell r="M69">
            <v>14950000</v>
          </cell>
          <cell r="N69">
            <v>12100000</v>
          </cell>
          <cell r="P69" t="str">
            <v>Huương Khê</v>
          </cell>
          <cell r="Q69">
            <v>14950000</v>
          </cell>
          <cell r="R69">
            <v>12100000</v>
          </cell>
          <cell r="S69" t="str">
            <v>Kỳ Anh</v>
          </cell>
          <cell r="T69" t="str">
            <v>=</v>
          </cell>
        </row>
        <row r="70">
          <cell r="D70" t="str">
            <v>DKG&lt;-&gt;Ba Đồn, Quảng Bình</v>
          </cell>
          <cell r="E70">
            <v>1015</v>
          </cell>
          <cell r="F70">
            <v>3200000</v>
          </cell>
          <cell r="G70">
            <v>18800000</v>
          </cell>
          <cell r="H70">
            <v>16800000</v>
          </cell>
          <cell r="I70">
            <v>17800000</v>
          </cell>
          <cell r="J70">
            <v>16700000</v>
          </cell>
          <cell r="K70">
            <v>17800000</v>
          </cell>
          <cell r="L70">
            <v>16700000</v>
          </cell>
          <cell r="M70">
            <v>18550000</v>
          </cell>
          <cell r="N70">
            <v>16650000</v>
          </cell>
          <cell r="Q70">
            <v>18550000</v>
          </cell>
          <cell r="R70">
            <v>16650000</v>
          </cell>
          <cell r="S70" t="str">
            <v>Ba Đồn</v>
          </cell>
          <cell r="T70" t="str">
            <v>=</v>
          </cell>
        </row>
        <row r="71">
          <cell r="D71" t="str">
            <v>DKG&lt;-&gt;Quảng Trạch, Quảng Bình</v>
          </cell>
          <cell r="E71">
            <v>1015</v>
          </cell>
          <cell r="F71">
            <v>3200000</v>
          </cell>
          <cell r="G71">
            <v>18800000</v>
          </cell>
          <cell r="H71">
            <v>16800000</v>
          </cell>
          <cell r="I71">
            <v>18300000</v>
          </cell>
          <cell r="J71">
            <v>17200000</v>
          </cell>
          <cell r="K71">
            <v>18300000</v>
          </cell>
          <cell r="L71">
            <v>17200000</v>
          </cell>
          <cell r="M71">
            <v>19550000</v>
          </cell>
          <cell r="N71">
            <v>17150000</v>
          </cell>
          <cell r="Q71">
            <v>19550000</v>
          </cell>
          <cell r="R71">
            <v>17150000</v>
          </cell>
          <cell r="S71" t="str">
            <v>Quảng Trạch</v>
          </cell>
          <cell r="T71" t="str">
            <v>=</v>
          </cell>
        </row>
        <row r="72">
          <cell r="D72" t="str">
            <v>DKG&lt;-&gt;Vạn Ninh, Quảng Bình</v>
          </cell>
          <cell r="E72">
            <v>1150</v>
          </cell>
          <cell r="F72">
            <v>3550000</v>
          </cell>
          <cell r="G72">
            <v>20650000</v>
          </cell>
          <cell r="H72">
            <v>18550000</v>
          </cell>
          <cell r="I72">
            <v>18750000</v>
          </cell>
          <cell r="J72">
            <v>17550000</v>
          </cell>
          <cell r="K72">
            <v>18750000</v>
          </cell>
          <cell r="L72">
            <v>17550000</v>
          </cell>
          <cell r="M72">
            <v>20000000</v>
          </cell>
          <cell r="N72">
            <v>17500000</v>
          </cell>
          <cell r="P72" t="str">
            <v>Tuyên Hóa, Bố Trạch, Đồng Hới</v>
          </cell>
          <cell r="Q72">
            <v>20000000</v>
          </cell>
          <cell r="R72">
            <v>17500000</v>
          </cell>
          <cell r="S72" t="str">
            <v>Vạn Ninh</v>
          </cell>
          <cell r="T72" t="str">
            <v>=</v>
          </cell>
        </row>
        <row r="73">
          <cell r="D73" t="str">
            <v>DKG&lt;-&gt;Vĩnh Linh, Quảng Trị</v>
          </cell>
          <cell r="E73">
            <v>1225</v>
          </cell>
          <cell r="F73">
            <v>5200000</v>
          </cell>
          <cell r="G73">
            <v>24750000</v>
          </cell>
          <cell r="H73">
            <v>22550000</v>
          </cell>
          <cell r="I73">
            <v>23750000</v>
          </cell>
          <cell r="J73">
            <v>22450000</v>
          </cell>
          <cell r="K73">
            <v>23750000</v>
          </cell>
          <cell r="L73">
            <v>22450000</v>
          </cell>
          <cell r="M73">
            <v>24200000</v>
          </cell>
          <cell r="N73">
            <v>22350000</v>
          </cell>
          <cell r="Q73">
            <v>24200000</v>
          </cell>
          <cell r="R73">
            <v>22350000</v>
          </cell>
          <cell r="S73" t="str">
            <v>Vĩnh Linh</v>
          </cell>
          <cell r="T73" t="str">
            <v>=</v>
          </cell>
        </row>
        <row r="74">
          <cell r="D74" t="str">
            <v xml:space="preserve">DKG&lt;-&gt;, </v>
          </cell>
          <cell r="F74">
            <v>0</v>
          </cell>
          <cell r="T74" t="str">
            <v>=</v>
          </cell>
        </row>
        <row r="75">
          <cell r="D75" t="str">
            <v>DKG&lt;-&gt;Hồng Bàng, Hải Phòng</v>
          </cell>
          <cell r="E75">
            <v>55</v>
          </cell>
          <cell r="F75">
            <v>250000</v>
          </cell>
          <cell r="G75">
            <v>2800000</v>
          </cell>
          <cell r="H75">
            <v>2100000</v>
          </cell>
          <cell r="I75">
            <v>1950000</v>
          </cell>
          <cell r="J75">
            <v>1850000</v>
          </cell>
          <cell r="K75">
            <v>1950000</v>
          </cell>
          <cell r="L75">
            <v>1850000</v>
          </cell>
          <cell r="M75">
            <v>2300000</v>
          </cell>
          <cell r="N75">
            <v>1850000</v>
          </cell>
          <cell r="Q75">
            <v>2300000</v>
          </cell>
          <cell r="R75">
            <v>1850000</v>
          </cell>
          <cell r="S75" t="str">
            <v>Hồng Bàng</v>
          </cell>
          <cell r="T75" t="str">
            <v>=</v>
          </cell>
        </row>
        <row r="76">
          <cell r="D76" t="str">
            <v>DKG&lt;-&gt;An Dương, Hải Phòng</v>
          </cell>
          <cell r="E76">
            <v>55</v>
          </cell>
          <cell r="F76">
            <v>250000</v>
          </cell>
          <cell r="G76">
            <v>2800000</v>
          </cell>
          <cell r="H76">
            <v>2100000</v>
          </cell>
          <cell r="I76">
            <v>1950000</v>
          </cell>
          <cell r="J76">
            <v>1850000</v>
          </cell>
          <cell r="K76">
            <v>1950000</v>
          </cell>
          <cell r="L76">
            <v>1850000</v>
          </cell>
          <cell r="M76">
            <v>2300000</v>
          </cell>
          <cell r="N76">
            <v>1850000</v>
          </cell>
          <cell r="Q76">
            <v>2300000</v>
          </cell>
          <cell r="R76">
            <v>1850000</v>
          </cell>
          <cell r="S76" t="str">
            <v>An Dương</v>
          </cell>
          <cell r="T76" t="str">
            <v>=</v>
          </cell>
        </row>
        <row r="77">
          <cell r="D77" t="str">
            <v>DKG&lt;-&gt;Quán Toan (chưa phí), Hải Phòng</v>
          </cell>
          <cell r="E77">
            <v>60</v>
          </cell>
          <cell r="F77">
            <v>250000</v>
          </cell>
          <cell r="G77">
            <v>2800000</v>
          </cell>
          <cell r="H77">
            <v>2300000</v>
          </cell>
          <cell r="I77">
            <v>2150000</v>
          </cell>
          <cell r="J77">
            <v>2050000</v>
          </cell>
          <cell r="K77">
            <v>2150000</v>
          </cell>
          <cell r="L77">
            <v>2050000</v>
          </cell>
          <cell r="M77">
            <v>2500000</v>
          </cell>
          <cell r="N77">
            <v>2050000</v>
          </cell>
          <cell r="Q77">
            <v>2500000</v>
          </cell>
          <cell r="R77">
            <v>2050000</v>
          </cell>
          <cell r="S77" t="str">
            <v>Quán Toan (chưa phí)</v>
          </cell>
          <cell r="T77" t="str">
            <v>=</v>
          </cell>
        </row>
        <row r="78">
          <cell r="D78" t="str">
            <v>DKG&lt;-&gt;Quán Toan (có phí), Hải Phòng</v>
          </cell>
          <cell r="E78">
            <v>70</v>
          </cell>
          <cell r="F78">
            <v>700000</v>
          </cell>
          <cell r="G78">
            <v>2900000</v>
          </cell>
          <cell r="H78">
            <v>2700000</v>
          </cell>
          <cell r="I78">
            <v>2400000</v>
          </cell>
          <cell r="J78">
            <v>2300000</v>
          </cell>
          <cell r="K78">
            <v>2400000</v>
          </cell>
          <cell r="L78">
            <v>2300000</v>
          </cell>
          <cell r="M78">
            <v>2800000</v>
          </cell>
          <cell r="N78">
            <v>2300000</v>
          </cell>
          <cell r="Q78">
            <v>2800000</v>
          </cell>
          <cell r="R78">
            <v>2300000</v>
          </cell>
          <cell r="S78" t="str">
            <v>Quán Toan (có phí)</v>
          </cell>
          <cell r="T78" t="str">
            <v>=</v>
          </cell>
        </row>
        <row r="79">
          <cell r="D79" t="str">
            <v>DKG&lt;-&gt;Kinh Môn, Hải Dương</v>
          </cell>
          <cell r="E79">
            <v>85</v>
          </cell>
          <cell r="F79">
            <v>950000</v>
          </cell>
          <cell r="G79">
            <v>3450000</v>
          </cell>
          <cell r="H79">
            <v>3150000</v>
          </cell>
          <cell r="I79">
            <v>3300000</v>
          </cell>
          <cell r="J79">
            <v>3150000</v>
          </cell>
          <cell r="K79">
            <v>3300000</v>
          </cell>
          <cell r="L79">
            <v>3150000</v>
          </cell>
          <cell r="M79">
            <v>3500000</v>
          </cell>
          <cell r="N79">
            <v>3100000</v>
          </cell>
          <cell r="Q79">
            <v>3500000</v>
          </cell>
          <cell r="R79">
            <v>3100000</v>
          </cell>
          <cell r="S79" t="str">
            <v>Kinh Môn</v>
          </cell>
          <cell r="T79" t="str">
            <v>=</v>
          </cell>
        </row>
        <row r="80">
          <cell r="D80" t="str">
            <v>DKG&lt;-&gt;Phú Thái, Kim Thành, Hải Dương</v>
          </cell>
          <cell r="E80">
            <v>75</v>
          </cell>
          <cell r="F80">
            <v>700000</v>
          </cell>
          <cell r="G80">
            <v>3400000</v>
          </cell>
          <cell r="H80">
            <v>3150000</v>
          </cell>
          <cell r="I80">
            <v>3200000</v>
          </cell>
          <cell r="J80">
            <v>3100000</v>
          </cell>
          <cell r="K80">
            <v>3200000</v>
          </cell>
          <cell r="L80">
            <v>3100000</v>
          </cell>
          <cell r="M80">
            <v>3450000</v>
          </cell>
          <cell r="N80">
            <v>3100000</v>
          </cell>
          <cell r="Q80">
            <v>3450000</v>
          </cell>
          <cell r="R80">
            <v>3100000</v>
          </cell>
          <cell r="S80" t="str">
            <v>Phú Thái, Kim Thành</v>
          </cell>
          <cell r="T80" t="str">
            <v>=</v>
          </cell>
        </row>
        <row r="81">
          <cell r="D81" t="str">
            <v>DKG&lt;-&gt;Nam Sách, Hải Dương</v>
          </cell>
          <cell r="E81">
            <v>125</v>
          </cell>
          <cell r="F81">
            <v>700000</v>
          </cell>
          <cell r="G81">
            <v>3500000</v>
          </cell>
          <cell r="H81">
            <v>3300000</v>
          </cell>
          <cell r="I81">
            <v>3300000</v>
          </cell>
          <cell r="J81">
            <v>3150000</v>
          </cell>
          <cell r="K81">
            <v>3300000</v>
          </cell>
          <cell r="L81">
            <v>3150000</v>
          </cell>
          <cell r="M81">
            <v>3550000</v>
          </cell>
          <cell r="N81">
            <v>3150000</v>
          </cell>
          <cell r="O81">
            <v>2900000</v>
          </cell>
          <cell r="Q81">
            <v>3550000</v>
          </cell>
          <cell r="R81">
            <v>3150000</v>
          </cell>
          <cell r="S81" t="str">
            <v>Nam Sách</v>
          </cell>
          <cell r="T81" t="str">
            <v>=</v>
          </cell>
        </row>
        <row r="82">
          <cell r="D82" t="str">
            <v>DKG&lt;-&gt;Thanh Hà, Hải Dương</v>
          </cell>
          <cell r="E82">
            <v>135</v>
          </cell>
          <cell r="F82">
            <v>700000</v>
          </cell>
          <cell r="G82">
            <v>3600000</v>
          </cell>
          <cell r="H82">
            <v>3350000</v>
          </cell>
          <cell r="I82">
            <v>3400000</v>
          </cell>
          <cell r="J82">
            <v>3200000</v>
          </cell>
          <cell r="K82">
            <v>3400000</v>
          </cell>
          <cell r="L82">
            <v>3200000</v>
          </cell>
          <cell r="M82">
            <v>3650000</v>
          </cell>
          <cell r="N82">
            <v>3200000</v>
          </cell>
          <cell r="Q82">
            <v>3650000</v>
          </cell>
          <cell r="R82">
            <v>3200000</v>
          </cell>
          <cell r="S82" t="str">
            <v>Thanh Hà</v>
          </cell>
          <cell r="T82" t="str">
            <v>=</v>
          </cell>
        </row>
        <row r="83">
          <cell r="D83" t="str">
            <v>DKG&lt;-&gt;TP. Hải Dương</v>
          </cell>
          <cell r="E83">
            <v>125</v>
          </cell>
          <cell r="F83">
            <v>700000</v>
          </cell>
          <cell r="G83">
            <v>3500000</v>
          </cell>
          <cell r="H83">
            <v>3300000</v>
          </cell>
          <cell r="I83">
            <v>3300000</v>
          </cell>
          <cell r="J83">
            <v>3150000</v>
          </cell>
          <cell r="K83">
            <v>3300000</v>
          </cell>
          <cell r="L83">
            <v>3150000</v>
          </cell>
          <cell r="M83">
            <v>3550000</v>
          </cell>
          <cell r="N83">
            <v>3150000</v>
          </cell>
          <cell r="O83">
            <v>2900000</v>
          </cell>
          <cell r="Q83">
            <v>3550000</v>
          </cell>
          <cell r="R83">
            <v>3150000</v>
          </cell>
          <cell r="S83" t="str">
            <v>TP. Hải Dương</v>
          </cell>
          <cell r="T83" t="str">
            <v>saiiii</v>
          </cell>
        </row>
        <row r="84">
          <cell r="D84" t="str">
            <v>DKG&lt;-&gt;Quán Gỏi, Hải Dương</v>
          </cell>
          <cell r="E84">
            <v>158</v>
          </cell>
          <cell r="F84">
            <v>700000</v>
          </cell>
          <cell r="G84">
            <v>3800000</v>
          </cell>
          <cell r="H84">
            <v>3450000</v>
          </cell>
          <cell r="I84">
            <v>3600000</v>
          </cell>
          <cell r="J84">
            <v>3350000</v>
          </cell>
          <cell r="K84">
            <v>3600000</v>
          </cell>
          <cell r="L84">
            <v>3350000</v>
          </cell>
          <cell r="M84">
            <v>3800000</v>
          </cell>
          <cell r="N84">
            <v>3350000</v>
          </cell>
          <cell r="Q84">
            <v>3800000</v>
          </cell>
          <cell r="R84">
            <v>3350000</v>
          </cell>
          <cell r="S84" t="str">
            <v>Quán Gỏi</v>
          </cell>
          <cell r="T84" t="str">
            <v>=</v>
          </cell>
        </row>
        <row r="85">
          <cell r="D85" t="str">
            <v>DKG&lt;-&gt;Bình Giang, Hải Dương</v>
          </cell>
          <cell r="E85">
            <v>155</v>
          </cell>
          <cell r="F85">
            <v>700000</v>
          </cell>
          <cell r="G85">
            <v>3800000</v>
          </cell>
          <cell r="H85">
            <v>3450000</v>
          </cell>
          <cell r="I85">
            <v>3600000</v>
          </cell>
          <cell r="J85">
            <v>3350000</v>
          </cell>
          <cell r="K85">
            <v>3600000</v>
          </cell>
          <cell r="L85">
            <v>3350000</v>
          </cell>
          <cell r="M85">
            <v>3800000</v>
          </cell>
          <cell r="N85">
            <v>3350000</v>
          </cell>
          <cell r="Q85">
            <v>3800000</v>
          </cell>
          <cell r="R85">
            <v>3350000</v>
          </cell>
          <cell r="S85" t="str">
            <v>Bình Giang</v>
          </cell>
          <cell r="T85" t="str">
            <v>=</v>
          </cell>
        </row>
        <row r="86">
          <cell r="D86" t="str">
            <v>DKG&lt;-&gt;Cẩm Giàng, Hải Dương</v>
          </cell>
          <cell r="E86">
            <v>170</v>
          </cell>
          <cell r="F86">
            <v>700000</v>
          </cell>
          <cell r="G86">
            <v>3850000</v>
          </cell>
          <cell r="H86">
            <v>3500000</v>
          </cell>
          <cell r="I86">
            <v>3650000</v>
          </cell>
          <cell r="J86">
            <v>3400000</v>
          </cell>
          <cell r="K86">
            <v>3650000</v>
          </cell>
          <cell r="L86">
            <v>3400000</v>
          </cell>
          <cell r="M86">
            <v>3800000</v>
          </cell>
          <cell r="N86">
            <v>3350000</v>
          </cell>
          <cell r="Q86">
            <v>3800000</v>
          </cell>
          <cell r="R86">
            <v>3350000</v>
          </cell>
          <cell r="S86" t="str">
            <v>Cẩm Giàng</v>
          </cell>
          <cell r="T86" t="str">
            <v>=</v>
          </cell>
        </row>
        <row r="87">
          <cell r="D87" t="str">
            <v>DKG&lt;-&gt;Ninh Giang, Hải Dương</v>
          </cell>
          <cell r="E87">
            <v>130</v>
          </cell>
          <cell r="F87">
            <v>700000</v>
          </cell>
          <cell r="G87">
            <v>3750000</v>
          </cell>
          <cell r="H87">
            <v>3400000</v>
          </cell>
          <cell r="I87">
            <v>3550000</v>
          </cell>
          <cell r="J87">
            <v>3300000</v>
          </cell>
          <cell r="K87">
            <v>3550000</v>
          </cell>
          <cell r="L87">
            <v>3300000</v>
          </cell>
          <cell r="M87">
            <v>3750000</v>
          </cell>
          <cell r="N87">
            <v>3300000</v>
          </cell>
          <cell r="Q87">
            <v>3750000</v>
          </cell>
          <cell r="R87">
            <v>3300000</v>
          </cell>
          <cell r="S87" t="str">
            <v>Ninh Giang</v>
          </cell>
          <cell r="T87" t="str">
            <v>=</v>
          </cell>
        </row>
        <row r="88">
          <cell r="D88" t="str">
            <v>DKG&lt;-&gt;Gia Lộc, Hải Dương</v>
          </cell>
          <cell r="E88">
            <v>145</v>
          </cell>
          <cell r="F88">
            <v>700000</v>
          </cell>
          <cell r="G88">
            <v>3750000</v>
          </cell>
          <cell r="H88">
            <v>3400000</v>
          </cell>
          <cell r="I88">
            <v>3550000</v>
          </cell>
          <cell r="J88">
            <v>3300000</v>
          </cell>
          <cell r="K88">
            <v>3550000</v>
          </cell>
          <cell r="L88">
            <v>3300000</v>
          </cell>
          <cell r="M88">
            <v>3750000</v>
          </cell>
          <cell r="N88">
            <v>3300000</v>
          </cell>
          <cell r="Q88">
            <v>3750000</v>
          </cell>
          <cell r="R88">
            <v>3300000</v>
          </cell>
          <cell r="S88" t="str">
            <v>Gia Lộc</v>
          </cell>
          <cell r="T88" t="str">
            <v>=</v>
          </cell>
        </row>
        <row r="89">
          <cell r="D89" t="str">
            <v>DKG&lt;-&gt;Thanh Miện, Hải Dương</v>
          </cell>
          <cell r="E89">
            <v>160</v>
          </cell>
          <cell r="F89">
            <v>700000</v>
          </cell>
          <cell r="G89">
            <v>3850000</v>
          </cell>
          <cell r="H89">
            <v>3500000</v>
          </cell>
          <cell r="I89">
            <v>3650000</v>
          </cell>
          <cell r="J89">
            <v>3400000</v>
          </cell>
          <cell r="K89">
            <v>3650000</v>
          </cell>
          <cell r="L89">
            <v>3400000</v>
          </cell>
          <cell r="M89">
            <v>3800000</v>
          </cell>
          <cell r="N89">
            <v>3350000</v>
          </cell>
          <cell r="Q89">
            <v>3800000</v>
          </cell>
          <cell r="R89">
            <v>3350000</v>
          </cell>
          <cell r="S89" t="str">
            <v>Thanh Miện</v>
          </cell>
          <cell r="T89" t="str">
            <v>=</v>
          </cell>
        </row>
        <row r="90">
          <cell r="D90" t="str">
            <v>DKG&lt;-&gt;Ân Thi, Hưng Yên</v>
          </cell>
          <cell r="E90">
            <v>190</v>
          </cell>
          <cell r="F90">
            <v>750000</v>
          </cell>
          <cell r="G90">
            <v>4200000</v>
          </cell>
          <cell r="H90">
            <v>3800000</v>
          </cell>
          <cell r="I90">
            <v>3950000</v>
          </cell>
          <cell r="J90">
            <v>3750000</v>
          </cell>
          <cell r="K90">
            <v>3950000</v>
          </cell>
          <cell r="L90">
            <v>3750000</v>
          </cell>
          <cell r="M90">
            <v>4300000</v>
          </cell>
          <cell r="N90">
            <v>3750000</v>
          </cell>
          <cell r="Q90">
            <v>4300000</v>
          </cell>
          <cell r="R90">
            <v>3750000</v>
          </cell>
          <cell r="S90" t="str">
            <v>Ân Thi</v>
          </cell>
          <cell r="T90" t="str">
            <v>=</v>
          </cell>
        </row>
        <row r="91">
          <cell r="D91" t="str">
            <v>DKG&lt;-&gt;Yên Mỹ, Hưng Yên</v>
          </cell>
          <cell r="E91">
            <v>210</v>
          </cell>
          <cell r="F91">
            <v>750000</v>
          </cell>
          <cell r="G91">
            <v>4250000</v>
          </cell>
          <cell r="H91">
            <v>3850000</v>
          </cell>
          <cell r="I91">
            <v>4000000</v>
          </cell>
          <cell r="J91">
            <v>3800000</v>
          </cell>
          <cell r="K91">
            <v>4000000</v>
          </cell>
          <cell r="L91">
            <v>3800000</v>
          </cell>
          <cell r="M91">
            <v>4300000</v>
          </cell>
          <cell r="N91">
            <v>3750000</v>
          </cell>
          <cell r="Q91">
            <v>4300000</v>
          </cell>
          <cell r="R91">
            <v>3750000</v>
          </cell>
          <cell r="S91" t="str">
            <v>Yên Mỹ</v>
          </cell>
          <cell r="T91" t="str">
            <v>=</v>
          </cell>
        </row>
        <row r="92">
          <cell r="D92" t="str">
            <v>DKG&lt;-&gt;Mỹ Hào, Hưng Yên</v>
          </cell>
          <cell r="E92">
            <v>200</v>
          </cell>
          <cell r="F92">
            <v>750000</v>
          </cell>
          <cell r="G92">
            <v>4200000</v>
          </cell>
          <cell r="H92">
            <v>3800000</v>
          </cell>
          <cell r="I92">
            <v>3950000</v>
          </cell>
          <cell r="J92">
            <v>3750000</v>
          </cell>
          <cell r="K92">
            <v>3950000</v>
          </cell>
          <cell r="L92">
            <v>3750000</v>
          </cell>
          <cell r="M92">
            <v>4300000</v>
          </cell>
          <cell r="N92">
            <v>3750000</v>
          </cell>
          <cell r="Q92">
            <v>4300000</v>
          </cell>
          <cell r="R92">
            <v>3750000</v>
          </cell>
          <cell r="S92" t="str">
            <v>Mỹ Hào</v>
          </cell>
          <cell r="T92" t="str">
            <v>=</v>
          </cell>
        </row>
        <row r="93">
          <cell r="D93" t="str">
            <v>DKG&lt;-&gt;Văn Lâm, Hưng Yên</v>
          </cell>
          <cell r="E93">
            <v>195</v>
          </cell>
          <cell r="F93">
            <v>1150000</v>
          </cell>
          <cell r="G93">
            <v>4500000</v>
          </cell>
          <cell r="H93">
            <v>4300000</v>
          </cell>
          <cell r="I93">
            <v>4250000</v>
          </cell>
          <cell r="J93">
            <v>4050000</v>
          </cell>
          <cell r="K93">
            <v>4250000</v>
          </cell>
          <cell r="L93">
            <v>4050000</v>
          </cell>
          <cell r="M93">
            <v>4600000</v>
          </cell>
          <cell r="N93">
            <v>4050000</v>
          </cell>
          <cell r="O93">
            <v>3780000</v>
          </cell>
          <cell r="Q93">
            <v>4600000</v>
          </cell>
          <cell r="R93">
            <v>4050000</v>
          </cell>
          <cell r="S93" t="str">
            <v>Văn Lâm</v>
          </cell>
          <cell r="T93" t="str">
            <v>=</v>
          </cell>
        </row>
        <row r="94">
          <cell r="D94" t="str">
            <v>DKG&lt;-&gt;Chợ Gạo, Hưng Yên</v>
          </cell>
          <cell r="E94">
            <v>210</v>
          </cell>
          <cell r="F94">
            <v>750000</v>
          </cell>
          <cell r="G94">
            <v>4250000</v>
          </cell>
          <cell r="H94">
            <v>3850000</v>
          </cell>
          <cell r="I94">
            <v>4000000</v>
          </cell>
          <cell r="J94">
            <v>3800000</v>
          </cell>
          <cell r="K94">
            <v>4000000</v>
          </cell>
          <cell r="L94">
            <v>3800000</v>
          </cell>
          <cell r="M94">
            <v>4300000</v>
          </cell>
          <cell r="N94">
            <v>3750000</v>
          </cell>
          <cell r="P94" t="str">
            <v>TP</v>
          </cell>
          <cell r="Q94">
            <v>4300000</v>
          </cell>
          <cell r="R94">
            <v>3750000</v>
          </cell>
          <cell r="S94" t="str">
            <v>Chợ Gạo</v>
          </cell>
          <cell r="T94" t="str">
            <v>=</v>
          </cell>
        </row>
        <row r="95">
          <cell r="D95" t="str">
            <v>DKG&lt;-&gt;Tiên Lữ, Hưng Yên</v>
          </cell>
          <cell r="E95">
            <v>200</v>
          </cell>
          <cell r="F95">
            <v>750000</v>
          </cell>
          <cell r="G95">
            <v>4200000</v>
          </cell>
          <cell r="H95">
            <v>3800000</v>
          </cell>
          <cell r="I95">
            <v>3950000</v>
          </cell>
          <cell r="J95">
            <v>3750000</v>
          </cell>
          <cell r="K95">
            <v>3950000</v>
          </cell>
          <cell r="L95">
            <v>3750000</v>
          </cell>
          <cell r="M95">
            <v>4100000</v>
          </cell>
          <cell r="N95">
            <v>3750000</v>
          </cell>
          <cell r="Q95">
            <v>4100000</v>
          </cell>
          <cell r="R95">
            <v>3750000</v>
          </cell>
          <cell r="S95" t="str">
            <v>Tiên Lữ</v>
          </cell>
          <cell r="T95" t="str">
            <v>=</v>
          </cell>
        </row>
        <row r="96">
          <cell r="D96" t="str">
            <v>DKG&lt;-&gt;Kim Động, Hưng Yên</v>
          </cell>
          <cell r="E96">
            <v>230</v>
          </cell>
          <cell r="F96">
            <v>750000</v>
          </cell>
          <cell r="G96">
            <v>4500000</v>
          </cell>
          <cell r="H96">
            <v>4100000</v>
          </cell>
          <cell r="I96">
            <v>4000000</v>
          </cell>
          <cell r="J96">
            <v>3800000</v>
          </cell>
          <cell r="K96">
            <v>4000000</v>
          </cell>
          <cell r="L96">
            <v>3800000</v>
          </cell>
          <cell r="M96">
            <v>4350000</v>
          </cell>
          <cell r="N96">
            <v>3800000</v>
          </cell>
          <cell r="P96" t="str">
            <v>khoái châu</v>
          </cell>
          <cell r="Q96">
            <v>4350000</v>
          </cell>
          <cell r="R96">
            <v>3800000</v>
          </cell>
          <cell r="S96" t="str">
            <v>Kim Động</v>
          </cell>
          <cell r="T96" t="str">
            <v>=</v>
          </cell>
        </row>
        <row r="97">
          <cell r="D97" t="str">
            <v>DKG&lt;-&gt;Phủ Cừ, Hưng Yên</v>
          </cell>
          <cell r="E97">
            <v>200</v>
          </cell>
          <cell r="F97">
            <v>750000</v>
          </cell>
          <cell r="G97">
            <v>4200000</v>
          </cell>
          <cell r="H97">
            <v>3800000</v>
          </cell>
          <cell r="I97">
            <v>3950000</v>
          </cell>
          <cell r="J97">
            <v>3750000</v>
          </cell>
          <cell r="K97">
            <v>3950000</v>
          </cell>
          <cell r="L97">
            <v>3750000</v>
          </cell>
          <cell r="M97">
            <v>4300000</v>
          </cell>
          <cell r="N97">
            <v>3750000</v>
          </cell>
          <cell r="Q97">
            <v>4300000</v>
          </cell>
          <cell r="R97">
            <v>3750000</v>
          </cell>
          <cell r="S97" t="str">
            <v>Phủ Cừ</v>
          </cell>
          <cell r="T97" t="str">
            <v>=</v>
          </cell>
        </row>
        <row r="98">
          <cell r="D98" t="str">
            <v>DKG&lt;-&gt;Duy Tiên, Hà Nam</v>
          </cell>
          <cell r="E98">
            <v>260</v>
          </cell>
          <cell r="F98">
            <v>1200000</v>
          </cell>
          <cell r="G98">
            <v>5250000</v>
          </cell>
          <cell r="H98">
            <v>4900000</v>
          </cell>
          <cell r="I98">
            <v>4900000</v>
          </cell>
          <cell r="J98">
            <v>4650000</v>
          </cell>
          <cell r="K98">
            <v>4900000</v>
          </cell>
          <cell r="L98">
            <v>4650000</v>
          </cell>
          <cell r="M98">
            <v>4900000</v>
          </cell>
          <cell r="N98">
            <v>4650000</v>
          </cell>
          <cell r="O98">
            <v>3900000</v>
          </cell>
          <cell r="Q98">
            <v>4900000</v>
          </cell>
          <cell r="R98">
            <v>4650000</v>
          </cell>
          <cell r="S98" t="str">
            <v>Duy Tiên</v>
          </cell>
          <cell r="T98" t="str">
            <v>=</v>
          </cell>
        </row>
        <row r="99">
          <cell r="D99" t="str">
            <v>DKG&lt;-&gt;Lý Nhân, Hà Nam</v>
          </cell>
          <cell r="E99">
            <v>265</v>
          </cell>
          <cell r="F99">
            <v>1200000</v>
          </cell>
          <cell r="G99">
            <v>5300000</v>
          </cell>
          <cell r="H99">
            <v>4950000</v>
          </cell>
          <cell r="I99">
            <v>4850000</v>
          </cell>
          <cell r="J99">
            <v>4600000</v>
          </cell>
          <cell r="K99">
            <v>4850000</v>
          </cell>
          <cell r="L99">
            <v>4600000</v>
          </cell>
          <cell r="M99">
            <v>4850000</v>
          </cell>
          <cell r="N99">
            <v>4600000</v>
          </cell>
          <cell r="O99">
            <v>4000000</v>
          </cell>
          <cell r="Q99">
            <v>4850000</v>
          </cell>
          <cell r="R99">
            <v>4600000</v>
          </cell>
          <cell r="S99" t="str">
            <v>Lý Nhân</v>
          </cell>
          <cell r="T99" t="str">
            <v>=</v>
          </cell>
        </row>
        <row r="100">
          <cell r="D100" t="str">
            <v>DKG&lt;-&gt;Yên Lệnh, Hà Nam</v>
          </cell>
          <cell r="E100">
            <v>245</v>
          </cell>
          <cell r="F100">
            <v>1200000</v>
          </cell>
          <cell r="G100">
            <v>5200000</v>
          </cell>
          <cell r="H100">
            <v>4850000</v>
          </cell>
          <cell r="I100">
            <v>4950000</v>
          </cell>
          <cell r="J100">
            <v>4700000</v>
          </cell>
          <cell r="K100">
            <v>4950000</v>
          </cell>
          <cell r="L100">
            <v>4700000</v>
          </cell>
          <cell r="M100">
            <v>4950000</v>
          </cell>
          <cell r="N100">
            <v>4700000</v>
          </cell>
          <cell r="Q100">
            <v>4950000</v>
          </cell>
          <cell r="R100">
            <v>4700000</v>
          </cell>
          <cell r="S100" t="str">
            <v>Yên Lệnh</v>
          </cell>
          <cell r="T100" t="str">
            <v>=</v>
          </cell>
        </row>
        <row r="101">
          <cell r="D101" t="str">
            <v>DKG&lt;-&gt;Kim Bảng, Hà Nam</v>
          </cell>
          <cell r="E101">
            <v>280</v>
          </cell>
          <cell r="F101">
            <v>1200000</v>
          </cell>
          <cell r="G101">
            <v>5450000</v>
          </cell>
          <cell r="H101">
            <v>4700000</v>
          </cell>
          <cell r="I101">
            <v>5000000</v>
          </cell>
          <cell r="J101">
            <v>4650000</v>
          </cell>
          <cell r="K101">
            <v>5000000</v>
          </cell>
          <cell r="L101">
            <v>4650000</v>
          </cell>
          <cell r="M101">
            <v>5100000</v>
          </cell>
          <cell r="N101">
            <v>4650000</v>
          </cell>
          <cell r="Q101">
            <v>5100000</v>
          </cell>
          <cell r="R101">
            <v>4650000</v>
          </cell>
          <cell r="S101" t="str">
            <v>Kim Bảng</v>
          </cell>
          <cell r="T101" t="str">
            <v>=</v>
          </cell>
        </row>
        <row r="102">
          <cell r="D102" t="str">
            <v>DKG&lt;-&gt;Vĩnh Trụ, Hà Nam</v>
          </cell>
          <cell r="E102">
            <v>260</v>
          </cell>
          <cell r="F102">
            <v>1200000</v>
          </cell>
          <cell r="G102">
            <v>5250000</v>
          </cell>
          <cell r="H102">
            <v>4500000</v>
          </cell>
          <cell r="I102">
            <v>5000000</v>
          </cell>
          <cell r="J102">
            <v>4750000</v>
          </cell>
          <cell r="K102">
            <v>5000000</v>
          </cell>
          <cell r="L102">
            <v>4750000</v>
          </cell>
          <cell r="M102">
            <v>5000000</v>
          </cell>
          <cell r="N102">
            <v>4750000</v>
          </cell>
          <cell r="Q102">
            <v>5000000</v>
          </cell>
          <cell r="R102">
            <v>4750000</v>
          </cell>
          <cell r="S102" t="str">
            <v>Vĩnh Trụ</v>
          </cell>
          <cell r="T102" t="str">
            <v>=</v>
          </cell>
        </row>
        <row r="103">
          <cell r="D103" t="str">
            <v>DKG&lt;-&gt;Phủ Lý, Hà Nam</v>
          </cell>
          <cell r="E103">
            <v>280</v>
          </cell>
          <cell r="F103">
            <v>1200000</v>
          </cell>
          <cell r="G103">
            <v>5450000</v>
          </cell>
          <cell r="H103">
            <v>4700000</v>
          </cell>
          <cell r="I103">
            <v>5000000</v>
          </cell>
          <cell r="J103">
            <v>4650000</v>
          </cell>
          <cell r="K103">
            <v>5000000</v>
          </cell>
          <cell r="L103">
            <v>4650000</v>
          </cell>
          <cell r="M103">
            <v>5100000</v>
          </cell>
          <cell r="N103">
            <v>4650000</v>
          </cell>
          <cell r="Q103">
            <v>5100000</v>
          </cell>
          <cell r="R103">
            <v>4650000</v>
          </cell>
          <cell r="S103" t="str">
            <v>Phủ Lý</v>
          </cell>
          <cell r="T103" t="str">
            <v>=</v>
          </cell>
        </row>
        <row r="104">
          <cell r="D104" t="str">
            <v>DKG&lt;-&gt;Thanh Liêm, Hà Nam</v>
          </cell>
          <cell r="E104">
            <v>290</v>
          </cell>
          <cell r="F104">
            <v>1200000</v>
          </cell>
          <cell r="G104">
            <v>5650000</v>
          </cell>
          <cell r="H104">
            <v>5050000</v>
          </cell>
          <cell r="I104">
            <v>5300000</v>
          </cell>
          <cell r="J104">
            <v>4950000</v>
          </cell>
          <cell r="K104">
            <v>5300000</v>
          </cell>
          <cell r="L104">
            <v>4950000</v>
          </cell>
          <cell r="M104">
            <v>5300000</v>
          </cell>
          <cell r="N104">
            <v>4900000</v>
          </cell>
          <cell r="Q104">
            <v>5300000</v>
          </cell>
          <cell r="R104">
            <v>4900000</v>
          </cell>
          <cell r="S104" t="str">
            <v>Thanh Liêm</v>
          </cell>
          <cell r="T104" t="str">
            <v>=</v>
          </cell>
        </row>
        <row r="105">
          <cell r="D105" t="str">
            <v>DKG&lt;-&gt;Thuận Thành, Bắc Ninh</v>
          </cell>
          <cell r="E105">
            <v>190</v>
          </cell>
          <cell r="F105">
            <v>800000</v>
          </cell>
          <cell r="G105">
            <v>4550000</v>
          </cell>
          <cell r="H105">
            <v>4250000</v>
          </cell>
          <cell r="I105">
            <v>4550000</v>
          </cell>
          <cell r="J105">
            <v>4200000</v>
          </cell>
          <cell r="K105">
            <v>4550000</v>
          </cell>
          <cell r="L105">
            <v>4200000</v>
          </cell>
          <cell r="M105">
            <v>4550000</v>
          </cell>
          <cell r="N105">
            <v>4200000</v>
          </cell>
          <cell r="Q105">
            <v>4550000</v>
          </cell>
          <cell r="R105">
            <v>4200000</v>
          </cell>
          <cell r="S105" t="str">
            <v>Thuận Thành</v>
          </cell>
          <cell r="T105" t="str">
            <v>=</v>
          </cell>
        </row>
        <row r="106">
          <cell r="D106" t="str">
            <v>DKG&lt;-&gt;Phật Tích, Bắc Ninh</v>
          </cell>
          <cell r="E106">
            <v>244</v>
          </cell>
          <cell r="F106">
            <v>1200000</v>
          </cell>
          <cell r="G106">
            <v>5150000</v>
          </cell>
          <cell r="H106">
            <v>4800000</v>
          </cell>
          <cell r="I106">
            <v>5050000</v>
          </cell>
          <cell r="J106">
            <v>4600000</v>
          </cell>
          <cell r="K106">
            <v>5050000</v>
          </cell>
          <cell r="L106">
            <v>4600000</v>
          </cell>
          <cell r="M106">
            <v>5050000</v>
          </cell>
          <cell r="N106">
            <v>4600000</v>
          </cell>
          <cell r="Q106">
            <v>5050000</v>
          </cell>
          <cell r="R106">
            <v>4600000</v>
          </cell>
          <cell r="S106" t="str">
            <v>Phật Tích</v>
          </cell>
          <cell r="T106" t="str">
            <v>=</v>
          </cell>
        </row>
        <row r="107">
          <cell r="D107" t="str">
            <v>DKG&lt;-&gt;Tiên Du, Bắc Ninh</v>
          </cell>
          <cell r="E107">
            <v>230</v>
          </cell>
          <cell r="F107">
            <v>1200000</v>
          </cell>
          <cell r="G107">
            <v>4850000</v>
          </cell>
          <cell r="H107">
            <v>4550000</v>
          </cell>
          <cell r="I107">
            <v>4850000</v>
          </cell>
          <cell r="J107">
            <v>4450000</v>
          </cell>
          <cell r="K107">
            <v>4850000</v>
          </cell>
          <cell r="L107">
            <v>4450000</v>
          </cell>
          <cell r="M107">
            <v>4850000</v>
          </cell>
          <cell r="N107">
            <v>4450000</v>
          </cell>
          <cell r="Q107">
            <v>4850000</v>
          </cell>
          <cell r="R107">
            <v>4450000</v>
          </cell>
          <cell r="S107" t="str">
            <v>Tiên Du</v>
          </cell>
          <cell r="T107" t="str">
            <v>=</v>
          </cell>
        </row>
        <row r="108">
          <cell r="D108" t="str">
            <v>DKG&lt;-&gt;TP. Bắc Ninh</v>
          </cell>
          <cell r="E108">
            <v>230</v>
          </cell>
          <cell r="F108">
            <v>1200000</v>
          </cell>
          <cell r="G108">
            <v>4850000</v>
          </cell>
          <cell r="H108">
            <v>4550000</v>
          </cell>
          <cell r="I108">
            <v>4850000</v>
          </cell>
          <cell r="J108">
            <v>4450000</v>
          </cell>
          <cell r="K108">
            <v>4850000</v>
          </cell>
          <cell r="L108">
            <v>4450000</v>
          </cell>
          <cell r="M108">
            <v>4850000</v>
          </cell>
          <cell r="N108">
            <v>4450000</v>
          </cell>
          <cell r="Q108">
            <v>4850000</v>
          </cell>
          <cell r="R108">
            <v>4450000</v>
          </cell>
          <cell r="S108" t="str">
            <v>TP. Bắc Ninh</v>
          </cell>
          <cell r="T108" t="str">
            <v>saiiii</v>
          </cell>
        </row>
        <row r="109">
          <cell r="D109" t="str">
            <v>DKG&lt;-&gt;Từ Sơn, Bắc Ninh</v>
          </cell>
          <cell r="E109">
            <v>240</v>
          </cell>
          <cell r="F109">
            <v>1200000</v>
          </cell>
          <cell r="G109">
            <v>5100000</v>
          </cell>
          <cell r="H109">
            <v>4750000</v>
          </cell>
          <cell r="I109">
            <v>5000000</v>
          </cell>
          <cell r="J109">
            <v>4550000</v>
          </cell>
          <cell r="K109">
            <v>5000000</v>
          </cell>
          <cell r="L109">
            <v>4550000</v>
          </cell>
          <cell r="M109">
            <v>4750000</v>
          </cell>
          <cell r="N109">
            <v>4300000</v>
          </cell>
          <cell r="O109">
            <v>3980000</v>
          </cell>
          <cell r="Q109">
            <v>4750000</v>
          </cell>
          <cell r="R109">
            <v>4300000</v>
          </cell>
          <cell r="S109" t="str">
            <v>Từ Sơn</v>
          </cell>
          <cell r="T109" t="str">
            <v>=</v>
          </cell>
        </row>
        <row r="110">
          <cell r="D110" t="str">
            <v>DKG&lt;-&gt;Phố Chờ, Bắc Ninh</v>
          </cell>
          <cell r="E110">
            <v>250</v>
          </cell>
          <cell r="F110">
            <v>1200000</v>
          </cell>
          <cell r="G110">
            <v>5250000</v>
          </cell>
          <cell r="H110">
            <v>4900000</v>
          </cell>
          <cell r="I110">
            <v>5050000</v>
          </cell>
          <cell r="J110">
            <v>4600000</v>
          </cell>
          <cell r="K110">
            <v>5050000</v>
          </cell>
          <cell r="L110">
            <v>4600000</v>
          </cell>
          <cell r="M110">
            <v>5050000</v>
          </cell>
          <cell r="N110">
            <v>4600000</v>
          </cell>
          <cell r="Q110">
            <v>5050000</v>
          </cell>
          <cell r="R110">
            <v>4600000</v>
          </cell>
          <cell r="S110" t="str">
            <v>Phố Chờ</v>
          </cell>
          <cell r="T110" t="str">
            <v>=</v>
          </cell>
        </row>
        <row r="111">
          <cell r="D111" t="str">
            <v>DKG&lt;-&gt;Yên Phong, Bắc Ninh</v>
          </cell>
          <cell r="E111">
            <v>245</v>
          </cell>
          <cell r="F111">
            <v>1200000</v>
          </cell>
          <cell r="G111">
            <v>5150000</v>
          </cell>
          <cell r="H111">
            <v>4800000</v>
          </cell>
          <cell r="I111">
            <v>5050000</v>
          </cell>
          <cell r="J111">
            <v>4600000</v>
          </cell>
          <cell r="K111">
            <v>5050000</v>
          </cell>
          <cell r="L111">
            <v>4600000</v>
          </cell>
          <cell r="M111">
            <v>4750000</v>
          </cell>
          <cell r="N111">
            <v>4400000</v>
          </cell>
          <cell r="O111">
            <v>3980000</v>
          </cell>
          <cell r="Q111">
            <v>4750000</v>
          </cell>
          <cell r="R111">
            <v>4400000</v>
          </cell>
          <cell r="S111" t="str">
            <v>Yên Phong</v>
          </cell>
          <cell r="T111" t="str">
            <v>=</v>
          </cell>
        </row>
        <row r="112">
          <cell r="D112" t="str">
            <v>DKG&lt;-&gt;Quế Võ, Bắc Ninh</v>
          </cell>
          <cell r="E112">
            <v>185</v>
          </cell>
          <cell r="F112">
            <v>1200000</v>
          </cell>
          <cell r="G112">
            <v>4900000</v>
          </cell>
          <cell r="H112">
            <v>4600000</v>
          </cell>
          <cell r="I112">
            <v>4900000</v>
          </cell>
          <cell r="J112">
            <v>4500000</v>
          </cell>
          <cell r="K112">
            <v>4900000</v>
          </cell>
          <cell r="L112">
            <v>4500000</v>
          </cell>
          <cell r="M112">
            <v>4900000</v>
          </cell>
          <cell r="N112">
            <v>4500000</v>
          </cell>
          <cell r="O112">
            <v>3980000</v>
          </cell>
          <cell r="Q112">
            <v>4900000</v>
          </cell>
          <cell r="R112">
            <v>4500000</v>
          </cell>
          <cell r="S112" t="str">
            <v>Quế Võ</v>
          </cell>
          <cell r="T112" t="str">
            <v>=</v>
          </cell>
        </row>
        <row r="113">
          <cell r="D113" t="str">
            <v>DKG&lt;-&gt;TP. Bắc Giang</v>
          </cell>
          <cell r="E113">
            <v>265</v>
          </cell>
          <cell r="F113">
            <v>1250000</v>
          </cell>
          <cell r="G113">
            <v>5300000</v>
          </cell>
          <cell r="H113">
            <v>4950000</v>
          </cell>
          <cell r="I113">
            <v>5150000</v>
          </cell>
          <cell r="J113">
            <v>4700000</v>
          </cell>
          <cell r="K113">
            <v>5150000</v>
          </cell>
          <cell r="L113">
            <v>4700000</v>
          </cell>
          <cell r="M113">
            <v>5150000</v>
          </cell>
          <cell r="N113">
            <v>4700000</v>
          </cell>
          <cell r="Q113">
            <v>5150000</v>
          </cell>
          <cell r="R113">
            <v>4700000</v>
          </cell>
          <cell r="S113" t="str">
            <v>TP. Bắc Giang</v>
          </cell>
          <cell r="T113" t="str">
            <v>saiiii</v>
          </cell>
        </row>
        <row r="114">
          <cell r="D114" t="str">
            <v>DKG&lt;-&gt;Dĩnh Kế, Bắc Giang</v>
          </cell>
          <cell r="E114">
            <v>255</v>
          </cell>
          <cell r="F114">
            <v>1250000</v>
          </cell>
          <cell r="G114">
            <v>5250000</v>
          </cell>
          <cell r="H114">
            <v>4900000</v>
          </cell>
          <cell r="I114">
            <v>5200000</v>
          </cell>
          <cell r="J114">
            <v>4750000</v>
          </cell>
          <cell r="K114">
            <v>5200000</v>
          </cell>
          <cell r="L114">
            <v>4750000</v>
          </cell>
          <cell r="M114">
            <v>5200000</v>
          </cell>
          <cell r="N114">
            <v>4750000</v>
          </cell>
          <cell r="Q114">
            <v>5200000</v>
          </cell>
          <cell r="R114">
            <v>4750000</v>
          </cell>
          <cell r="S114" t="str">
            <v>Dĩnh Kế</v>
          </cell>
          <cell r="T114" t="str">
            <v>=</v>
          </cell>
        </row>
        <row r="115">
          <cell r="D115" t="str">
            <v>DKG&lt;-&gt;Hiệp Hòa, Bắc Giang</v>
          </cell>
          <cell r="E115">
            <v>280</v>
          </cell>
          <cell r="F115">
            <v>1250000</v>
          </cell>
          <cell r="G115">
            <v>5500000</v>
          </cell>
          <cell r="H115">
            <v>5150000</v>
          </cell>
          <cell r="I115">
            <v>5200000</v>
          </cell>
          <cell r="J115">
            <v>4950000</v>
          </cell>
          <cell r="K115">
            <v>5200000</v>
          </cell>
          <cell r="L115">
            <v>4950000</v>
          </cell>
          <cell r="M115">
            <v>5200000</v>
          </cell>
          <cell r="N115">
            <v>4950000</v>
          </cell>
          <cell r="P115" t="str">
            <v>Vôi</v>
          </cell>
          <cell r="Q115">
            <v>5200000</v>
          </cell>
          <cell r="R115">
            <v>4950000</v>
          </cell>
          <cell r="S115" t="str">
            <v>Hiệp Hòa</v>
          </cell>
          <cell r="T115" t="str">
            <v>=</v>
          </cell>
        </row>
        <row r="116">
          <cell r="D116" t="str">
            <v>DKG&lt;-&gt;Việt Yên, Bắc Giang</v>
          </cell>
          <cell r="E116">
            <v>250</v>
          </cell>
          <cell r="F116">
            <v>1250000</v>
          </cell>
          <cell r="G116">
            <v>5250000</v>
          </cell>
          <cell r="H116">
            <v>4900000</v>
          </cell>
          <cell r="I116">
            <v>5250000</v>
          </cell>
          <cell r="J116">
            <v>5000000</v>
          </cell>
          <cell r="K116">
            <v>5250000</v>
          </cell>
          <cell r="L116">
            <v>5000000</v>
          </cell>
          <cell r="M116">
            <v>5250000</v>
          </cell>
          <cell r="N116">
            <v>5000000</v>
          </cell>
          <cell r="Q116">
            <v>5250000</v>
          </cell>
          <cell r="R116">
            <v>5000000</v>
          </cell>
          <cell r="S116" t="str">
            <v>Việt Yên</v>
          </cell>
          <cell r="T116" t="str">
            <v>=</v>
          </cell>
        </row>
        <row r="117">
          <cell r="D117" t="str">
            <v>DKG&lt;-&gt;Yên Dũng, Bắc Giang</v>
          </cell>
          <cell r="E117">
            <v>255</v>
          </cell>
          <cell r="F117">
            <v>1250000</v>
          </cell>
          <cell r="G117">
            <v>5300000</v>
          </cell>
          <cell r="H117">
            <v>4950000</v>
          </cell>
          <cell r="I117">
            <v>5200000</v>
          </cell>
          <cell r="J117">
            <v>4950000</v>
          </cell>
          <cell r="K117">
            <v>5200000</v>
          </cell>
          <cell r="L117">
            <v>4950000</v>
          </cell>
          <cell r="M117">
            <v>5200000</v>
          </cell>
          <cell r="N117">
            <v>4950000</v>
          </cell>
          <cell r="Q117">
            <v>5200000</v>
          </cell>
          <cell r="R117">
            <v>4950000</v>
          </cell>
          <cell r="S117" t="str">
            <v>Yên Dũng</v>
          </cell>
          <cell r="T117" t="str">
            <v>=</v>
          </cell>
        </row>
        <row r="118">
          <cell r="D118" t="str">
            <v>DKG&lt;-&gt;Lục Ngạn, Bắc Giang</v>
          </cell>
          <cell r="E118">
            <v>285</v>
          </cell>
          <cell r="F118">
            <v>1250000</v>
          </cell>
          <cell r="G118">
            <v>5550000</v>
          </cell>
          <cell r="H118">
            <v>5200000</v>
          </cell>
          <cell r="I118">
            <v>5250000</v>
          </cell>
          <cell r="J118">
            <v>5000000</v>
          </cell>
          <cell r="K118">
            <v>5250000</v>
          </cell>
          <cell r="L118">
            <v>5000000</v>
          </cell>
          <cell r="M118">
            <v>5250000</v>
          </cell>
          <cell r="N118">
            <v>5000000</v>
          </cell>
          <cell r="P118" t="str">
            <v>Lạng Giang</v>
          </cell>
          <cell r="Q118">
            <v>5250000</v>
          </cell>
          <cell r="R118">
            <v>5000000</v>
          </cell>
          <cell r="S118" t="str">
            <v>Lục Ngạn</v>
          </cell>
          <cell r="T118" t="str">
            <v>=</v>
          </cell>
        </row>
        <row r="119">
          <cell r="D119" t="str">
            <v>DKG&lt;-&gt;Kép, Bắc Giang</v>
          </cell>
          <cell r="E119">
            <v>250</v>
          </cell>
          <cell r="F119">
            <v>1250000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4400000</v>
          </cell>
          <cell r="Q119">
            <v>0</v>
          </cell>
          <cell r="R119">
            <v>0</v>
          </cell>
          <cell r="S119" t="str">
            <v>Kép</v>
          </cell>
          <cell r="T119" t="str">
            <v>=</v>
          </cell>
        </row>
        <row r="120">
          <cell r="D120" t="str">
            <v>DKG&lt;-&gt;Vôi, Bắc Giang</v>
          </cell>
          <cell r="E120">
            <v>245</v>
          </cell>
          <cell r="F120">
            <v>1250000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4400000</v>
          </cell>
          <cell r="Q120">
            <v>0</v>
          </cell>
          <cell r="R120">
            <v>0</v>
          </cell>
          <cell r="S120" t="str">
            <v>Vôi</v>
          </cell>
          <cell r="T120" t="str">
            <v>=</v>
          </cell>
        </row>
        <row r="121">
          <cell r="D121" t="str">
            <v>DKG&lt;-&gt;Đồi Ngô, Bắc Giang</v>
          </cell>
          <cell r="E121">
            <v>215</v>
          </cell>
          <cell r="F121">
            <v>1250000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4400000</v>
          </cell>
          <cell r="Q121">
            <v>0</v>
          </cell>
          <cell r="R121">
            <v>0</v>
          </cell>
          <cell r="S121" t="str">
            <v>Đồi Ngô</v>
          </cell>
          <cell r="T121" t="str">
            <v>=</v>
          </cell>
        </row>
        <row r="122">
          <cell r="D122" t="str">
            <v>DKG&lt;-&gt;Lục Nam, Bắc Giang</v>
          </cell>
          <cell r="E122">
            <v>220</v>
          </cell>
          <cell r="F122">
            <v>1250000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4400000</v>
          </cell>
          <cell r="Q122">
            <v>0</v>
          </cell>
          <cell r="R122">
            <v>0</v>
          </cell>
          <cell r="S122" t="str">
            <v>Lục Nam</v>
          </cell>
          <cell r="T122" t="str">
            <v>=</v>
          </cell>
        </row>
        <row r="123">
          <cell r="D123" t="str">
            <v>DKG&lt;-&gt;Lạng Giang, Bắc Giang</v>
          </cell>
          <cell r="E123">
            <v>250</v>
          </cell>
          <cell r="F123">
            <v>1250000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4400000</v>
          </cell>
          <cell r="Q123">
            <v>0</v>
          </cell>
          <cell r="R123">
            <v>0</v>
          </cell>
          <cell r="S123" t="str">
            <v>Lạng Giang</v>
          </cell>
          <cell r="T123" t="str">
            <v>=</v>
          </cell>
        </row>
        <row r="124">
          <cell r="D124" t="str">
            <v>DKG&lt;-&gt;Yên Thế, Bắc Giang</v>
          </cell>
          <cell r="E124">
            <v>290</v>
          </cell>
          <cell r="F124">
            <v>1250000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4900000</v>
          </cell>
          <cell r="Q124">
            <v>0</v>
          </cell>
          <cell r="R124">
            <v>0</v>
          </cell>
          <cell r="S124" t="str">
            <v>Yên Thế</v>
          </cell>
          <cell r="T124" t="str">
            <v>=</v>
          </cell>
        </row>
        <row r="125">
          <cell r="D125" t="str">
            <v>DKG&lt;-&gt;Việt Yên, Bắc Giang</v>
          </cell>
          <cell r="E125">
            <v>250</v>
          </cell>
          <cell r="F125">
            <v>1250000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4400000</v>
          </cell>
          <cell r="Q125">
            <v>0</v>
          </cell>
          <cell r="R125">
            <v>0</v>
          </cell>
          <cell r="S125" t="str">
            <v>Việt Yên</v>
          </cell>
          <cell r="T125" t="str">
            <v>=</v>
          </cell>
        </row>
        <row r="126">
          <cell r="D126" t="str">
            <v>DKG&lt;-&gt;Bố Hạ, Bắc Giang</v>
          </cell>
          <cell r="E126">
            <v>275</v>
          </cell>
          <cell r="F126">
            <v>1250000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4900000</v>
          </cell>
          <cell r="Q126">
            <v>0</v>
          </cell>
          <cell r="R126">
            <v>0</v>
          </cell>
          <cell r="S126" t="str">
            <v>Bố Hạ</v>
          </cell>
          <cell r="T126" t="str">
            <v>=</v>
          </cell>
        </row>
        <row r="127">
          <cell r="D127" t="str">
            <v>DKG&lt;-&gt;Gia Lâm, Hà Nội</v>
          </cell>
          <cell r="E127">
            <v>196</v>
          </cell>
          <cell r="F127">
            <v>1200000</v>
          </cell>
          <cell r="G127">
            <v>4650000</v>
          </cell>
          <cell r="H127">
            <v>4400000</v>
          </cell>
          <cell r="I127">
            <v>4650000</v>
          </cell>
          <cell r="J127">
            <v>4300000</v>
          </cell>
          <cell r="K127">
            <v>4650000</v>
          </cell>
          <cell r="L127">
            <v>4300000</v>
          </cell>
          <cell r="M127">
            <v>4700000</v>
          </cell>
          <cell r="N127">
            <v>4300000</v>
          </cell>
          <cell r="O127">
            <v>3980000</v>
          </cell>
          <cell r="Q127">
            <v>4700000</v>
          </cell>
          <cell r="R127">
            <v>4300000</v>
          </cell>
          <cell r="S127" t="str">
            <v>Gia Lâm</v>
          </cell>
          <cell r="T127" t="str">
            <v>=</v>
          </cell>
        </row>
        <row r="128">
          <cell r="D128" t="str">
            <v>DKG&lt;-&gt;Đông Anh, Hà Nội</v>
          </cell>
          <cell r="E128">
            <v>260</v>
          </cell>
          <cell r="F128">
            <v>1200000</v>
          </cell>
          <cell r="G128">
            <v>5050000</v>
          </cell>
          <cell r="H128">
            <v>4800000</v>
          </cell>
          <cell r="I128">
            <v>4900000</v>
          </cell>
          <cell r="J128">
            <v>4550000</v>
          </cell>
          <cell r="K128">
            <v>4900000</v>
          </cell>
          <cell r="L128">
            <v>4550000</v>
          </cell>
          <cell r="M128">
            <v>4850000</v>
          </cell>
          <cell r="N128">
            <v>4450000</v>
          </cell>
          <cell r="O128">
            <v>3980000</v>
          </cell>
          <cell r="Q128">
            <v>4850000</v>
          </cell>
          <cell r="R128">
            <v>4450000</v>
          </cell>
          <cell r="S128" t="str">
            <v>Đông Anh</v>
          </cell>
          <cell r="T128" t="str">
            <v>=</v>
          </cell>
        </row>
        <row r="129">
          <cell r="D129" t="str">
            <v>DKG&lt;-&gt;Sóc Sơn, Hà Nội</v>
          </cell>
          <cell r="E129">
            <v>285</v>
          </cell>
          <cell r="F129">
            <v>1200000</v>
          </cell>
          <cell r="G129">
            <v>5300000</v>
          </cell>
          <cell r="H129">
            <v>4650000</v>
          </cell>
          <cell r="I129">
            <v>5050000</v>
          </cell>
          <cell r="J129">
            <v>4800000</v>
          </cell>
          <cell r="K129">
            <v>5050000</v>
          </cell>
          <cell r="L129">
            <v>4800000</v>
          </cell>
          <cell r="M129">
            <v>5150000</v>
          </cell>
          <cell r="N129">
            <v>4800000</v>
          </cell>
          <cell r="O129">
            <v>4100000</v>
          </cell>
          <cell r="Q129">
            <v>5150000</v>
          </cell>
          <cell r="R129">
            <v>4800000</v>
          </cell>
          <cell r="S129" t="str">
            <v>Sóc Sơn</v>
          </cell>
          <cell r="T129" t="str">
            <v>=</v>
          </cell>
        </row>
        <row r="130">
          <cell r="D130" t="str">
            <v>DKG&lt;-&gt;Ngọc Hồi, Hà Nội</v>
          </cell>
          <cell r="E130">
            <v>250</v>
          </cell>
          <cell r="F130">
            <v>1200000</v>
          </cell>
          <cell r="G130">
            <v>5050000</v>
          </cell>
          <cell r="H130">
            <v>4700000</v>
          </cell>
          <cell r="I130">
            <v>5050000</v>
          </cell>
          <cell r="J130">
            <v>4600000</v>
          </cell>
          <cell r="K130">
            <v>5050000</v>
          </cell>
          <cell r="L130">
            <v>4600000</v>
          </cell>
          <cell r="M130">
            <v>5050000</v>
          </cell>
          <cell r="N130">
            <v>4600000</v>
          </cell>
          <cell r="Q130">
            <v>5050000</v>
          </cell>
          <cell r="R130">
            <v>4600000</v>
          </cell>
          <cell r="S130" t="str">
            <v>Ngọc Hồi</v>
          </cell>
          <cell r="T130" t="str">
            <v>=</v>
          </cell>
        </row>
        <row r="131">
          <cell r="D131" t="str">
            <v>DKG&lt;-&gt;Văn Điển, Hà Nội</v>
          </cell>
          <cell r="E131">
            <v>240</v>
          </cell>
          <cell r="F131">
            <v>1200000</v>
          </cell>
          <cell r="G131">
            <v>5000000</v>
          </cell>
          <cell r="H131">
            <v>4650000</v>
          </cell>
          <cell r="I131">
            <v>5000000</v>
          </cell>
          <cell r="J131">
            <v>4550000</v>
          </cell>
          <cell r="K131">
            <v>5000000</v>
          </cell>
          <cell r="L131">
            <v>4550000</v>
          </cell>
          <cell r="M131">
            <v>5000000</v>
          </cell>
          <cell r="N131">
            <v>4550000</v>
          </cell>
          <cell r="Q131">
            <v>5000000</v>
          </cell>
          <cell r="R131">
            <v>4550000</v>
          </cell>
          <cell r="S131" t="str">
            <v>Văn Điển</v>
          </cell>
          <cell r="T131" t="str">
            <v>=</v>
          </cell>
        </row>
        <row r="132">
          <cell r="D132" t="str">
            <v>DKG&lt;-&gt;Thanh Trì, Hà Nội</v>
          </cell>
          <cell r="E132">
            <v>260</v>
          </cell>
          <cell r="F132">
            <v>1200000</v>
          </cell>
          <cell r="G132">
            <v>5050000</v>
          </cell>
          <cell r="H132">
            <v>4700000</v>
          </cell>
          <cell r="I132">
            <v>5000000</v>
          </cell>
          <cell r="J132">
            <v>4550000</v>
          </cell>
          <cell r="K132">
            <v>5000000</v>
          </cell>
          <cell r="L132">
            <v>4550000</v>
          </cell>
          <cell r="M132">
            <v>5000000</v>
          </cell>
          <cell r="N132">
            <v>4550000</v>
          </cell>
          <cell r="O132">
            <v>4000000</v>
          </cell>
          <cell r="Q132">
            <v>5000000</v>
          </cell>
          <cell r="R132">
            <v>4550000</v>
          </cell>
          <cell r="S132" t="str">
            <v>Thanh Trì</v>
          </cell>
          <cell r="T132" t="str">
            <v>=</v>
          </cell>
        </row>
        <row r="133">
          <cell r="D133" t="str">
            <v>DKG&lt;-&gt;Trường Chinh, Hà Nội</v>
          </cell>
          <cell r="E133">
            <v>250</v>
          </cell>
          <cell r="F133">
            <v>1200000</v>
          </cell>
          <cell r="G133">
            <v>5050000</v>
          </cell>
          <cell r="H133">
            <v>4700000</v>
          </cell>
          <cell r="I133">
            <v>5050000</v>
          </cell>
          <cell r="J133">
            <v>4600000</v>
          </cell>
          <cell r="K133">
            <v>5050000</v>
          </cell>
          <cell r="L133">
            <v>4600000</v>
          </cell>
          <cell r="M133">
            <v>5050000</v>
          </cell>
          <cell r="N133">
            <v>4600000</v>
          </cell>
          <cell r="Q133">
            <v>5050000</v>
          </cell>
          <cell r="R133">
            <v>4600000</v>
          </cell>
          <cell r="S133" t="str">
            <v>Trường Chinh</v>
          </cell>
          <cell r="T133" t="str">
            <v>=</v>
          </cell>
        </row>
        <row r="134">
          <cell r="D134" t="str">
            <v>DKG&lt;-&gt;Đỗ Xá, Hà Nội</v>
          </cell>
          <cell r="E134">
            <v>296</v>
          </cell>
          <cell r="F134">
            <v>1200000</v>
          </cell>
          <cell r="G134">
            <v>5400000</v>
          </cell>
          <cell r="H134">
            <v>4700000</v>
          </cell>
          <cell r="I134">
            <v>5200000</v>
          </cell>
          <cell r="J134">
            <v>4750000</v>
          </cell>
          <cell r="K134">
            <v>5200000</v>
          </cell>
          <cell r="L134">
            <v>4750000</v>
          </cell>
          <cell r="M134">
            <v>5100000</v>
          </cell>
          <cell r="N134">
            <v>4700000</v>
          </cell>
          <cell r="Q134">
            <v>5100000</v>
          </cell>
          <cell r="R134">
            <v>4700000</v>
          </cell>
          <cell r="S134" t="str">
            <v>Đỗ Xá</v>
          </cell>
          <cell r="T134" t="str">
            <v>=</v>
          </cell>
        </row>
        <row r="135">
          <cell r="D135" t="str">
            <v>DKG&lt;-&gt;Thường Tín, Hà Nội</v>
          </cell>
          <cell r="E135">
            <v>296</v>
          </cell>
          <cell r="F135">
            <v>1200000</v>
          </cell>
          <cell r="G135">
            <v>5400000</v>
          </cell>
          <cell r="H135">
            <v>4700000</v>
          </cell>
          <cell r="I135">
            <v>5200000</v>
          </cell>
          <cell r="J135">
            <v>4850000</v>
          </cell>
          <cell r="K135">
            <v>5200000</v>
          </cell>
          <cell r="L135">
            <v>4850000</v>
          </cell>
          <cell r="M135">
            <v>5100000</v>
          </cell>
          <cell r="N135">
            <v>4800000</v>
          </cell>
          <cell r="Q135">
            <v>5100000</v>
          </cell>
          <cell r="R135">
            <v>4800000</v>
          </cell>
          <cell r="S135" t="str">
            <v>Thường Tín</v>
          </cell>
          <cell r="T135" t="str">
            <v>=</v>
          </cell>
        </row>
        <row r="136">
          <cell r="D136" t="str">
            <v>DKG&lt;-&gt;Đan Phượng, Hà Nội</v>
          </cell>
          <cell r="E136">
            <v>300</v>
          </cell>
          <cell r="F136">
            <v>1200000</v>
          </cell>
          <cell r="G136">
            <v>5350000</v>
          </cell>
          <cell r="H136">
            <v>4750000</v>
          </cell>
          <cell r="I136">
            <v>5150000</v>
          </cell>
          <cell r="J136">
            <v>4800000</v>
          </cell>
          <cell r="K136">
            <v>5150000</v>
          </cell>
          <cell r="L136">
            <v>4800000</v>
          </cell>
          <cell r="M136">
            <v>5050000</v>
          </cell>
          <cell r="N136">
            <v>4750000</v>
          </cell>
          <cell r="O136">
            <v>4100000</v>
          </cell>
          <cell r="Q136">
            <v>5050000</v>
          </cell>
          <cell r="R136">
            <v>4750000</v>
          </cell>
          <cell r="S136" t="str">
            <v>Đan Phượng</v>
          </cell>
          <cell r="T136" t="str">
            <v>=</v>
          </cell>
        </row>
        <row r="137">
          <cell r="D137" t="str">
            <v>DKG&lt;-&gt;Phúc Thọ, Hà Nội</v>
          </cell>
          <cell r="E137">
            <v>315</v>
          </cell>
          <cell r="F137">
            <v>1200000</v>
          </cell>
          <cell r="G137">
            <v>5550000</v>
          </cell>
          <cell r="H137">
            <v>4950000</v>
          </cell>
          <cell r="I137">
            <v>5350000</v>
          </cell>
          <cell r="J137">
            <v>4900000</v>
          </cell>
          <cell r="K137">
            <v>5350000</v>
          </cell>
          <cell r="L137">
            <v>4900000</v>
          </cell>
          <cell r="M137">
            <v>5800000</v>
          </cell>
          <cell r="N137">
            <v>4900000</v>
          </cell>
          <cell r="O137">
            <v>4100000</v>
          </cell>
          <cell r="Q137">
            <v>5800000</v>
          </cell>
          <cell r="R137">
            <v>4900000</v>
          </cell>
          <cell r="S137" t="str">
            <v>Phúc Thọ</v>
          </cell>
          <cell r="T137" t="str">
            <v>=</v>
          </cell>
        </row>
        <row r="138">
          <cell r="D138" t="str">
            <v>DKG&lt;-&gt;Sơn Tây, Hà Nội</v>
          </cell>
          <cell r="E138">
            <v>325</v>
          </cell>
          <cell r="F138">
            <v>1300000</v>
          </cell>
          <cell r="G138">
            <v>6000000</v>
          </cell>
          <cell r="H138">
            <v>5250000</v>
          </cell>
          <cell r="I138">
            <v>5800000</v>
          </cell>
          <cell r="J138">
            <v>5200000</v>
          </cell>
          <cell r="K138">
            <v>5800000</v>
          </cell>
          <cell r="L138">
            <v>5200000</v>
          </cell>
          <cell r="M138">
            <v>5800000</v>
          </cell>
          <cell r="N138">
            <v>5200000</v>
          </cell>
          <cell r="Q138">
            <v>5800000</v>
          </cell>
          <cell r="R138">
            <v>5200000</v>
          </cell>
          <cell r="S138" t="str">
            <v>Sơn Tây</v>
          </cell>
          <cell r="T138" t="str">
            <v>=</v>
          </cell>
        </row>
        <row r="139">
          <cell r="D139" t="str">
            <v>DKG&lt;-&gt;Ba Vì, Hà Nội</v>
          </cell>
          <cell r="E139">
            <v>350</v>
          </cell>
          <cell r="F139">
            <v>1300000</v>
          </cell>
          <cell r="G139">
            <v>6000000</v>
          </cell>
          <cell r="H139">
            <v>4900000</v>
          </cell>
          <cell r="I139">
            <v>5800000</v>
          </cell>
          <cell r="J139">
            <v>5250000</v>
          </cell>
          <cell r="K139">
            <v>5800000</v>
          </cell>
          <cell r="L139">
            <v>5250000</v>
          </cell>
          <cell r="M139">
            <v>5750000</v>
          </cell>
          <cell r="N139">
            <v>5200000</v>
          </cell>
          <cell r="O139">
            <v>4500000</v>
          </cell>
          <cell r="Q139">
            <v>5750000</v>
          </cell>
          <cell r="R139">
            <v>5200000</v>
          </cell>
          <cell r="S139" t="str">
            <v>Ba Vì</v>
          </cell>
          <cell r="T139" t="str">
            <v>=</v>
          </cell>
        </row>
        <row r="140">
          <cell r="D140" t="str">
            <v>DKG&lt;-&gt;Hà Đông, Hà Nội</v>
          </cell>
          <cell r="E140">
            <v>280</v>
          </cell>
          <cell r="F140">
            <v>1200000</v>
          </cell>
          <cell r="G140">
            <v>5200000</v>
          </cell>
          <cell r="H140">
            <v>4550000</v>
          </cell>
          <cell r="I140">
            <v>5000000</v>
          </cell>
          <cell r="J140">
            <v>4750000</v>
          </cell>
          <cell r="K140">
            <v>5000000</v>
          </cell>
          <cell r="L140">
            <v>4750000</v>
          </cell>
          <cell r="M140">
            <v>5100000</v>
          </cell>
          <cell r="N140">
            <v>4750000</v>
          </cell>
          <cell r="P140" t="str">
            <v>Nam Từ Liêm</v>
          </cell>
          <cell r="Q140">
            <v>5100000</v>
          </cell>
          <cell r="R140">
            <v>4750000</v>
          </cell>
          <cell r="S140" t="str">
            <v>Hà Đông</v>
          </cell>
          <cell r="T140" t="str">
            <v>=</v>
          </cell>
        </row>
        <row r="141">
          <cell r="D141" t="str">
            <v>DKG&lt;-&gt;Quốc Oai, Hà Nội</v>
          </cell>
          <cell r="E141">
            <v>286</v>
          </cell>
          <cell r="F141">
            <v>1200000</v>
          </cell>
          <cell r="G141">
            <v>5500000</v>
          </cell>
          <cell r="H141">
            <v>4800000</v>
          </cell>
          <cell r="I141">
            <v>5300000</v>
          </cell>
          <cell r="J141">
            <v>4850000</v>
          </cell>
          <cell r="K141">
            <v>5300000</v>
          </cell>
          <cell r="L141">
            <v>4850000</v>
          </cell>
          <cell r="M141">
            <v>5200000</v>
          </cell>
          <cell r="N141">
            <v>4800000</v>
          </cell>
          <cell r="O141">
            <v>4000000</v>
          </cell>
          <cell r="Q141">
            <v>5200000</v>
          </cell>
          <cell r="R141">
            <v>4800000</v>
          </cell>
          <cell r="S141" t="str">
            <v>Quốc Oai</v>
          </cell>
          <cell r="T141" t="str">
            <v>=</v>
          </cell>
        </row>
        <row r="142">
          <cell r="D142" t="str">
            <v>DKG&lt;-&gt;Thạch Thất, Hà Nội</v>
          </cell>
          <cell r="E142">
            <v>300</v>
          </cell>
          <cell r="F142">
            <v>1200000</v>
          </cell>
          <cell r="G142">
            <v>5350000</v>
          </cell>
          <cell r="H142">
            <v>4750000</v>
          </cell>
          <cell r="I142">
            <v>5150000</v>
          </cell>
          <cell r="J142">
            <v>4800000</v>
          </cell>
          <cell r="K142">
            <v>5150000</v>
          </cell>
          <cell r="L142">
            <v>4800000</v>
          </cell>
          <cell r="M142">
            <v>5050000</v>
          </cell>
          <cell r="N142">
            <v>4750000</v>
          </cell>
          <cell r="O142">
            <v>4000000</v>
          </cell>
          <cell r="P142" t="str">
            <v>Bắc Từ Liêm</v>
          </cell>
          <cell r="Q142">
            <v>5050000</v>
          </cell>
          <cell r="R142">
            <v>4750000</v>
          </cell>
          <cell r="S142" t="str">
            <v>Thạch Thất</v>
          </cell>
          <cell r="T142" t="str">
            <v>=</v>
          </cell>
        </row>
        <row r="143">
          <cell r="D143" t="str">
            <v>DKG&lt;-&gt;Trúc Sơn, Hà Nội</v>
          </cell>
          <cell r="E143">
            <v>294</v>
          </cell>
          <cell r="F143">
            <v>1200000</v>
          </cell>
          <cell r="G143">
            <v>5400000</v>
          </cell>
          <cell r="H143">
            <v>4700000</v>
          </cell>
          <cell r="I143">
            <v>5200000</v>
          </cell>
          <cell r="J143">
            <v>4750000</v>
          </cell>
          <cell r="K143">
            <v>5200000</v>
          </cell>
          <cell r="L143">
            <v>4750000</v>
          </cell>
          <cell r="M143">
            <v>5100000</v>
          </cell>
          <cell r="N143">
            <v>4700000</v>
          </cell>
          <cell r="O143">
            <v>4200000</v>
          </cell>
          <cell r="Q143">
            <v>5100000</v>
          </cell>
          <cell r="R143">
            <v>4700000</v>
          </cell>
          <cell r="S143" t="str">
            <v>Trúc Sơn</v>
          </cell>
          <cell r="T143" t="str">
            <v>=</v>
          </cell>
        </row>
        <row r="144">
          <cell r="D144" t="str">
            <v>DKG&lt;-&gt;Thanh Oai, Hà Nội</v>
          </cell>
          <cell r="E144">
            <v>314</v>
          </cell>
          <cell r="F144">
            <v>1200000</v>
          </cell>
          <cell r="G144">
            <v>5550000</v>
          </cell>
          <cell r="H144">
            <v>4950000</v>
          </cell>
          <cell r="I144">
            <v>5350000</v>
          </cell>
          <cell r="J144">
            <v>4900000</v>
          </cell>
          <cell r="K144">
            <v>5350000</v>
          </cell>
          <cell r="L144">
            <v>4900000</v>
          </cell>
          <cell r="M144">
            <v>5800000</v>
          </cell>
          <cell r="N144">
            <v>4900000</v>
          </cell>
          <cell r="P144" t="str">
            <v>Phú Xuyên</v>
          </cell>
          <cell r="Q144">
            <v>5800000</v>
          </cell>
          <cell r="R144">
            <v>4900000</v>
          </cell>
          <cell r="S144" t="str">
            <v>Thanh Oai</v>
          </cell>
          <cell r="T144" t="str">
            <v>=</v>
          </cell>
        </row>
        <row r="145">
          <cell r="D145" t="str">
            <v>DKG&lt;-&gt;Ứng Hòa, Hà Nội</v>
          </cell>
          <cell r="E145">
            <v>345</v>
          </cell>
          <cell r="F145">
            <v>1200000</v>
          </cell>
          <cell r="G145">
            <v>6050000</v>
          </cell>
          <cell r="H145">
            <v>5350000</v>
          </cell>
          <cell r="I145">
            <v>5850000</v>
          </cell>
          <cell r="J145">
            <v>5300000</v>
          </cell>
          <cell r="K145">
            <v>5850000</v>
          </cell>
          <cell r="L145">
            <v>5300000</v>
          </cell>
          <cell r="M145">
            <v>5800000</v>
          </cell>
          <cell r="N145">
            <v>5250000</v>
          </cell>
          <cell r="Q145">
            <v>5800000</v>
          </cell>
          <cell r="R145">
            <v>5250000</v>
          </cell>
          <cell r="S145" t="str">
            <v>Ứng Hòa</v>
          </cell>
          <cell r="T145" t="str">
            <v>=</v>
          </cell>
        </row>
        <row r="146">
          <cell r="D146" t="str">
            <v>DKG&lt;-&gt;Vân Đình, Hà Nội</v>
          </cell>
          <cell r="E146">
            <v>325</v>
          </cell>
          <cell r="F146">
            <v>1200000</v>
          </cell>
          <cell r="G146">
            <v>5950000</v>
          </cell>
          <cell r="H146">
            <v>5300000</v>
          </cell>
          <cell r="I146">
            <v>5800000</v>
          </cell>
          <cell r="J146">
            <v>5300000</v>
          </cell>
          <cell r="K146">
            <v>5800000</v>
          </cell>
          <cell r="L146">
            <v>5300000</v>
          </cell>
          <cell r="M146">
            <v>5800000</v>
          </cell>
          <cell r="N146">
            <v>5300000</v>
          </cell>
          <cell r="Q146">
            <v>5800000</v>
          </cell>
          <cell r="R146">
            <v>5300000</v>
          </cell>
          <cell r="S146" t="str">
            <v>Vân Đình (Ứng Hòa)</v>
          </cell>
          <cell r="T146" t="str">
            <v>saiiii</v>
          </cell>
        </row>
        <row r="147">
          <cell r="D147" t="str">
            <v>DKG&lt;-&gt;Ba Thá, Hà Nội</v>
          </cell>
          <cell r="E147">
            <v>330</v>
          </cell>
          <cell r="F147">
            <v>1200000</v>
          </cell>
          <cell r="G147">
            <v>5950000</v>
          </cell>
          <cell r="H147">
            <v>5300000</v>
          </cell>
          <cell r="I147">
            <v>5800000</v>
          </cell>
          <cell r="J147">
            <v>5300000</v>
          </cell>
          <cell r="K147">
            <v>5800000</v>
          </cell>
          <cell r="L147">
            <v>5300000</v>
          </cell>
          <cell r="M147">
            <v>5650000</v>
          </cell>
          <cell r="N147">
            <v>5300000</v>
          </cell>
          <cell r="Q147">
            <v>5650000</v>
          </cell>
          <cell r="R147">
            <v>5300000</v>
          </cell>
          <cell r="S147" t="str">
            <v>Ba Thá (Ứng Hòa)</v>
          </cell>
          <cell r="T147" t="str">
            <v>saiiii</v>
          </cell>
        </row>
        <row r="148">
          <cell r="D148" t="str">
            <v>DKG&lt;-&gt;Mỹ Đức, Hà Nội</v>
          </cell>
          <cell r="E148">
            <v>360</v>
          </cell>
          <cell r="F148">
            <v>1200000</v>
          </cell>
          <cell r="G148">
            <v>6000000</v>
          </cell>
          <cell r="H148">
            <v>5300000</v>
          </cell>
          <cell r="I148">
            <v>5800000</v>
          </cell>
          <cell r="J148">
            <v>5250000</v>
          </cell>
          <cell r="K148">
            <v>5800000</v>
          </cell>
          <cell r="L148">
            <v>5250000</v>
          </cell>
          <cell r="M148">
            <v>5850000</v>
          </cell>
          <cell r="N148">
            <v>5200000</v>
          </cell>
          <cell r="Q148">
            <v>5850000</v>
          </cell>
          <cell r="R148">
            <v>5200000</v>
          </cell>
          <cell r="S148" t="str">
            <v>Mỹ Đức</v>
          </cell>
          <cell r="T148" t="str">
            <v>=</v>
          </cell>
        </row>
        <row r="149">
          <cell r="D149" t="str">
            <v>DKG&lt;-&gt;Kỳ Sơn, Hòa Bình</v>
          </cell>
          <cell r="E149">
            <v>360</v>
          </cell>
          <cell r="F149">
            <v>1650000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5450000</v>
          </cell>
          <cell r="Q149">
            <v>0</v>
          </cell>
          <cell r="R149">
            <v>0</v>
          </cell>
          <cell r="S149" t="str">
            <v>Kỳ Sơn</v>
          </cell>
          <cell r="T149" t="str">
            <v>=</v>
          </cell>
        </row>
        <row r="150">
          <cell r="D150" t="str">
            <v>DKG&lt;-&gt;Lạc Thủy, Hòa Bình</v>
          </cell>
          <cell r="E150">
            <v>320</v>
          </cell>
          <cell r="F150">
            <v>1300000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4600000</v>
          </cell>
          <cell r="Q150">
            <v>0</v>
          </cell>
          <cell r="R150">
            <v>0</v>
          </cell>
          <cell r="S150" t="str">
            <v>Lạc Thủy</v>
          </cell>
          <cell r="T150" t="str">
            <v>=</v>
          </cell>
        </row>
        <row r="151">
          <cell r="D151" t="str">
            <v>DKG&lt;-&gt;Kim Bôi, Hòa Bình</v>
          </cell>
          <cell r="E151">
            <v>450</v>
          </cell>
          <cell r="F151">
            <v>1300000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6600000</v>
          </cell>
          <cell r="Q151">
            <v>0</v>
          </cell>
          <cell r="R151">
            <v>0</v>
          </cell>
          <cell r="S151" t="str">
            <v>Kim Bôi</v>
          </cell>
          <cell r="T151" t="str">
            <v>=</v>
          </cell>
        </row>
        <row r="152">
          <cell r="D152" t="str">
            <v>DKG&lt;-&gt;0, Hòa Bình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Q152">
            <v>0</v>
          </cell>
          <cell r="R152">
            <v>0</v>
          </cell>
          <cell r="S152">
            <v>0</v>
          </cell>
          <cell r="T152" t="str">
            <v>=</v>
          </cell>
        </row>
        <row r="153">
          <cell r="D153" t="str">
            <v>DKG&lt;-&gt;Cầu Đa Phúc, Thái Nguyên</v>
          </cell>
          <cell r="E153">
            <v>300</v>
          </cell>
          <cell r="F153">
            <v>1300000</v>
          </cell>
          <cell r="G153">
            <v>5800000</v>
          </cell>
          <cell r="H153">
            <v>5300000</v>
          </cell>
          <cell r="I153">
            <v>5500000</v>
          </cell>
          <cell r="J153">
            <v>5200000</v>
          </cell>
          <cell r="K153">
            <v>5500000</v>
          </cell>
          <cell r="L153">
            <v>5200000</v>
          </cell>
          <cell r="M153">
            <v>5450000</v>
          </cell>
          <cell r="N153">
            <v>5150000</v>
          </cell>
          <cell r="Q153">
            <v>5450000</v>
          </cell>
          <cell r="R153">
            <v>5150000</v>
          </cell>
          <cell r="S153" t="str">
            <v>Cầu Đa Phúc</v>
          </cell>
          <cell r="T153" t="str">
            <v>=</v>
          </cell>
        </row>
        <row r="154">
          <cell r="D154" t="str">
            <v>DKG&lt;-&gt;TP. Thái Nguyên</v>
          </cell>
          <cell r="E154">
            <v>360</v>
          </cell>
          <cell r="F154">
            <v>1300000</v>
          </cell>
          <cell r="G154">
            <v>6300000</v>
          </cell>
          <cell r="H154">
            <v>5750000</v>
          </cell>
          <cell r="I154">
            <v>6000000</v>
          </cell>
          <cell r="J154">
            <v>5350000</v>
          </cell>
          <cell r="K154">
            <v>6000000</v>
          </cell>
          <cell r="L154">
            <v>5350000</v>
          </cell>
          <cell r="M154">
            <v>5950000</v>
          </cell>
          <cell r="N154">
            <v>5300000</v>
          </cell>
          <cell r="O154">
            <v>5400000</v>
          </cell>
          <cell r="Q154">
            <v>5950000</v>
          </cell>
          <cell r="R154">
            <v>5300000</v>
          </cell>
          <cell r="S154" t="str">
            <v>TP. Thái Nguyên</v>
          </cell>
          <cell r="T154" t="str">
            <v>saiiii</v>
          </cell>
        </row>
        <row r="155">
          <cell r="D155" t="str">
            <v>DKG&lt;-&gt;Phổ Yên, Thái Nguyên</v>
          </cell>
          <cell r="E155">
            <v>330</v>
          </cell>
          <cell r="F155">
            <v>1300000</v>
          </cell>
          <cell r="G155">
            <v>6300000</v>
          </cell>
          <cell r="H155">
            <v>5500000</v>
          </cell>
          <cell r="I155">
            <v>6000000</v>
          </cell>
          <cell r="J155">
            <v>5400000</v>
          </cell>
          <cell r="K155">
            <v>6000000</v>
          </cell>
          <cell r="L155">
            <v>5400000</v>
          </cell>
          <cell r="M155">
            <v>6000000</v>
          </cell>
          <cell r="N155">
            <v>5400000</v>
          </cell>
          <cell r="O155">
            <v>4500000</v>
          </cell>
          <cell r="Q155">
            <v>6000000</v>
          </cell>
          <cell r="R155">
            <v>5400000</v>
          </cell>
          <cell r="S155" t="str">
            <v>Phổ Yên</v>
          </cell>
          <cell r="T155" t="str">
            <v>=</v>
          </cell>
        </row>
        <row r="156">
          <cell r="D156" t="str">
            <v>DKG&lt;-&gt;Đại Từ, Thái Nguyên</v>
          </cell>
          <cell r="E156">
            <v>410</v>
          </cell>
          <cell r="F156">
            <v>1300000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5300000</v>
          </cell>
          <cell r="Q156">
            <v>0</v>
          </cell>
          <cell r="R156">
            <v>0</v>
          </cell>
          <cell r="S156" t="str">
            <v>Đại Từ</v>
          </cell>
          <cell r="T156" t="str">
            <v>=</v>
          </cell>
        </row>
        <row r="157">
          <cell r="D157" t="str">
            <v>DKG&lt;-&gt;Đồng Hỷ, Thái Nguyên</v>
          </cell>
          <cell r="E157">
            <v>410</v>
          </cell>
          <cell r="F157">
            <v>1300000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5900000</v>
          </cell>
          <cell r="Q157">
            <v>0</v>
          </cell>
          <cell r="R157">
            <v>0</v>
          </cell>
          <cell r="S157" t="str">
            <v>Đồng Hỷ</v>
          </cell>
          <cell r="T157" t="str">
            <v>=</v>
          </cell>
        </row>
        <row r="158">
          <cell r="D158" t="str">
            <v>DKG&lt;-&gt;Phú Lương, Thái Nguyên</v>
          </cell>
          <cell r="E158">
            <v>415</v>
          </cell>
          <cell r="F158">
            <v>1300000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5900000</v>
          </cell>
          <cell r="Q158">
            <v>0</v>
          </cell>
          <cell r="R158">
            <v>0</v>
          </cell>
          <cell r="S158" t="str">
            <v>Phú Lương</v>
          </cell>
          <cell r="T158" t="str">
            <v>=</v>
          </cell>
        </row>
        <row r="159">
          <cell r="D159" t="str">
            <v>DKG&lt;-&gt;0, Thái Nguyên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Q159">
            <v>0</v>
          </cell>
          <cell r="R159">
            <v>0</v>
          </cell>
          <cell r="S159">
            <v>0</v>
          </cell>
          <cell r="T159" t="str">
            <v>=</v>
          </cell>
        </row>
        <row r="160">
          <cell r="D160" t="str">
            <v>DKG&lt;-&gt;0, Thái Nguyên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Q160">
            <v>0</v>
          </cell>
          <cell r="R160">
            <v>0</v>
          </cell>
          <cell r="S160">
            <v>0</v>
          </cell>
          <cell r="T160" t="str">
            <v>=</v>
          </cell>
        </row>
        <row r="161">
          <cell r="D161" t="str">
            <v>DKG&lt;-&gt;Thanh Lãng, Vĩnh Phúc</v>
          </cell>
          <cell r="E161">
            <v>320</v>
          </cell>
          <cell r="F161">
            <v>1350000</v>
          </cell>
          <cell r="G161">
            <v>6100000</v>
          </cell>
          <cell r="H161">
            <v>5600000</v>
          </cell>
          <cell r="I161">
            <v>6100000</v>
          </cell>
          <cell r="J161">
            <v>5400000</v>
          </cell>
          <cell r="K161">
            <v>6100000</v>
          </cell>
          <cell r="L161">
            <v>5400000</v>
          </cell>
          <cell r="M161">
            <v>5650000</v>
          </cell>
          <cell r="N161">
            <v>5200000</v>
          </cell>
          <cell r="Q161">
            <v>5650000</v>
          </cell>
          <cell r="R161">
            <v>5200000</v>
          </cell>
          <cell r="S161" t="str">
            <v>Thanh Lãng (Vĩnh Yên)</v>
          </cell>
          <cell r="T161" t="str">
            <v>saiiii</v>
          </cell>
        </row>
        <row r="162">
          <cell r="D162" t="str">
            <v>DKG&lt;-&gt;Vĩnh Yên/Yên Lạc, Vĩnh Phúc</v>
          </cell>
          <cell r="E162">
            <v>340</v>
          </cell>
          <cell r="F162">
            <v>1350000</v>
          </cell>
          <cell r="G162">
            <v>6250000</v>
          </cell>
          <cell r="H162">
            <v>5700000</v>
          </cell>
          <cell r="I162">
            <v>6150000</v>
          </cell>
          <cell r="J162">
            <v>5400000</v>
          </cell>
          <cell r="K162">
            <v>6150000</v>
          </cell>
          <cell r="L162">
            <v>5400000</v>
          </cell>
          <cell r="M162">
            <v>6100000</v>
          </cell>
          <cell r="N162">
            <v>5350000</v>
          </cell>
          <cell r="O162">
            <v>4800000</v>
          </cell>
          <cell r="Q162">
            <v>6100000</v>
          </cell>
          <cell r="R162">
            <v>5350000</v>
          </cell>
          <cell r="S162" t="str">
            <v>Vĩnh Yên/Yên Lạc</v>
          </cell>
          <cell r="T162" t="str">
            <v>=</v>
          </cell>
        </row>
        <row r="163">
          <cell r="D163" t="str">
            <v>DKG&lt;-&gt;Lập Thạch, Vĩnh Phúc</v>
          </cell>
          <cell r="E163">
            <v>380</v>
          </cell>
          <cell r="F163">
            <v>1350000</v>
          </cell>
          <cell r="G163">
            <v>6650000</v>
          </cell>
          <cell r="H163">
            <v>5800000</v>
          </cell>
          <cell r="I163">
            <v>6450000</v>
          </cell>
          <cell r="J163">
            <v>5450000</v>
          </cell>
          <cell r="K163">
            <v>6450000</v>
          </cell>
          <cell r="L163">
            <v>5450000</v>
          </cell>
          <cell r="M163">
            <v>6500000</v>
          </cell>
          <cell r="N163">
            <v>5450000</v>
          </cell>
          <cell r="O163">
            <v>5200000</v>
          </cell>
          <cell r="Q163">
            <v>6500000</v>
          </cell>
          <cell r="R163">
            <v>5450000</v>
          </cell>
          <cell r="S163" t="str">
            <v>Lập Thạch</v>
          </cell>
          <cell r="T163" t="str">
            <v>=</v>
          </cell>
        </row>
        <row r="164">
          <cell r="D164" t="str">
            <v>DKG&lt;-&gt;Vĩnh Tường, Vĩnh Phúc</v>
          </cell>
          <cell r="E164">
            <v>360</v>
          </cell>
          <cell r="F164">
            <v>1350000</v>
          </cell>
          <cell r="G164">
            <v>6350000</v>
          </cell>
          <cell r="H164">
            <v>5500000</v>
          </cell>
          <cell r="I164">
            <v>6100000</v>
          </cell>
          <cell r="J164">
            <v>5350000</v>
          </cell>
          <cell r="K164">
            <v>6100000</v>
          </cell>
          <cell r="L164">
            <v>5350000</v>
          </cell>
          <cell r="M164">
            <v>6050000</v>
          </cell>
          <cell r="N164">
            <v>5300000</v>
          </cell>
          <cell r="O164">
            <v>4800000</v>
          </cell>
          <cell r="Q164">
            <v>6050000</v>
          </cell>
          <cell r="R164">
            <v>5300000</v>
          </cell>
          <cell r="S164" t="str">
            <v>Vĩnh Tường</v>
          </cell>
          <cell r="T164" t="str">
            <v>=</v>
          </cell>
        </row>
        <row r="165">
          <cell r="D165" t="str">
            <v>DKG&lt;-&gt;Tam Đảo, Vĩnh Phúc</v>
          </cell>
          <cell r="E165">
            <v>375</v>
          </cell>
          <cell r="F165">
            <v>1350000</v>
          </cell>
          <cell r="G165">
            <v>6950000</v>
          </cell>
          <cell r="H165">
            <v>6100000</v>
          </cell>
          <cell r="I165">
            <v>6400000</v>
          </cell>
          <cell r="J165">
            <v>5900000</v>
          </cell>
          <cell r="K165">
            <v>6400000</v>
          </cell>
          <cell r="L165">
            <v>5900000</v>
          </cell>
          <cell r="M165">
            <v>6450000</v>
          </cell>
          <cell r="N165">
            <v>5900000</v>
          </cell>
          <cell r="O165">
            <v>5200000</v>
          </cell>
          <cell r="Q165">
            <v>6450000</v>
          </cell>
          <cell r="R165">
            <v>5900000</v>
          </cell>
          <cell r="S165" t="str">
            <v>Tam Đảo</v>
          </cell>
          <cell r="T165" t="str">
            <v>=</v>
          </cell>
        </row>
        <row r="166">
          <cell r="D166" t="str">
            <v>DKG&lt;-&gt;Lâm Thao, Phú Thọ</v>
          </cell>
          <cell r="E166">
            <v>400</v>
          </cell>
          <cell r="F166">
            <v>1650000</v>
          </cell>
          <cell r="G166">
            <v>7950000</v>
          </cell>
          <cell r="H166">
            <v>7050000</v>
          </cell>
          <cell r="I166">
            <v>7550000</v>
          </cell>
          <cell r="J166">
            <v>7050000</v>
          </cell>
          <cell r="K166">
            <v>7550000</v>
          </cell>
          <cell r="L166">
            <v>7050000</v>
          </cell>
          <cell r="M166">
            <v>7600000</v>
          </cell>
          <cell r="N166">
            <v>7050000</v>
          </cell>
          <cell r="O166">
            <v>6000000</v>
          </cell>
          <cell r="Q166">
            <v>7600000</v>
          </cell>
          <cell r="R166">
            <v>7050000</v>
          </cell>
          <cell r="S166" t="str">
            <v>Lâm Thao</v>
          </cell>
          <cell r="T166" t="str">
            <v>=</v>
          </cell>
        </row>
        <row r="167">
          <cell r="D167" t="str">
            <v>DKG&lt;-&gt;Việt Trì, Phú Thọ</v>
          </cell>
          <cell r="E167">
            <v>385</v>
          </cell>
          <cell r="F167">
            <v>1650000</v>
          </cell>
          <cell r="G167">
            <v>7850000</v>
          </cell>
          <cell r="H167">
            <v>7000000</v>
          </cell>
          <cell r="I167">
            <v>7450000</v>
          </cell>
          <cell r="J167">
            <v>7000000</v>
          </cell>
          <cell r="K167">
            <v>7450000</v>
          </cell>
          <cell r="L167">
            <v>7000000</v>
          </cell>
          <cell r="M167">
            <v>7500000</v>
          </cell>
          <cell r="N167">
            <v>7000000</v>
          </cell>
          <cell r="O167">
            <v>5850000</v>
          </cell>
          <cell r="Q167">
            <v>7500000</v>
          </cell>
          <cell r="R167">
            <v>7000000</v>
          </cell>
          <cell r="S167" t="str">
            <v>Việt Trì</v>
          </cell>
          <cell r="T167" t="str">
            <v>=</v>
          </cell>
        </row>
        <row r="168">
          <cell r="D168" t="str">
            <v>DKG&lt;-&gt;Phù Ninh, Phú Thọ</v>
          </cell>
          <cell r="E168">
            <v>395</v>
          </cell>
          <cell r="F168">
            <v>1650000</v>
          </cell>
          <cell r="G168">
            <v>7950000</v>
          </cell>
          <cell r="H168">
            <v>7050000</v>
          </cell>
          <cell r="I168">
            <v>7550000</v>
          </cell>
          <cell r="J168">
            <v>7050000</v>
          </cell>
          <cell r="K168">
            <v>7550000</v>
          </cell>
          <cell r="L168">
            <v>7050000</v>
          </cell>
          <cell r="M168">
            <v>7600000</v>
          </cell>
          <cell r="N168">
            <v>7050000</v>
          </cell>
          <cell r="O168">
            <v>5950000</v>
          </cell>
          <cell r="Q168">
            <v>7600000</v>
          </cell>
          <cell r="R168">
            <v>7050000</v>
          </cell>
          <cell r="S168" t="str">
            <v>Phù Ninh</v>
          </cell>
          <cell r="T168" t="str">
            <v>=</v>
          </cell>
        </row>
        <row r="169">
          <cell r="D169" t="str">
            <v>DKG&lt;-&gt;Tam Nông, Phú Thọ</v>
          </cell>
          <cell r="E169">
            <v>390</v>
          </cell>
          <cell r="F169">
            <v>1650000</v>
          </cell>
          <cell r="G169">
            <v>7950000</v>
          </cell>
          <cell r="H169">
            <v>7050000</v>
          </cell>
          <cell r="I169">
            <v>7550000</v>
          </cell>
          <cell r="J169">
            <v>7050000</v>
          </cell>
          <cell r="K169">
            <v>7550000</v>
          </cell>
          <cell r="L169">
            <v>7050000</v>
          </cell>
          <cell r="M169">
            <v>7600000</v>
          </cell>
          <cell r="N169">
            <v>7050000</v>
          </cell>
          <cell r="O169">
            <v>6000000</v>
          </cell>
          <cell r="Q169">
            <v>7600000</v>
          </cell>
          <cell r="R169">
            <v>7050000</v>
          </cell>
          <cell r="S169" t="str">
            <v>Tam Nông</v>
          </cell>
          <cell r="T169" t="str">
            <v>=</v>
          </cell>
        </row>
        <row r="170">
          <cell r="D170" t="str">
            <v>DKG&lt;-&gt;Thanh Thủy, Phú Thọ</v>
          </cell>
          <cell r="E170">
            <v>395</v>
          </cell>
          <cell r="F170">
            <v>1650000</v>
          </cell>
          <cell r="G170">
            <v>7950000</v>
          </cell>
          <cell r="H170">
            <v>7050000</v>
          </cell>
          <cell r="I170">
            <v>7550000</v>
          </cell>
          <cell r="J170">
            <v>7050000</v>
          </cell>
          <cell r="K170">
            <v>7550000</v>
          </cell>
          <cell r="L170">
            <v>7050000</v>
          </cell>
          <cell r="M170">
            <v>7600000</v>
          </cell>
          <cell r="N170">
            <v>7050000</v>
          </cell>
          <cell r="Q170">
            <v>7600000</v>
          </cell>
          <cell r="R170">
            <v>7050000</v>
          </cell>
          <cell r="S170" t="str">
            <v>Thanh Thủy</v>
          </cell>
          <cell r="T170" t="str">
            <v>=</v>
          </cell>
        </row>
        <row r="171">
          <cell r="D171" t="str">
            <v>DKG&lt;-&gt;Đoan Hùng, Phú Thọ</v>
          </cell>
          <cell r="E171">
            <v>480</v>
          </cell>
          <cell r="F171">
            <v>1650000</v>
          </cell>
          <cell r="G171">
            <v>8800000</v>
          </cell>
          <cell r="H171">
            <v>7850000</v>
          </cell>
          <cell r="I171">
            <v>8400000</v>
          </cell>
          <cell r="J171">
            <v>7850000</v>
          </cell>
          <cell r="K171">
            <v>8400000</v>
          </cell>
          <cell r="L171">
            <v>7850000</v>
          </cell>
          <cell r="M171">
            <v>8350000</v>
          </cell>
          <cell r="N171">
            <v>7800000</v>
          </cell>
          <cell r="P171" t="str">
            <v>Cẩm Khê</v>
          </cell>
          <cell r="Q171">
            <v>8350000</v>
          </cell>
          <cell r="R171">
            <v>7800000</v>
          </cell>
          <cell r="S171" t="str">
            <v>Đoan Hùng</v>
          </cell>
          <cell r="T171" t="str">
            <v>=</v>
          </cell>
        </row>
        <row r="172">
          <cell r="D172" t="str">
            <v>DKG&lt;-&gt;Thanh Sơn, Phú Thọ</v>
          </cell>
          <cell r="E172">
            <v>420</v>
          </cell>
          <cell r="F172">
            <v>1650000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6000000</v>
          </cell>
          <cell r="Q172">
            <v>0</v>
          </cell>
          <cell r="R172">
            <v>0</v>
          </cell>
          <cell r="S172" t="str">
            <v>Thanh Sơn</v>
          </cell>
          <cell r="T172" t="str">
            <v>=</v>
          </cell>
        </row>
        <row r="173">
          <cell r="D173" t="str">
            <v>DKG&lt;-&gt;Hạ Hòa, Phú Thọ</v>
          </cell>
          <cell r="E173">
            <v>500</v>
          </cell>
          <cell r="F173">
            <v>1650000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6250000</v>
          </cell>
          <cell r="Q173">
            <v>0</v>
          </cell>
          <cell r="R173">
            <v>0</v>
          </cell>
          <cell r="S173" t="str">
            <v>Hạ Hòa</v>
          </cell>
          <cell r="T173" t="str">
            <v>=</v>
          </cell>
        </row>
        <row r="174">
          <cell r="D174" t="str">
            <v>DKG&lt;-&gt;Yên Lập, Phú Thọ</v>
          </cell>
          <cell r="E174">
            <v>475</v>
          </cell>
          <cell r="F174">
            <v>1650000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6100000</v>
          </cell>
          <cell r="Q174">
            <v>0</v>
          </cell>
          <cell r="R174">
            <v>0</v>
          </cell>
          <cell r="S174" t="str">
            <v>Yên Lập</v>
          </cell>
          <cell r="T174" t="str">
            <v>=</v>
          </cell>
        </row>
        <row r="175">
          <cell r="D175" t="str">
            <v>DKG&lt;-&gt;Bảo Ái, Yên Bái</v>
          </cell>
          <cell r="E175">
            <v>580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7900000</v>
          </cell>
          <cell r="Q175">
            <v>0</v>
          </cell>
          <cell r="R175">
            <v>0</v>
          </cell>
          <cell r="S175" t="str">
            <v>Bảo Ái</v>
          </cell>
          <cell r="T175" t="str">
            <v>=</v>
          </cell>
        </row>
        <row r="176">
          <cell r="D176" t="str">
            <v>DKG&lt;-&gt;Yên Bình, Yên Bái</v>
          </cell>
          <cell r="E176">
            <v>530</v>
          </cell>
          <cell r="F176">
            <v>0</v>
          </cell>
          <cell r="G176">
            <v>11300000</v>
          </cell>
          <cell r="H176">
            <v>9800000</v>
          </cell>
          <cell r="I176">
            <v>10450000</v>
          </cell>
          <cell r="J176">
            <v>9300000</v>
          </cell>
          <cell r="K176">
            <v>10450000</v>
          </cell>
          <cell r="L176">
            <v>9300000</v>
          </cell>
          <cell r="M176">
            <v>10450000</v>
          </cell>
          <cell r="N176">
            <v>9300000</v>
          </cell>
          <cell r="O176">
            <v>8200000</v>
          </cell>
          <cell r="Q176">
            <v>10450000</v>
          </cell>
          <cell r="R176">
            <v>9300000</v>
          </cell>
          <cell r="S176" t="str">
            <v>Yên Bình</v>
          </cell>
          <cell r="T176" t="str">
            <v>=</v>
          </cell>
        </row>
        <row r="177">
          <cell r="D177" t="str">
            <v>DKG&lt;-&gt;TP. Yên Bái</v>
          </cell>
          <cell r="E177">
            <v>530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7650000</v>
          </cell>
          <cell r="P177" t="str">
            <v>Luc Yên 14</v>
          </cell>
          <cell r="Q177">
            <v>0</v>
          </cell>
          <cell r="R177">
            <v>0</v>
          </cell>
          <cell r="S177" t="str">
            <v>TP. Yên Bái</v>
          </cell>
          <cell r="T177" t="str">
            <v>saiiii</v>
          </cell>
        </row>
        <row r="178">
          <cell r="D178" t="str">
            <v>DKG&lt;-&gt;Hữu Lũng, Lạng Sơn</v>
          </cell>
          <cell r="E178">
            <v>310</v>
          </cell>
          <cell r="F178">
            <v>1700000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4900000</v>
          </cell>
          <cell r="Q178">
            <v>0</v>
          </cell>
          <cell r="R178">
            <v>0</v>
          </cell>
          <cell r="S178" t="str">
            <v>Hữu Lũng</v>
          </cell>
          <cell r="T178" t="str">
            <v>=</v>
          </cell>
        </row>
        <row r="179">
          <cell r="D179" t="str">
            <v>DKG&lt;-&gt;TP. Lạng Sơn</v>
          </cell>
          <cell r="E179">
            <v>445</v>
          </cell>
          <cell r="F179">
            <v>2050000</v>
          </cell>
          <cell r="G179">
            <v>11250000</v>
          </cell>
          <cell r="H179">
            <v>10300000</v>
          </cell>
          <cell r="I179">
            <v>11250000</v>
          </cell>
          <cell r="J179">
            <v>10600000</v>
          </cell>
          <cell r="K179">
            <v>11250000</v>
          </cell>
          <cell r="L179">
            <v>10600000</v>
          </cell>
          <cell r="M179">
            <v>11750000</v>
          </cell>
          <cell r="N179">
            <v>10600000</v>
          </cell>
          <cell r="Q179">
            <v>11750000</v>
          </cell>
          <cell r="R179">
            <v>10600000</v>
          </cell>
          <cell r="S179" t="str">
            <v>TP. Lạng Sơn</v>
          </cell>
          <cell r="T179" t="str">
            <v>saiiii</v>
          </cell>
        </row>
        <row r="180">
          <cell r="D180" t="str">
            <v>DKG&lt;-&gt;Lộc Bình/Bắc Sơn, Lạng Sơn</v>
          </cell>
          <cell r="E180">
            <v>510</v>
          </cell>
          <cell r="F180">
            <v>2150000</v>
          </cell>
          <cell r="G180">
            <v>12300000</v>
          </cell>
          <cell r="H180">
            <v>10800000</v>
          </cell>
          <cell r="I180">
            <v>11950000</v>
          </cell>
          <cell r="J180">
            <v>11200000</v>
          </cell>
          <cell r="K180">
            <v>11950000</v>
          </cell>
          <cell r="L180">
            <v>11200000</v>
          </cell>
          <cell r="M180">
            <v>12950000</v>
          </cell>
          <cell r="N180">
            <v>11200000</v>
          </cell>
          <cell r="Q180">
            <v>12950000</v>
          </cell>
          <cell r="R180">
            <v>11200000</v>
          </cell>
          <cell r="S180" t="str">
            <v>Lộc Bình/Bắc Sơn</v>
          </cell>
          <cell r="T180" t="str">
            <v>=</v>
          </cell>
        </row>
        <row r="181">
          <cell r="D181" t="str">
            <v>DKG&lt;-&gt;TP. Hà Giang</v>
          </cell>
          <cell r="E181">
            <v>802</v>
          </cell>
          <cell r="F181">
            <v>0</v>
          </cell>
          <cell r="G181">
            <v>20100000</v>
          </cell>
          <cell r="H181">
            <v>17350000</v>
          </cell>
          <cell r="I181">
            <v>20100000</v>
          </cell>
          <cell r="J181">
            <v>18000000</v>
          </cell>
          <cell r="K181">
            <v>20100000</v>
          </cell>
          <cell r="L181">
            <v>18000000</v>
          </cell>
          <cell r="M181">
            <v>21050000</v>
          </cell>
          <cell r="N181">
            <v>17950000</v>
          </cell>
          <cell r="Q181">
            <v>21050000</v>
          </cell>
          <cell r="R181">
            <v>17950000</v>
          </cell>
          <cell r="S181" t="str">
            <v>TP. Hà Giang</v>
          </cell>
          <cell r="T181" t="str">
            <v>saiiii</v>
          </cell>
        </row>
        <row r="182">
          <cell r="D182" t="str">
            <v>DKG&lt;-&gt;TP. Lào Cai</v>
          </cell>
          <cell r="E182">
            <v>850</v>
          </cell>
          <cell r="F182">
            <v>0</v>
          </cell>
          <cell r="G182">
            <v>19250000</v>
          </cell>
          <cell r="H182">
            <v>17800000</v>
          </cell>
          <cell r="I182">
            <v>19250000</v>
          </cell>
          <cell r="J182">
            <v>17450000</v>
          </cell>
          <cell r="K182">
            <v>19250000</v>
          </cell>
          <cell r="L182">
            <v>17450000</v>
          </cell>
          <cell r="M182">
            <v>19150000</v>
          </cell>
          <cell r="N182">
            <v>17350000</v>
          </cell>
          <cell r="Q182">
            <v>19150000</v>
          </cell>
          <cell r="R182">
            <v>17350000</v>
          </cell>
          <cell r="S182" t="str">
            <v>TP. Lào Cai</v>
          </cell>
          <cell r="T182" t="str">
            <v>saiiii</v>
          </cell>
        </row>
        <row r="183">
          <cell r="D183" t="str">
            <v>DKG&lt;-&gt;Sa Pa, Lào Cai</v>
          </cell>
          <cell r="E183">
            <v>910</v>
          </cell>
          <cell r="F183">
            <v>0</v>
          </cell>
          <cell r="G183">
            <v>21400000</v>
          </cell>
          <cell r="H183">
            <v>18850000</v>
          </cell>
          <cell r="I183">
            <v>21400000</v>
          </cell>
          <cell r="J183">
            <v>18500000</v>
          </cell>
          <cell r="K183">
            <v>21400000</v>
          </cell>
          <cell r="L183">
            <v>18500000</v>
          </cell>
          <cell r="M183">
            <v>21400000</v>
          </cell>
          <cell r="N183">
            <v>18500000</v>
          </cell>
          <cell r="Q183">
            <v>21400000</v>
          </cell>
          <cell r="R183">
            <v>18500000</v>
          </cell>
          <cell r="S183" t="str">
            <v>Sa Pa</v>
          </cell>
          <cell r="T183" t="str">
            <v>=</v>
          </cell>
        </row>
        <row r="184">
          <cell r="D184" t="str">
            <v>DKG&lt;-&gt;TP. Cao Bằng</v>
          </cell>
          <cell r="E184">
            <v>640</v>
          </cell>
          <cell r="F184">
            <v>0</v>
          </cell>
          <cell r="G184">
            <v>20350000</v>
          </cell>
          <cell r="H184">
            <v>17750000</v>
          </cell>
          <cell r="I184">
            <v>20350000</v>
          </cell>
          <cell r="J184">
            <v>17450000</v>
          </cell>
          <cell r="K184">
            <v>20350000</v>
          </cell>
          <cell r="L184">
            <v>17450000</v>
          </cell>
          <cell r="M184">
            <v>20300000</v>
          </cell>
          <cell r="N184">
            <v>17400000</v>
          </cell>
          <cell r="O184" t="str">
            <v>trung khánh  cao bằng 20TR trả 19TR 16/5/23 MD</v>
          </cell>
          <cell r="Q184">
            <v>20300000</v>
          </cell>
          <cell r="R184">
            <v>17400000</v>
          </cell>
          <cell r="S184" t="str">
            <v>TP. Cao Bằng</v>
          </cell>
          <cell r="T184" t="str">
            <v>saiiii</v>
          </cell>
        </row>
        <row r="185">
          <cell r="D185" t="str">
            <v>DKG&lt;-&gt;TP. Tuyên Quang</v>
          </cell>
          <cell r="E185">
            <v>480</v>
          </cell>
          <cell r="F185">
            <v>0</v>
          </cell>
          <cell r="G185">
            <v>9900000</v>
          </cell>
          <cell r="H185">
            <v>9050000</v>
          </cell>
          <cell r="I185">
            <v>9900000</v>
          </cell>
          <cell r="J185">
            <v>8900000</v>
          </cell>
          <cell r="K185">
            <v>9900000</v>
          </cell>
          <cell r="L185">
            <v>8900000</v>
          </cell>
          <cell r="M185">
            <v>9850000</v>
          </cell>
          <cell r="N185">
            <v>8850000</v>
          </cell>
          <cell r="P185" t="str">
            <v>Son Dương</v>
          </cell>
          <cell r="Q185">
            <v>9850000</v>
          </cell>
          <cell r="R185">
            <v>8850000</v>
          </cell>
          <cell r="S185" t="str">
            <v>TP. Tuyên Quang</v>
          </cell>
          <cell r="T185" t="str">
            <v>saiiii</v>
          </cell>
        </row>
        <row r="186">
          <cell r="D186" t="str">
            <v>DKG&lt;-&gt;Yên Sơn, Tuyên Quang</v>
          </cell>
          <cell r="E186">
            <v>530</v>
          </cell>
          <cell r="F186">
            <v>0</v>
          </cell>
          <cell r="G186">
            <v>10400000</v>
          </cell>
          <cell r="H186">
            <v>9500000</v>
          </cell>
          <cell r="I186">
            <v>10400000</v>
          </cell>
          <cell r="J186">
            <v>9300000</v>
          </cell>
          <cell r="K186">
            <v>10400000</v>
          </cell>
          <cell r="L186">
            <v>9300000</v>
          </cell>
          <cell r="M186">
            <v>10400000</v>
          </cell>
          <cell r="N186">
            <v>9300000</v>
          </cell>
          <cell r="Q186">
            <v>10400000</v>
          </cell>
          <cell r="R186">
            <v>9300000</v>
          </cell>
          <cell r="S186" t="str">
            <v>Yên Sơn</v>
          </cell>
          <cell r="T186" t="str">
            <v>=</v>
          </cell>
        </row>
        <row r="187">
          <cell r="D187" t="str">
            <v xml:space="preserve">DKG&lt;-&gt;, </v>
          </cell>
          <cell r="F187">
            <v>0</v>
          </cell>
          <cell r="T187" t="str">
            <v>=</v>
          </cell>
        </row>
        <row r="188">
          <cell r="D188" t="str">
            <v>DKG&lt;-&gt;Sở Dầu, Hải Phòng</v>
          </cell>
          <cell r="E188">
            <v>50</v>
          </cell>
          <cell r="F188">
            <v>250000</v>
          </cell>
          <cell r="G188">
            <v>2800000</v>
          </cell>
          <cell r="H188">
            <v>2100000</v>
          </cell>
          <cell r="I188">
            <v>1950000</v>
          </cell>
          <cell r="J188">
            <v>1850000</v>
          </cell>
          <cell r="K188">
            <v>1950000</v>
          </cell>
          <cell r="L188">
            <v>1850000</v>
          </cell>
          <cell r="M188">
            <v>2300000</v>
          </cell>
          <cell r="N188">
            <v>1850000</v>
          </cell>
          <cell r="Q188">
            <v>2300000</v>
          </cell>
          <cell r="R188">
            <v>1850000</v>
          </cell>
          <cell r="S188" t="str">
            <v>Sở Dầu</v>
          </cell>
          <cell r="T188" t="str">
            <v>=</v>
          </cell>
        </row>
        <row r="189">
          <cell r="D189" t="str">
            <v>DKG&lt;-&gt;Cầu Kiền (bên Quán Toán), Hải Phòng</v>
          </cell>
          <cell r="E189">
            <v>65</v>
          </cell>
          <cell r="F189">
            <v>250000</v>
          </cell>
          <cell r="G189">
            <v>2800000</v>
          </cell>
          <cell r="H189">
            <v>2100000</v>
          </cell>
          <cell r="I189">
            <v>1950000</v>
          </cell>
          <cell r="J189">
            <v>1850000</v>
          </cell>
          <cell r="K189">
            <v>1950000</v>
          </cell>
          <cell r="L189">
            <v>1850000</v>
          </cell>
          <cell r="M189">
            <v>2300000</v>
          </cell>
          <cell r="N189">
            <v>1850000</v>
          </cell>
          <cell r="Q189">
            <v>2300000</v>
          </cell>
          <cell r="R189">
            <v>1850000</v>
          </cell>
          <cell r="S189" t="str">
            <v>Cầu Kiền (bên Quán Toán)</v>
          </cell>
          <cell r="T189" t="str">
            <v>=</v>
          </cell>
        </row>
        <row r="190">
          <cell r="D190" t="str">
            <v>DKG&lt;-&gt;Thuỷ Nguyên, Hải Phòng</v>
          </cell>
          <cell r="E190">
            <v>90</v>
          </cell>
          <cell r="F190">
            <v>250000</v>
          </cell>
          <cell r="G190">
            <v>3050000</v>
          </cell>
          <cell r="H190">
            <v>2800000</v>
          </cell>
          <cell r="I190">
            <v>2550000</v>
          </cell>
          <cell r="J190">
            <v>2350000</v>
          </cell>
          <cell r="K190">
            <v>2550000</v>
          </cell>
          <cell r="L190">
            <v>2350000</v>
          </cell>
          <cell r="M190">
            <v>2900000</v>
          </cell>
          <cell r="N190">
            <v>2350000</v>
          </cell>
          <cell r="Q190">
            <v>2900000</v>
          </cell>
          <cell r="R190">
            <v>2350000</v>
          </cell>
          <cell r="S190" t="str">
            <v>Thuỷ Nguyên</v>
          </cell>
          <cell r="T190" t="str">
            <v>=</v>
          </cell>
        </row>
        <row r="191">
          <cell r="D191" t="str">
            <v>DKG&lt;-&gt;Uông Bí, Quảng Ninh</v>
          </cell>
          <cell r="E191">
            <v>115</v>
          </cell>
          <cell r="F191">
            <v>400000</v>
          </cell>
          <cell r="G191">
            <v>3750000</v>
          </cell>
          <cell r="H191">
            <v>3350000</v>
          </cell>
          <cell r="I191">
            <v>3750000</v>
          </cell>
          <cell r="J191">
            <v>3350000</v>
          </cell>
          <cell r="K191">
            <v>3750000</v>
          </cell>
          <cell r="L191">
            <v>3350000</v>
          </cell>
          <cell r="M191">
            <v>3750000</v>
          </cell>
          <cell r="N191">
            <v>3350000</v>
          </cell>
          <cell r="Q191">
            <v>3750000</v>
          </cell>
          <cell r="R191">
            <v>3350000</v>
          </cell>
          <cell r="S191" t="str">
            <v>Uông Bí</v>
          </cell>
          <cell r="T191" t="str">
            <v>=</v>
          </cell>
        </row>
        <row r="192">
          <cell r="D192" t="str">
            <v>DKG&lt;-&gt;Quảng Yên, Quảng Ninh</v>
          </cell>
          <cell r="E192">
            <v>65</v>
          </cell>
          <cell r="F192">
            <v>400000</v>
          </cell>
          <cell r="G192">
            <v>3850000</v>
          </cell>
          <cell r="H192">
            <v>3300000</v>
          </cell>
          <cell r="I192">
            <v>3800000</v>
          </cell>
          <cell r="J192">
            <v>3250000</v>
          </cell>
          <cell r="K192">
            <v>3800000</v>
          </cell>
          <cell r="L192">
            <v>3250000</v>
          </cell>
          <cell r="M192">
            <v>3800000</v>
          </cell>
          <cell r="N192">
            <v>3250000</v>
          </cell>
          <cell r="Q192">
            <v>3800000</v>
          </cell>
          <cell r="R192">
            <v>3250000</v>
          </cell>
          <cell r="S192" t="str">
            <v>Quảng Yên</v>
          </cell>
          <cell r="T192" t="str">
            <v>=</v>
          </cell>
        </row>
        <row r="193">
          <cell r="D193" t="str">
            <v>DKG&lt;-&gt;Mạo Khê (Đông Triều), Quảng Ninh</v>
          </cell>
          <cell r="E193">
            <v>0</v>
          </cell>
          <cell r="F193">
            <v>400000</v>
          </cell>
          <cell r="G193">
            <v>3900000</v>
          </cell>
          <cell r="H193">
            <v>3300000</v>
          </cell>
          <cell r="I193">
            <v>3850000</v>
          </cell>
          <cell r="J193">
            <v>3250000</v>
          </cell>
          <cell r="K193">
            <v>3850000</v>
          </cell>
          <cell r="L193">
            <v>3250000</v>
          </cell>
          <cell r="M193">
            <v>3850000</v>
          </cell>
          <cell r="N193">
            <v>3250000</v>
          </cell>
          <cell r="Q193">
            <v>3850000</v>
          </cell>
          <cell r="R193">
            <v>3250000</v>
          </cell>
          <cell r="S193" t="str">
            <v>Mạo Khê (Đông Triều)</v>
          </cell>
          <cell r="T193" t="str">
            <v>=</v>
          </cell>
        </row>
        <row r="194">
          <cell r="D194" t="str">
            <v>DKG&lt;-&gt;Hà Khẩu, Quảng Ninh</v>
          </cell>
          <cell r="E194">
            <v>85</v>
          </cell>
          <cell r="F194">
            <v>700000</v>
          </cell>
          <cell r="G194">
            <v>4850000</v>
          </cell>
          <cell r="H194">
            <v>4250000</v>
          </cell>
          <cell r="I194">
            <v>4550000</v>
          </cell>
          <cell r="J194">
            <v>4250000</v>
          </cell>
          <cell r="K194">
            <v>4550000</v>
          </cell>
          <cell r="L194">
            <v>4250000</v>
          </cell>
          <cell r="M194">
            <v>4700000</v>
          </cell>
          <cell r="N194">
            <v>4200000</v>
          </cell>
          <cell r="Q194">
            <v>4700000</v>
          </cell>
          <cell r="R194">
            <v>4200000</v>
          </cell>
          <cell r="S194" t="str">
            <v>Hà Khẩu</v>
          </cell>
          <cell r="T194" t="str">
            <v>=</v>
          </cell>
        </row>
        <row r="195">
          <cell r="D195" t="str">
            <v>DKG&lt;-&gt;Hạ Long, Quảng Ninh</v>
          </cell>
          <cell r="E195">
            <v>85</v>
          </cell>
          <cell r="F195">
            <v>700000</v>
          </cell>
          <cell r="G195">
            <v>4850000</v>
          </cell>
          <cell r="H195">
            <v>4250000</v>
          </cell>
          <cell r="I195">
            <v>4550000</v>
          </cell>
          <cell r="J195">
            <v>4250000</v>
          </cell>
          <cell r="K195">
            <v>4550000</v>
          </cell>
          <cell r="L195">
            <v>4250000</v>
          </cell>
          <cell r="M195">
            <v>4700000</v>
          </cell>
          <cell r="N195">
            <v>4200000</v>
          </cell>
          <cell r="Q195">
            <v>4700000</v>
          </cell>
          <cell r="R195">
            <v>4200000</v>
          </cell>
          <cell r="S195" t="str">
            <v>Hạ Long</v>
          </cell>
          <cell r="T195" t="str">
            <v>=</v>
          </cell>
        </row>
        <row r="196">
          <cell r="D196" t="str">
            <v>DKG&lt;-&gt;Hoành Bồ, Quảng Ninh</v>
          </cell>
          <cell r="E196">
            <v>135</v>
          </cell>
          <cell r="F196">
            <v>700000</v>
          </cell>
          <cell r="G196">
            <v>5050000</v>
          </cell>
          <cell r="H196">
            <v>4400000</v>
          </cell>
          <cell r="I196">
            <v>4700000</v>
          </cell>
          <cell r="J196">
            <v>4350000</v>
          </cell>
          <cell r="K196">
            <v>4700000</v>
          </cell>
          <cell r="L196">
            <v>4350000</v>
          </cell>
          <cell r="M196">
            <v>4850000</v>
          </cell>
          <cell r="N196">
            <v>4350000</v>
          </cell>
          <cell r="Q196">
            <v>4850000</v>
          </cell>
          <cell r="R196">
            <v>4350000</v>
          </cell>
          <cell r="S196" t="str">
            <v>Hoành Bồ</v>
          </cell>
          <cell r="T196" t="str">
            <v>=</v>
          </cell>
        </row>
        <row r="197">
          <cell r="D197" t="str">
            <v>DKG&lt;-&gt;Cẩm Phả, Quảng Ninh</v>
          </cell>
          <cell r="E197">
            <v>170</v>
          </cell>
          <cell r="F197">
            <v>700000</v>
          </cell>
          <cell r="G197">
            <v>5100000</v>
          </cell>
          <cell r="H197">
            <v>4450000</v>
          </cell>
          <cell r="I197">
            <v>4850000</v>
          </cell>
          <cell r="J197">
            <v>4500000</v>
          </cell>
          <cell r="K197">
            <v>4850000</v>
          </cell>
          <cell r="L197">
            <v>4500000</v>
          </cell>
          <cell r="M197">
            <v>4900000</v>
          </cell>
          <cell r="N197">
            <v>4450000</v>
          </cell>
          <cell r="Q197">
            <v>4900000</v>
          </cell>
          <cell r="R197">
            <v>4450000</v>
          </cell>
          <cell r="S197" t="str">
            <v>Cẩm Phả</v>
          </cell>
          <cell r="T197" t="str">
            <v>=</v>
          </cell>
        </row>
        <row r="198">
          <cell r="D198" t="str">
            <v>DKG&lt;-&gt;Cẩm Phả (1 lượt vé), Quảng Ninh</v>
          </cell>
          <cell r="E198">
            <v>170</v>
          </cell>
          <cell r="F198">
            <v>900000</v>
          </cell>
          <cell r="G198">
            <v>5300000</v>
          </cell>
          <cell r="H198">
            <v>4450000</v>
          </cell>
          <cell r="I198">
            <v>5050000</v>
          </cell>
          <cell r="J198">
            <v>4700000</v>
          </cell>
          <cell r="K198">
            <v>5050000</v>
          </cell>
          <cell r="L198">
            <v>4700000</v>
          </cell>
          <cell r="M198">
            <v>5100000</v>
          </cell>
          <cell r="N198">
            <v>4650000</v>
          </cell>
          <cell r="Q198">
            <v>5100000</v>
          </cell>
          <cell r="R198">
            <v>4650000</v>
          </cell>
          <cell r="S198" t="str">
            <v>Cẩm Phả (1 lượt vé)</v>
          </cell>
          <cell r="T198" t="str">
            <v>=</v>
          </cell>
        </row>
        <row r="199">
          <cell r="D199" t="str">
            <v>DKG&lt;-&gt;Cẩm Phả (2 lượt vé), Quảng Ninh</v>
          </cell>
          <cell r="E199">
            <v>170</v>
          </cell>
          <cell r="F199">
            <v>1100000</v>
          </cell>
          <cell r="G199">
            <v>5500000</v>
          </cell>
          <cell r="H199">
            <v>4450000</v>
          </cell>
          <cell r="I199">
            <v>5250000</v>
          </cell>
          <cell r="J199">
            <v>4900000</v>
          </cell>
          <cell r="K199">
            <v>5250000</v>
          </cell>
          <cell r="L199">
            <v>4900000</v>
          </cell>
          <cell r="M199">
            <v>5000000</v>
          </cell>
          <cell r="N199">
            <v>4550000</v>
          </cell>
          <cell r="Q199">
            <v>5000000</v>
          </cell>
          <cell r="R199">
            <v>4550000</v>
          </cell>
          <cell r="S199" t="str">
            <v>Cẩm Phả (2 lượt vé)</v>
          </cell>
          <cell r="T199" t="str">
            <v>=</v>
          </cell>
        </row>
        <row r="200">
          <cell r="D200" t="str">
            <v>DKG&lt;-&gt;Hải Hà, Quảng Ninh</v>
          </cell>
          <cell r="E200">
            <v>335</v>
          </cell>
          <cell r="F200">
            <v>1600000</v>
          </cell>
          <cell r="G200">
            <v>9800000</v>
          </cell>
          <cell r="H200">
            <v>9000000</v>
          </cell>
          <cell r="I200">
            <v>8800000</v>
          </cell>
          <cell r="J200">
            <v>8000000</v>
          </cell>
          <cell r="K200">
            <v>8800000</v>
          </cell>
          <cell r="L200">
            <v>8000000</v>
          </cell>
          <cell r="M200">
            <v>9400000</v>
          </cell>
          <cell r="N200">
            <v>8000000</v>
          </cell>
          <cell r="Q200">
            <v>9400000</v>
          </cell>
          <cell r="R200">
            <v>8000000</v>
          </cell>
          <cell r="S200" t="str">
            <v>Hải Hà</v>
          </cell>
          <cell r="T200" t="str">
            <v>=</v>
          </cell>
        </row>
        <row r="201">
          <cell r="D201" t="str">
            <v>DKG&lt;-&gt;Móng Cái, Quảng Ninh</v>
          </cell>
          <cell r="E201">
            <v>410</v>
          </cell>
          <cell r="F201">
            <v>1700000</v>
          </cell>
          <cell r="G201">
            <v>10600000</v>
          </cell>
          <cell r="H201">
            <v>9700000</v>
          </cell>
          <cell r="I201">
            <v>9600000</v>
          </cell>
          <cell r="J201">
            <v>8700000</v>
          </cell>
          <cell r="K201">
            <v>9600000</v>
          </cell>
          <cell r="L201">
            <v>8700000</v>
          </cell>
          <cell r="M201">
            <v>10400000</v>
          </cell>
          <cell r="N201">
            <v>8700000</v>
          </cell>
          <cell r="Q201">
            <v>10400000</v>
          </cell>
          <cell r="R201">
            <v>8700000</v>
          </cell>
          <cell r="S201" t="str">
            <v>Móng Cái</v>
          </cell>
          <cell r="T201" t="str">
            <v>=</v>
          </cell>
        </row>
        <row r="202">
          <cell r="T202" t="str">
            <v>=</v>
          </cell>
        </row>
        <row r="203">
          <cell r="T203" t="str">
            <v>=</v>
          </cell>
        </row>
        <row r="204">
          <cell r="T204" t="str">
            <v>=</v>
          </cell>
        </row>
        <row r="205">
          <cell r="T205" t="str">
            <v>=</v>
          </cell>
        </row>
        <row r="206">
          <cell r="T206" t="str">
            <v>=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ng"/>
      <sheetName val="phu"/>
      <sheetName val="phu (2)"/>
      <sheetName val="gia3"/>
    </sheetNames>
    <sheetDataSet>
      <sheetData sheetId="0" refreshError="1"/>
      <sheetData sheetId="1" refreshError="1"/>
      <sheetData sheetId="2" refreshError="1"/>
      <sheetData sheetId="3" refreshError="1">
        <row r="7">
          <cell r="D7" t="str">
            <v>DKG&lt;-&gt;Kiến Thụy, Hải Phòng</v>
          </cell>
          <cell r="E7">
            <v>61</v>
          </cell>
          <cell r="F7">
            <v>250000</v>
          </cell>
          <cell r="G7">
            <v>2750000</v>
          </cell>
          <cell r="H7">
            <v>2100000</v>
          </cell>
          <cell r="I7">
            <v>1900000</v>
          </cell>
          <cell r="J7">
            <v>1850000</v>
          </cell>
          <cell r="K7">
            <v>1900000</v>
          </cell>
          <cell r="L7">
            <v>1850000</v>
          </cell>
          <cell r="M7">
            <v>2250000</v>
          </cell>
          <cell r="N7">
            <v>1850000</v>
          </cell>
          <cell r="O7">
            <v>0</v>
          </cell>
          <cell r="P7">
            <v>0</v>
          </cell>
          <cell r="Q7">
            <v>2250000</v>
          </cell>
          <cell r="R7">
            <v>1850000</v>
          </cell>
          <cell r="S7" t="str">
            <v>Kiến Thụy</v>
          </cell>
          <cell r="T7" t="str">
            <v>=</v>
          </cell>
          <cell r="U7" t="str">
            <v>chưa có chuyến từ T09/2022</v>
          </cell>
          <cell r="V7">
            <v>0</v>
          </cell>
        </row>
        <row r="8">
          <cell r="D8" t="str">
            <v>DKG&lt;-&gt;Kiến An, Hải Phòng</v>
          </cell>
          <cell r="E8">
            <v>65</v>
          </cell>
          <cell r="F8">
            <v>250000</v>
          </cell>
          <cell r="G8">
            <v>2750000</v>
          </cell>
          <cell r="H8">
            <v>2100000</v>
          </cell>
          <cell r="I8">
            <v>1900000</v>
          </cell>
          <cell r="J8">
            <v>1850000</v>
          </cell>
          <cell r="K8">
            <v>1900000</v>
          </cell>
          <cell r="L8">
            <v>1850000</v>
          </cell>
          <cell r="M8">
            <v>2250000</v>
          </cell>
          <cell r="N8">
            <v>1850000</v>
          </cell>
          <cell r="O8">
            <v>1800000</v>
          </cell>
          <cell r="P8">
            <v>0</v>
          </cell>
          <cell r="Q8">
            <v>2250000</v>
          </cell>
          <cell r="R8">
            <v>1850000</v>
          </cell>
          <cell r="S8" t="str">
            <v>Kiến An</v>
          </cell>
          <cell r="T8" t="str">
            <v>=</v>
          </cell>
          <cell r="U8">
            <v>1900000</v>
          </cell>
          <cell r="V8">
            <v>0</v>
          </cell>
        </row>
        <row r="9">
          <cell r="D9" t="str">
            <v>DKG&lt;-&gt;An Lão, Hải Phòng</v>
          </cell>
          <cell r="E9">
            <v>74</v>
          </cell>
          <cell r="F9">
            <v>250000</v>
          </cell>
          <cell r="G9">
            <v>2750000</v>
          </cell>
          <cell r="H9">
            <v>2100000</v>
          </cell>
          <cell r="I9">
            <v>2250000</v>
          </cell>
          <cell r="J9">
            <v>2150000</v>
          </cell>
          <cell r="K9">
            <v>2250000</v>
          </cell>
          <cell r="L9">
            <v>2150000</v>
          </cell>
          <cell r="M9">
            <v>2600000</v>
          </cell>
          <cell r="N9">
            <v>2150000</v>
          </cell>
          <cell r="O9">
            <v>0</v>
          </cell>
          <cell r="P9">
            <v>0</v>
          </cell>
          <cell r="Q9">
            <v>2600000</v>
          </cell>
          <cell r="R9">
            <v>2150000</v>
          </cell>
          <cell r="S9" t="str">
            <v>An Lão</v>
          </cell>
          <cell r="T9" t="str">
            <v>=</v>
          </cell>
          <cell r="U9">
            <v>2100000</v>
          </cell>
          <cell r="V9">
            <v>0</v>
          </cell>
        </row>
        <row r="10">
          <cell r="D10" t="str">
            <v>DKG&lt;-&gt;Tiên Lãng (chưa phí), Hải Phòng</v>
          </cell>
          <cell r="E10">
            <v>80</v>
          </cell>
          <cell r="F10">
            <v>250000</v>
          </cell>
          <cell r="G10">
            <v>2750000</v>
          </cell>
          <cell r="H10">
            <v>2300000</v>
          </cell>
          <cell r="I10">
            <v>2250000</v>
          </cell>
          <cell r="J10">
            <v>2150000</v>
          </cell>
          <cell r="K10">
            <v>2250000</v>
          </cell>
          <cell r="L10">
            <v>2150000</v>
          </cell>
          <cell r="M10">
            <v>2600000</v>
          </cell>
          <cell r="N10">
            <v>2150000</v>
          </cell>
          <cell r="O10">
            <v>0</v>
          </cell>
          <cell r="P10">
            <v>0</v>
          </cell>
          <cell r="Q10">
            <v>2600000</v>
          </cell>
          <cell r="R10">
            <v>2150000</v>
          </cell>
          <cell r="S10" t="str">
            <v>Tiên Lãng (chưa phí)</v>
          </cell>
          <cell r="T10" t="str">
            <v>=</v>
          </cell>
          <cell r="U10" t="str">
            <v>chưa có chuyến từ T09/2022</v>
          </cell>
          <cell r="V10">
            <v>0</v>
          </cell>
        </row>
        <row r="11">
          <cell r="D11" t="str">
            <v>DKG&lt;-&gt;Tiên Lãng (có phí), Hải Phòng</v>
          </cell>
          <cell r="E11">
            <v>100</v>
          </cell>
          <cell r="F11">
            <v>600000</v>
          </cell>
          <cell r="G11">
            <v>3050000</v>
          </cell>
          <cell r="H11">
            <v>2900000</v>
          </cell>
          <cell r="I11">
            <v>2950000</v>
          </cell>
          <cell r="J11">
            <v>2750000</v>
          </cell>
          <cell r="K11">
            <v>2950000</v>
          </cell>
          <cell r="L11">
            <v>2750000</v>
          </cell>
          <cell r="M11">
            <v>2900000</v>
          </cell>
          <cell r="N11">
            <v>2750000</v>
          </cell>
          <cell r="O11">
            <v>0</v>
          </cell>
          <cell r="P11">
            <v>0</v>
          </cell>
          <cell r="Q11">
            <v>2900000</v>
          </cell>
          <cell r="R11">
            <v>2750000</v>
          </cell>
          <cell r="S11" t="str">
            <v>Tiên Lãng (có phí)</v>
          </cell>
          <cell r="T11" t="str">
            <v>=</v>
          </cell>
          <cell r="U11" t="str">
            <v>chưa có chuyến từ T09/2022</v>
          </cell>
          <cell r="V11">
            <v>0</v>
          </cell>
        </row>
        <row r="12">
          <cell r="D12" t="str">
            <v>DKG&lt;-&gt;Vĩnh Bảo, Hải Phòng</v>
          </cell>
          <cell r="E12">
            <v>110</v>
          </cell>
          <cell r="F12">
            <v>600000</v>
          </cell>
          <cell r="G12">
            <v>3250000</v>
          </cell>
          <cell r="H12">
            <v>3100000</v>
          </cell>
          <cell r="I12">
            <v>3050000</v>
          </cell>
          <cell r="J12">
            <v>2850000</v>
          </cell>
          <cell r="K12">
            <v>3050000</v>
          </cell>
          <cell r="L12">
            <v>2850000</v>
          </cell>
          <cell r="M12">
            <v>3000000</v>
          </cell>
          <cell r="N12">
            <v>2850000</v>
          </cell>
          <cell r="O12">
            <v>0</v>
          </cell>
          <cell r="P12">
            <v>0</v>
          </cell>
          <cell r="Q12">
            <v>3000000</v>
          </cell>
          <cell r="R12">
            <v>2850000</v>
          </cell>
          <cell r="S12" t="str">
            <v>Vĩnh Bảo</v>
          </cell>
          <cell r="T12" t="str">
            <v>=</v>
          </cell>
          <cell r="U12">
            <v>3000000</v>
          </cell>
          <cell r="V12">
            <v>2800000</v>
          </cell>
        </row>
        <row r="13">
          <cell r="D13" t="str">
            <v>DKG&lt;-&gt;Tứ Kỳ, Hải Dương</v>
          </cell>
          <cell r="E13">
            <v>115</v>
          </cell>
          <cell r="F13">
            <v>650000</v>
          </cell>
          <cell r="G13">
            <v>3700000</v>
          </cell>
          <cell r="H13">
            <v>3600000</v>
          </cell>
          <cell r="I13">
            <v>3500000</v>
          </cell>
          <cell r="J13">
            <v>3300000</v>
          </cell>
          <cell r="K13">
            <v>3500000</v>
          </cell>
          <cell r="L13">
            <v>3300000</v>
          </cell>
          <cell r="M13">
            <v>3700000</v>
          </cell>
          <cell r="N13">
            <v>3300000</v>
          </cell>
          <cell r="O13">
            <v>0</v>
          </cell>
          <cell r="P13">
            <v>0</v>
          </cell>
          <cell r="Q13">
            <v>3700000</v>
          </cell>
          <cell r="R13">
            <v>3300000</v>
          </cell>
          <cell r="S13" t="str">
            <v>Tứ Kỳ</v>
          </cell>
          <cell r="T13" t="str">
            <v>=</v>
          </cell>
          <cell r="U13">
            <v>3300000</v>
          </cell>
          <cell r="V13">
            <v>0</v>
          </cell>
        </row>
        <row r="14">
          <cell r="D14" t="str">
            <v>DKG&lt;-&gt;Quỳnh Phụ, Thái Bình</v>
          </cell>
          <cell r="E14">
            <v>135</v>
          </cell>
          <cell r="F14">
            <v>700000</v>
          </cell>
          <cell r="G14">
            <v>3900000</v>
          </cell>
          <cell r="H14">
            <v>3600000</v>
          </cell>
          <cell r="I14">
            <v>3600000</v>
          </cell>
          <cell r="J14">
            <v>3400000</v>
          </cell>
          <cell r="K14">
            <v>3600000</v>
          </cell>
          <cell r="L14">
            <v>3400000</v>
          </cell>
          <cell r="M14">
            <v>3600000</v>
          </cell>
          <cell r="N14">
            <v>3400000</v>
          </cell>
          <cell r="O14">
            <v>0</v>
          </cell>
          <cell r="P14">
            <v>0</v>
          </cell>
          <cell r="Q14">
            <v>3600000</v>
          </cell>
          <cell r="R14">
            <v>3400000</v>
          </cell>
          <cell r="S14" t="str">
            <v>Quỳnh Phụ</v>
          </cell>
          <cell r="T14" t="str">
            <v>=</v>
          </cell>
          <cell r="U14" t="str">
            <v>chưa có chuyến từ T09/2022</v>
          </cell>
          <cell r="V14">
            <v>3400000</v>
          </cell>
        </row>
        <row r="15">
          <cell r="D15" t="str">
            <v>DKG&lt;-&gt;Quỳnh Côi, Thái Bình</v>
          </cell>
          <cell r="E15">
            <v>160</v>
          </cell>
          <cell r="F15">
            <v>700000</v>
          </cell>
          <cell r="G15">
            <v>4000000</v>
          </cell>
          <cell r="H15">
            <v>3700000</v>
          </cell>
          <cell r="I15">
            <v>3700000</v>
          </cell>
          <cell r="J15">
            <v>3500000</v>
          </cell>
          <cell r="K15">
            <v>3700000</v>
          </cell>
          <cell r="L15">
            <v>3500000</v>
          </cell>
          <cell r="M15">
            <v>3650000</v>
          </cell>
          <cell r="N15">
            <v>3450000</v>
          </cell>
          <cell r="O15">
            <v>0</v>
          </cell>
          <cell r="P15">
            <v>0</v>
          </cell>
          <cell r="Q15">
            <v>3650000</v>
          </cell>
          <cell r="R15">
            <v>3450000</v>
          </cell>
          <cell r="S15" t="str">
            <v>Quỳnh Côi</v>
          </cell>
          <cell r="T15" t="str">
            <v>=</v>
          </cell>
          <cell r="U15">
            <v>3400000</v>
          </cell>
          <cell r="V15">
            <v>3400000</v>
          </cell>
        </row>
        <row r="16">
          <cell r="D16" t="str">
            <v>DKG&lt;-&gt;Hưng Hà, Thái Bình</v>
          </cell>
          <cell r="E16">
            <v>200</v>
          </cell>
          <cell r="F16">
            <v>700000</v>
          </cell>
          <cell r="G16">
            <v>4100000</v>
          </cell>
          <cell r="H16">
            <v>3800000</v>
          </cell>
          <cell r="I16">
            <v>3700000</v>
          </cell>
          <cell r="J16">
            <v>3500000</v>
          </cell>
          <cell r="K16">
            <v>3700000</v>
          </cell>
          <cell r="L16">
            <v>3500000</v>
          </cell>
          <cell r="M16">
            <v>3700000</v>
          </cell>
          <cell r="N16">
            <v>3500000</v>
          </cell>
          <cell r="O16">
            <v>0</v>
          </cell>
          <cell r="P16">
            <v>0</v>
          </cell>
          <cell r="Q16">
            <v>3700000</v>
          </cell>
          <cell r="R16">
            <v>3500000</v>
          </cell>
          <cell r="S16" t="str">
            <v>Hưng Hà</v>
          </cell>
          <cell r="T16" t="str">
            <v>=</v>
          </cell>
          <cell r="U16" t="str">
            <v>chưa có chuyến từ T09/2022</v>
          </cell>
          <cell r="V16">
            <v>3700000</v>
          </cell>
        </row>
        <row r="17">
          <cell r="D17" t="str">
            <v>DKG&lt;-&gt;Đông Hưng (chưa phí), Thái Bình</v>
          </cell>
          <cell r="E17">
            <v>140</v>
          </cell>
          <cell r="F17">
            <v>700000</v>
          </cell>
          <cell r="G17">
            <v>3900000</v>
          </cell>
          <cell r="H17">
            <v>3600000</v>
          </cell>
          <cell r="I17">
            <v>3600000</v>
          </cell>
          <cell r="J17">
            <v>3400000</v>
          </cell>
          <cell r="K17">
            <v>3600000</v>
          </cell>
          <cell r="L17">
            <v>3400000</v>
          </cell>
          <cell r="M17">
            <v>3600000</v>
          </cell>
          <cell r="N17">
            <v>3400000</v>
          </cell>
          <cell r="O17">
            <v>0</v>
          </cell>
          <cell r="P17">
            <v>0</v>
          </cell>
          <cell r="Q17">
            <v>3600000</v>
          </cell>
          <cell r="R17">
            <v>3400000</v>
          </cell>
          <cell r="S17" t="str">
            <v>Đông Hưng (chưa phí)</v>
          </cell>
          <cell r="T17" t="str">
            <v>=</v>
          </cell>
          <cell r="U17" t="str">
            <v>chưa có chuyến từ T09/2022</v>
          </cell>
          <cell r="V17">
            <v>3500000</v>
          </cell>
        </row>
        <row r="18">
          <cell r="D18" t="str">
            <v>DKG&lt;-&gt;Đông Hưng (có phí), Thái Bình</v>
          </cell>
          <cell r="E18">
            <v>140</v>
          </cell>
          <cell r="F18">
            <v>950000</v>
          </cell>
          <cell r="G18">
            <v>4150000</v>
          </cell>
          <cell r="H18">
            <v>3850000</v>
          </cell>
          <cell r="I18">
            <v>3850000</v>
          </cell>
          <cell r="J18">
            <v>3750000</v>
          </cell>
          <cell r="K18">
            <v>3850000</v>
          </cell>
          <cell r="L18">
            <v>3750000</v>
          </cell>
          <cell r="M18">
            <v>3850000</v>
          </cell>
          <cell r="N18">
            <v>3750000</v>
          </cell>
          <cell r="O18">
            <v>0</v>
          </cell>
          <cell r="P18">
            <v>0</v>
          </cell>
          <cell r="Q18">
            <v>3850000</v>
          </cell>
          <cell r="R18">
            <v>3750000</v>
          </cell>
          <cell r="S18" t="str">
            <v>Đông Hưng (có phí)</v>
          </cell>
          <cell r="T18" t="str">
            <v>=</v>
          </cell>
          <cell r="U18" t="str">
            <v>chưa có chuyến từ T09/2022</v>
          </cell>
          <cell r="V18">
            <v>0</v>
          </cell>
        </row>
        <row r="19">
          <cell r="D19" t="str">
            <v>DKG&lt;-&gt;TP. Thái Bình</v>
          </cell>
          <cell r="E19">
            <v>175</v>
          </cell>
          <cell r="F19">
            <v>950000</v>
          </cell>
          <cell r="G19">
            <v>4400000</v>
          </cell>
          <cell r="H19">
            <v>3900000</v>
          </cell>
          <cell r="I19">
            <v>4100000</v>
          </cell>
          <cell r="J19">
            <v>4000000</v>
          </cell>
          <cell r="K19">
            <v>4100000</v>
          </cell>
          <cell r="L19">
            <v>4000000</v>
          </cell>
          <cell r="M19">
            <v>4100000</v>
          </cell>
          <cell r="N19">
            <v>4000000</v>
          </cell>
          <cell r="O19">
            <v>3240000</v>
          </cell>
          <cell r="P19">
            <v>0</v>
          </cell>
          <cell r="Q19">
            <v>4100000</v>
          </cell>
          <cell r="R19">
            <v>4000000</v>
          </cell>
          <cell r="S19" t="str">
            <v>TP. Thái Bình</v>
          </cell>
          <cell r="T19" t="str">
            <v>saiiii</v>
          </cell>
          <cell r="U19">
            <v>3800000</v>
          </cell>
          <cell r="V19">
            <v>3700000</v>
          </cell>
        </row>
        <row r="20">
          <cell r="D20" t="str">
            <v>DKG&lt;-&gt;Diêm Điền (Thái Thụy), Thái Bình</v>
          </cell>
          <cell r="E20">
            <v>210</v>
          </cell>
          <cell r="F20">
            <v>950000</v>
          </cell>
          <cell r="G20">
            <v>4450000</v>
          </cell>
          <cell r="H20">
            <v>3950000</v>
          </cell>
          <cell r="I20">
            <v>4050000</v>
          </cell>
          <cell r="J20">
            <v>3950000</v>
          </cell>
          <cell r="K20">
            <v>4050000</v>
          </cell>
          <cell r="L20">
            <v>3950000</v>
          </cell>
          <cell r="M20">
            <v>4050000</v>
          </cell>
          <cell r="N20">
            <v>3900000</v>
          </cell>
          <cell r="O20">
            <v>0</v>
          </cell>
          <cell r="P20">
            <v>0</v>
          </cell>
          <cell r="Q20">
            <v>4050000</v>
          </cell>
          <cell r="R20">
            <v>3900000</v>
          </cell>
          <cell r="S20" t="str">
            <v>Diêm Điền (Thái Thụy)</v>
          </cell>
          <cell r="T20" t="str">
            <v>=</v>
          </cell>
          <cell r="U20" t="str">
            <v>chưa có chuyến từ T09/2022</v>
          </cell>
          <cell r="V20">
            <v>0</v>
          </cell>
        </row>
        <row r="21">
          <cell r="D21" t="str">
            <v>DKG&lt;-&gt;Vũ Thư, Thái Bình</v>
          </cell>
          <cell r="E21">
            <v>185</v>
          </cell>
          <cell r="F21">
            <v>950000</v>
          </cell>
          <cell r="G21">
            <v>4400000</v>
          </cell>
          <cell r="H21">
            <v>3900000</v>
          </cell>
          <cell r="I21">
            <v>4100000</v>
          </cell>
          <cell r="J21">
            <v>4000000</v>
          </cell>
          <cell r="K21">
            <v>4100000</v>
          </cell>
          <cell r="L21">
            <v>4000000</v>
          </cell>
          <cell r="M21">
            <v>4150000</v>
          </cell>
          <cell r="N21">
            <v>4000000</v>
          </cell>
          <cell r="O21">
            <v>0</v>
          </cell>
          <cell r="P21">
            <v>0</v>
          </cell>
          <cell r="Q21">
            <v>4150000</v>
          </cell>
          <cell r="R21">
            <v>4000000</v>
          </cell>
          <cell r="S21" t="str">
            <v>Vũ Thư</v>
          </cell>
          <cell r="T21" t="str">
            <v>=</v>
          </cell>
          <cell r="U21" t="str">
            <v>chưa có chuyến từ T09/2022</v>
          </cell>
          <cell r="V21">
            <v>3700000</v>
          </cell>
        </row>
        <row r="22">
          <cell r="D22" t="str">
            <v>DKG&lt;-&gt;Kiến Xương (chưa phí), Thái Bình</v>
          </cell>
          <cell r="E22">
            <v>190</v>
          </cell>
          <cell r="F22">
            <v>950000</v>
          </cell>
          <cell r="G22">
            <v>4650000</v>
          </cell>
          <cell r="H22">
            <v>3650000</v>
          </cell>
          <cell r="I22">
            <v>4000000</v>
          </cell>
          <cell r="J22">
            <v>3900000</v>
          </cell>
          <cell r="K22">
            <v>4000000</v>
          </cell>
          <cell r="L22">
            <v>3900000</v>
          </cell>
          <cell r="M22">
            <v>4050000</v>
          </cell>
          <cell r="N22">
            <v>3900000</v>
          </cell>
          <cell r="O22">
            <v>0</v>
          </cell>
          <cell r="P22">
            <v>0</v>
          </cell>
          <cell r="Q22">
            <v>4050000</v>
          </cell>
          <cell r="R22">
            <v>3900000</v>
          </cell>
          <cell r="S22" t="str">
            <v>Kiến Xương (chưa phí)</v>
          </cell>
          <cell r="T22" t="str">
            <v>=</v>
          </cell>
          <cell r="U22" t="str">
            <v>chưa có chuyến từ T09/2022</v>
          </cell>
          <cell r="V22">
            <v>0</v>
          </cell>
        </row>
        <row r="23">
          <cell r="D23" t="str">
            <v>DKG&lt;-&gt;Kiến xương (có phí), Thái Bình</v>
          </cell>
          <cell r="E23">
            <v>200</v>
          </cell>
          <cell r="F23">
            <v>1350000</v>
          </cell>
          <cell r="G23">
            <v>4700000</v>
          </cell>
          <cell r="H23">
            <v>4100000</v>
          </cell>
          <cell r="I23">
            <v>4300000</v>
          </cell>
          <cell r="J23">
            <v>4250000</v>
          </cell>
          <cell r="K23">
            <v>4300000</v>
          </cell>
          <cell r="L23">
            <v>4250000</v>
          </cell>
          <cell r="M23">
            <v>4450000</v>
          </cell>
          <cell r="N23">
            <v>4250000</v>
          </cell>
          <cell r="O23">
            <v>0</v>
          </cell>
          <cell r="P23">
            <v>0</v>
          </cell>
          <cell r="Q23">
            <v>4450000</v>
          </cell>
          <cell r="R23">
            <v>4250000</v>
          </cell>
          <cell r="S23" t="str">
            <v>Kiến xương (có phí)</v>
          </cell>
          <cell r="T23" t="str">
            <v>=</v>
          </cell>
          <cell r="U23" t="str">
            <v>chưa có chuyến từ T09/2022</v>
          </cell>
          <cell r="V23">
            <v>0</v>
          </cell>
        </row>
        <row r="24">
          <cell r="D24" t="str">
            <v>DKG&lt;-&gt;Tiền Hải, Thái Bình</v>
          </cell>
          <cell r="E24">
            <v>220</v>
          </cell>
          <cell r="F24">
            <v>1350000</v>
          </cell>
          <cell r="G24">
            <v>5000000</v>
          </cell>
          <cell r="H24">
            <v>4400000</v>
          </cell>
          <cell r="I24">
            <v>4550000</v>
          </cell>
          <cell r="J24">
            <v>4500000</v>
          </cell>
          <cell r="K24">
            <v>4550000</v>
          </cell>
          <cell r="L24">
            <v>4500000</v>
          </cell>
          <cell r="M24">
            <v>4800000</v>
          </cell>
          <cell r="N24">
            <v>4450000</v>
          </cell>
          <cell r="O24">
            <v>0</v>
          </cell>
          <cell r="P24">
            <v>0</v>
          </cell>
          <cell r="Q24">
            <v>4800000</v>
          </cell>
          <cell r="R24">
            <v>4450000</v>
          </cell>
          <cell r="S24" t="str">
            <v>Tiền Hải</v>
          </cell>
          <cell r="T24" t="str">
            <v>=</v>
          </cell>
          <cell r="U24">
            <v>4400000</v>
          </cell>
          <cell r="V24">
            <v>0</v>
          </cell>
        </row>
        <row r="25">
          <cell r="D25" t="str">
            <v>DKG&lt;-&gt;TP. Nam Định</v>
          </cell>
          <cell r="E25">
            <v>215</v>
          </cell>
          <cell r="F25">
            <v>1000000</v>
          </cell>
          <cell r="G25">
            <v>4950000</v>
          </cell>
          <cell r="H25">
            <v>4850000</v>
          </cell>
          <cell r="I25">
            <v>4650000</v>
          </cell>
          <cell r="J25">
            <v>4600000</v>
          </cell>
          <cell r="K25">
            <v>4650000</v>
          </cell>
          <cell r="L25">
            <v>4600000</v>
          </cell>
          <cell r="M25">
            <v>4550000</v>
          </cell>
          <cell r="N25">
            <v>4550000</v>
          </cell>
          <cell r="O25">
            <v>0</v>
          </cell>
          <cell r="P25">
            <v>0</v>
          </cell>
          <cell r="Q25">
            <v>4550000</v>
          </cell>
          <cell r="R25">
            <v>4550000</v>
          </cell>
          <cell r="S25" t="str">
            <v>TP. Nam Định</v>
          </cell>
          <cell r="T25" t="str">
            <v>saiiii</v>
          </cell>
          <cell r="U25" t="str">
            <v>chưa có chuyến từ T09/2022</v>
          </cell>
          <cell r="V25">
            <v>0</v>
          </cell>
        </row>
        <row r="26">
          <cell r="D26" t="str">
            <v>DKG&lt;-&gt;Cổ Lễ, Nam Định</v>
          </cell>
          <cell r="E26">
            <v>240</v>
          </cell>
          <cell r="F26">
            <v>1000000</v>
          </cell>
          <cell r="G26">
            <v>5350000</v>
          </cell>
          <cell r="H26">
            <v>4850000</v>
          </cell>
          <cell r="I26">
            <v>4900000</v>
          </cell>
          <cell r="J26">
            <v>4800000</v>
          </cell>
          <cell r="K26">
            <v>4900000</v>
          </cell>
          <cell r="L26">
            <v>4800000</v>
          </cell>
          <cell r="M26">
            <v>4900000</v>
          </cell>
          <cell r="N26">
            <v>4800000</v>
          </cell>
          <cell r="O26">
            <v>0</v>
          </cell>
          <cell r="P26">
            <v>0</v>
          </cell>
          <cell r="Q26">
            <v>4900000</v>
          </cell>
          <cell r="R26">
            <v>4800000</v>
          </cell>
          <cell r="S26" t="str">
            <v>Cổ Lễ</v>
          </cell>
          <cell r="T26" t="str">
            <v>=</v>
          </cell>
          <cell r="U26">
            <v>4500000</v>
          </cell>
          <cell r="V26">
            <v>4500000</v>
          </cell>
        </row>
        <row r="27">
          <cell r="D27" t="str">
            <v>DKG&lt;-&gt;Hải Hậu, Nam Định</v>
          </cell>
          <cell r="E27">
            <v>300</v>
          </cell>
          <cell r="F27">
            <v>1000000</v>
          </cell>
          <cell r="G27">
            <v>5300000</v>
          </cell>
          <cell r="H27">
            <v>4800000</v>
          </cell>
          <cell r="I27">
            <v>4900000</v>
          </cell>
          <cell r="J27">
            <v>4900000</v>
          </cell>
          <cell r="K27">
            <v>4900000</v>
          </cell>
          <cell r="L27">
            <v>4900000</v>
          </cell>
          <cell r="M27">
            <v>4950000</v>
          </cell>
          <cell r="N27">
            <v>4850000</v>
          </cell>
          <cell r="O27">
            <v>4140000</v>
          </cell>
          <cell r="P27">
            <v>0</v>
          </cell>
          <cell r="Q27">
            <v>4950000</v>
          </cell>
          <cell r="R27">
            <v>4850000</v>
          </cell>
          <cell r="S27" t="str">
            <v>Hải Hậu</v>
          </cell>
          <cell r="T27" t="str">
            <v>=</v>
          </cell>
          <cell r="U27">
            <v>4600000</v>
          </cell>
          <cell r="V27">
            <v>4600000</v>
          </cell>
        </row>
        <row r="28">
          <cell r="D28" t="str">
            <v>DKG&lt;-&gt;Nghĩa Hưng, Nam Định</v>
          </cell>
          <cell r="E28">
            <v>292</v>
          </cell>
          <cell r="F28">
            <v>1000000</v>
          </cell>
          <cell r="G28">
            <v>5350000</v>
          </cell>
          <cell r="H28">
            <v>4850000</v>
          </cell>
          <cell r="I28">
            <v>4950000</v>
          </cell>
          <cell r="J28">
            <v>4950000</v>
          </cell>
          <cell r="K28">
            <v>4950000</v>
          </cell>
          <cell r="L28">
            <v>4950000</v>
          </cell>
          <cell r="M28">
            <v>5000000</v>
          </cell>
          <cell r="N28">
            <v>4900000</v>
          </cell>
          <cell r="O28">
            <v>0</v>
          </cell>
          <cell r="P28">
            <v>0</v>
          </cell>
          <cell r="Q28">
            <v>5000000</v>
          </cell>
          <cell r="R28">
            <v>4900000</v>
          </cell>
          <cell r="S28" t="str">
            <v>Nghĩa Hưng</v>
          </cell>
          <cell r="T28" t="str">
            <v>=</v>
          </cell>
          <cell r="U28" t="str">
            <v>chưa có chuyến từ T09/2022</v>
          </cell>
          <cell r="V28">
            <v>0</v>
          </cell>
        </row>
        <row r="29">
          <cell r="D29" t="str">
            <v>DKG&lt;-&gt;Xuân Trường, Nam Định</v>
          </cell>
          <cell r="E29">
            <v>270</v>
          </cell>
          <cell r="F29">
            <v>1000000</v>
          </cell>
          <cell r="G29">
            <v>5300000</v>
          </cell>
          <cell r="H29">
            <v>4800000</v>
          </cell>
          <cell r="I29">
            <v>4850000</v>
          </cell>
          <cell r="J29">
            <v>4850000</v>
          </cell>
          <cell r="K29">
            <v>4850000</v>
          </cell>
          <cell r="L29">
            <v>4850000</v>
          </cell>
          <cell r="M29">
            <v>4950000</v>
          </cell>
          <cell r="N29">
            <v>4850000</v>
          </cell>
          <cell r="O29">
            <v>4240000</v>
          </cell>
          <cell r="P29">
            <v>0</v>
          </cell>
          <cell r="Q29">
            <v>4950000</v>
          </cell>
          <cell r="R29">
            <v>4850000</v>
          </cell>
          <cell r="S29" t="str">
            <v>Xuân Trường</v>
          </cell>
          <cell r="T29" t="str">
            <v>=</v>
          </cell>
          <cell r="U29" t="str">
            <v>chưa có chuyến từ T09/2022</v>
          </cell>
          <cell r="V29">
            <v>0</v>
          </cell>
        </row>
        <row r="30">
          <cell r="D30" t="str">
            <v>DKG&lt;-&gt;Ý Yên, Nam Định</v>
          </cell>
          <cell r="E30">
            <v>270</v>
          </cell>
          <cell r="F30">
            <v>1000000</v>
          </cell>
          <cell r="G30">
            <v>5300000</v>
          </cell>
          <cell r="H30">
            <v>4800000</v>
          </cell>
          <cell r="I30">
            <v>4850000</v>
          </cell>
          <cell r="J30">
            <v>4850000</v>
          </cell>
          <cell r="K30">
            <v>4850000</v>
          </cell>
          <cell r="L30">
            <v>4850000</v>
          </cell>
          <cell r="M30">
            <v>4650000</v>
          </cell>
          <cell r="N30">
            <v>4650000</v>
          </cell>
          <cell r="O30">
            <v>0</v>
          </cell>
          <cell r="P30">
            <v>0</v>
          </cell>
          <cell r="Q30">
            <v>4650000</v>
          </cell>
          <cell r="R30">
            <v>4650000</v>
          </cell>
          <cell r="S30" t="str">
            <v>Ý Yên</v>
          </cell>
          <cell r="T30" t="str">
            <v>=</v>
          </cell>
          <cell r="U30">
            <v>4600000</v>
          </cell>
          <cell r="V30">
            <v>4600000</v>
          </cell>
        </row>
        <row r="31">
          <cell r="D31" t="str">
            <v>DKG&lt;-&gt;Bình Lục, Hà Nam</v>
          </cell>
          <cell r="E31">
            <v>250</v>
          </cell>
          <cell r="F31">
            <v>1100000</v>
          </cell>
          <cell r="G31">
            <v>5350000</v>
          </cell>
          <cell r="H31">
            <v>4850000</v>
          </cell>
          <cell r="I31">
            <v>4800000</v>
          </cell>
          <cell r="J31">
            <v>4800000</v>
          </cell>
          <cell r="K31">
            <v>4800000</v>
          </cell>
          <cell r="L31">
            <v>4800000</v>
          </cell>
          <cell r="M31">
            <v>5000000</v>
          </cell>
          <cell r="N31">
            <v>4800000</v>
          </cell>
          <cell r="O31">
            <v>0</v>
          </cell>
          <cell r="P31">
            <v>0</v>
          </cell>
          <cell r="Q31">
            <v>5000000</v>
          </cell>
          <cell r="R31">
            <v>4800000</v>
          </cell>
          <cell r="S31" t="str">
            <v>Bình Lục</v>
          </cell>
          <cell r="T31" t="str">
            <v>=</v>
          </cell>
          <cell r="U31" t="str">
            <v>chưa có chuyến từ T09/2022</v>
          </cell>
          <cell r="V31">
            <v>0</v>
          </cell>
        </row>
        <row r="32">
          <cell r="D32" t="str">
            <v>DKG&lt;-&gt;TP. Ninh Bình</v>
          </cell>
          <cell r="E32">
            <v>295</v>
          </cell>
          <cell r="F32">
            <v>1050000</v>
          </cell>
          <cell r="G32">
            <v>5450000</v>
          </cell>
          <cell r="H32">
            <v>5350000</v>
          </cell>
          <cell r="I32">
            <v>5150000</v>
          </cell>
          <cell r="J32">
            <v>5050000</v>
          </cell>
          <cell r="K32">
            <v>5150000</v>
          </cell>
          <cell r="L32">
            <v>5050000</v>
          </cell>
          <cell r="M32">
            <v>5000000</v>
          </cell>
          <cell r="N32">
            <v>4750000</v>
          </cell>
          <cell r="O32">
            <v>0</v>
          </cell>
          <cell r="P32">
            <v>0</v>
          </cell>
          <cell r="Q32">
            <v>5000000</v>
          </cell>
          <cell r="R32">
            <v>4750000</v>
          </cell>
          <cell r="S32" t="str">
            <v>TP. Ninh Bình</v>
          </cell>
          <cell r="T32" t="str">
            <v>saiiii</v>
          </cell>
          <cell r="U32">
            <v>4700000</v>
          </cell>
          <cell r="V32">
            <v>4700000</v>
          </cell>
        </row>
        <row r="33">
          <cell r="D33" t="str">
            <v>DKG&lt;-&gt;Nho Quan, Ninh Bình</v>
          </cell>
          <cell r="E33">
            <v>355</v>
          </cell>
          <cell r="F33">
            <v>1050000</v>
          </cell>
          <cell r="G33">
            <v>5950000</v>
          </cell>
          <cell r="H33">
            <v>5850000</v>
          </cell>
          <cell r="I33">
            <v>5450000</v>
          </cell>
          <cell r="J33">
            <v>5450000</v>
          </cell>
          <cell r="K33">
            <v>5450000</v>
          </cell>
          <cell r="L33">
            <v>5450000</v>
          </cell>
          <cell r="M33">
            <v>5700000</v>
          </cell>
          <cell r="N33">
            <v>5400000</v>
          </cell>
          <cell r="O33">
            <v>0</v>
          </cell>
          <cell r="P33">
            <v>0</v>
          </cell>
          <cell r="Q33">
            <v>5700000</v>
          </cell>
          <cell r="R33">
            <v>5400000</v>
          </cell>
          <cell r="S33" t="str">
            <v>Nho Quan</v>
          </cell>
          <cell r="T33" t="str">
            <v>=</v>
          </cell>
          <cell r="U33" t="str">
            <v>chưa có chuyến từ T09/2022</v>
          </cell>
          <cell r="V33">
            <v>0</v>
          </cell>
        </row>
        <row r="34">
          <cell r="D34" t="str">
            <v>DKG&lt;-&gt;Kim Sơn, Ninh Bình</v>
          </cell>
          <cell r="E34">
            <v>327</v>
          </cell>
          <cell r="F34">
            <v>1050000</v>
          </cell>
          <cell r="G34">
            <v>5900000</v>
          </cell>
          <cell r="H34">
            <v>5800000</v>
          </cell>
          <cell r="I34">
            <v>5450000</v>
          </cell>
          <cell r="J34">
            <v>5450000</v>
          </cell>
          <cell r="K34">
            <v>5450000</v>
          </cell>
          <cell r="L34">
            <v>5450000</v>
          </cell>
          <cell r="M34">
            <v>5750000</v>
          </cell>
          <cell r="N34">
            <v>5450000</v>
          </cell>
          <cell r="O34">
            <v>0</v>
          </cell>
          <cell r="P34">
            <v>0</v>
          </cell>
          <cell r="Q34">
            <v>5750000</v>
          </cell>
          <cell r="R34">
            <v>5450000</v>
          </cell>
          <cell r="S34" t="str">
            <v>Kim Sơn</v>
          </cell>
          <cell r="T34" t="str">
            <v>=</v>
          </cell>
          <cell r="U34">
            <v>5400000</v>
          </cell>
          <cell r="V34">
            <v>0</v>
          </cell>
        </row>
        <row r="35">
          <cell r="D35" t="str">
            <v>DKG&lt;-&gt;Khánh Phú, Ninh Bình</v>
          </cell>
          <cell r="E35">
            <v>280</v>
          </cell>
          <cell r="F35">
            <v>1050000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4140000</v>
          </cell>
          <cell r="P35">
            <v>0</v>
          </cell>
          <cell r="Q35">
            <v>0</v>
          </cell>
          <cell r="R35">
            <v>0</v>
          </cell>
          <cell r="S35" t="str">
            <v>Khánh Phú</v>
          </cell>
          <cell r="T35" t="str">
            <v>=</v>
          </cell>
          <cell r="U35" t="str">
            <v>chưa có chuyến từ T09/2022</v>
          </cell>
          <cell r="V35">
            <v>0</v>
          </cell>
        </row>
        <row r="36">
          <cell r="D36" t="str">
            <v>DKG&lt;-&gt;Ninh Phong, Ninh Bình</v>
          </cell>
          <cell r="E36">
            <v>290</v>
          </cell>
          <cell r="F36">
            <v>1050000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4140000</v>
          </cell>
          <cell r="P36">
            <v>0</v>
          </cell>
          <cell r="Q36">
            <v>0</v>
          </cell>
          <cell r="R36">
            <v>0</v>
          </cell>
          <cell r="S36" t="str">
            <v>Ninh Phong</v>
          </cell>
          <cell r="T36" t="str">
            <v>=</v>
          </cell>
          <cell r="U36" t="str">
            <v>chưa có chuyến từ T09/2022</v>
          </cell>
          <cell r="V36">
            <v>0</v>
          </cell>
        </row>
        <row r="37">
          <cell r="D37" t="str">
            <v>DKG&lt;-&gt;Yên Khánh, Ninh Bình</v>
          </cell>
          <cell r="E37">
            <v>295</v>
          </cell>
          <cell r="F37">
            <v>1050000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4140000</v>
          </cell>
          <cell r="P37">
            <v>0</v>
          </cell>
          <cell r="Q37">
            <v>0</v>
          </cell>
          <cell r="R37">
            <v>0</v>
          </cell>
          <cell r="S37" t="str">
            <v>Yên Khánh</v>
          </cell>
          <cell r="T37" t="str">
            <v>=</v>
          </cell>
          <cell r="U37" t="str">
            <v>chưa có chuyến từ T09/2022</v>
          </cell>
          <cell r="V37">
            <v>0</v>
          </cell>
        </row>
        <row r="38">
          <cell r="D38" t="str">
            <v>DKG&lt;-&gt;Bỉm Sơn, Thanh Hóa</v>
          </cell>
          <cell r="E38">
            <v>326</v>
          </cell>
          <cell r="F38">
            <v>1400000</v>
          </cell>
          <cell r="G38">
            <v>6800000</v>
          </cell>
          <cell r="H38">
            <v>6700000</v>
          </cell>
          <cell r="I38">
            <v>6450000</v>
          </cell>
          <cell r="J38">
            <v>6450000</v>
          </cell>
          <cell r="K38">
            <v>6450000</v>
          </cell>
          <cell r="L38">
            <v>6450000</v>
          </cell>
          <cell r="M38">
            <v>6750000</v>
          </cell>
          <cell r="N38">
            <v>6450000</v>
          </cell>
          <cell r="O38">
            <v>0</v>
          </cell>
          <cell r="P38">
            <v>0</v>
          </cell>
          <cell r="Q38">
            <v>6750000</v>
          </cell>
          <cell r="R38">
            <v>6450000</v>
          </cell>
          <cell r="S38" t="str">
            <v>Bỉm Sơn</v>
          </cell>
          <cell r="T38" t="str">
            <v>=</v>
          </cell>
          <cell r="U38" t="str">
            <v>chưa có chuyến từ T09/2022</v>
          </cell>
          <cell r="V38">
            <v>0</v>
          </cell>
        </row>
        <row r="39">
          <cell r="D39" t="str">
            <v>DKG&lt;-&gt;Hoằng Hóa, Thanh Hóa</v>
          </cell>
          <cell r="E39">
            <v>410</v>
          </cell>
          <cell r="F39">
            <v>1400000</v>
          </cell>
          <cell r="G39">
            <v>7200000</v>
          </cell>
          <cell r="H39">
            <v>7100000</v>
          </cell>
          <cell r="I39">
            <v>6700000</v>
          </cell>
          <cell r="J39">
            <v>6700000</v>
          </cell>
          <cell r="K39">
            <v>6700000</v>
          </cell>
          <cell r="L39">
            <v>6700000</v>
          </cell>
          <cell r="M39">
            <v>6850000</v>
          </cell>
          <cell r="N39">
            <v>6700000</v>
          </cell>
          <cell r="O39">
            <v>0</v>
          </cell>
          <cell r="P39">
            <v>0</v>
          </cell>
          <cell r="Q39">
            <v>6850000</v>
          </cell>
          <cell r="R39">
            <v>6700000</v>
          </cell>
          <cell r="S39" t="str">
            <v>Hoằng Hóa</v>
          </cell>
          <cell r="T39" t="str">
            <v>=</v>
          </cell>
          <cell r="U39">
            <v>6500000</v>
          </cell>
          <cell r="V39">
            <v>0</v>
          </cell>
        </row>
        <row r="40">
          <cell r="D40" t="str">
            <v>DKG&lt;-&gt;Đông Sơn, Thanh Hóa</v>
          </cell>
          <cell r="E40">
            <v>440</v>
          </cell>
          <cell r="F40">
            <v>1400000</v>
          </cell>
          <cell r="G40">
            <v>7250000</v>
          </cell>
          <cell r="H40">
            <v>7150000</v>
          </cell>
          <cell r="I40">
            <v>6850000</v>
          </cell>
          <cell r="J40">
            <v>6850000</v>
          </cell>
          <cell r="K40">
            <v>6850000</v>
          </cell>
          <cell r="L40">
            <v>6850000</v>
          </cell>
          <cell r="M40">
            <v>7300000</v>
          </cell>
          <cell r="N40">
            <v>6800000</v>
          </cell>
          <cell r="O40">
            <v>0</v>
          </cell>
          <cell r="P40">
            <v>0</v>
          </cell>
          <cell r="Q40">
            <v>7300000</v>
          </cell>
          <cell r="R40">
            <v>6800000</v>
          </cell>
          <cell r="S40" t="str">
            <v>Đông Sơn</v>
          </cell>
          <cell r="T40" t="str">
            <v>=</v>
          </cell>
          <cell r="U40" t="str">
            <v>chưa có chuyến từ T09/2022</v>
          </cell>
          <cell r="V40">
            <v>0</v>
          </cell>
        </row>
        <row r="41">
          <cell r="D41" t="str">
            <v>DKG&lt;-&gt;TP. Thanh Hóa</v>
          </cell>
          <cell r="E41">
            <v>410</v>
          </cell>
          <cell r="F41">
            <v>1400000</v>
          </cell>
          <cell r="G41">
            <v>7200000</v>
          </cell>
          <cell r="H41">
            <v>7100000</v>
          </cell>
          <cell r="I41">
            <v>6700000</v>
          </cell>
          <cell r="J41">
            <v>6700000</v>
          </cell>
          <cell r="K41">
            <v>6700000</v>
          </cell>
          <cell r="L41">
            <v>6700000</v>
          </cell>
          <cell r="M41">
            <v>7100000</v>
          </cell>
          <cell r="N41">
            <v>6700000</v>
          </cell>
          <cell r="O41">
            <v>0</v>
          </cell>
          <cell r="P41">
            <v>0</v>
          </cell>
          <cell r="Q41">
            <v>7100000</v>
          </cell>
          <cell r="R41">
            <v>6700000</v>
          </cell>
          <cell r="S41" t="str">
            <v>TP. Thanh Hóa</v>
          </cell>
          <cell r="T41" t="str">
            <v>saiiii</v>
          </cell>
          <cell r="U41">
            <v>6600000</v>
          </cell>
          <cell r="V41">
            <v>0</v>
          </cell>
        </row>
        <row r="42">
          <cell r="D42" t="str">
            <v>DKG&lt;-&gt;Hà Trung, Thanh Hóa</v>
          </cell>
          <cell r="E42">
            <v>350</v>
          </cell>
          <cell r="F42">
            <v>1400000</v>
          </cell>
          <cell r="G42">
            <v>6950000</v>
          </cell>
          <cell r="H42">
            <v>6850000</v>
          </cell>
          <cell r="I42">
            <v>6450000</v>
          </cell>
          <cell r="J42">
            <v>6450000</v>
          </cell>
          <cell r="K42">
            <v>6450000</v>
          </cell>
          <cell r="L42">
            <v>6450000</v>
          </cell>
          <cell r="M42">
            <v>6700000</v>
          </cell>
          <cell r="N42">
            <v>6400000</v>
          </cell>
          <cell r="O42">
            <v>0</v>
          </cell>
          <cell r="P42">
            <v>0</v>
          </cell>
          <cell r="Q42">
            <v>6700000</v>
          </cell>
          <cell r="R42">
            <v>6400000</v>
          </cell>
          <cell r="S42" t="str">
            <v>Hà Trung</v>
          </cell>
          <cell r="T42" t="str">
            <v>=</v>
          </cell>
          <cell r="U42" t="str">
            <v>chưa có chuyến từ T09/2022</v>
          </cell>
          <cell r="V42">
            <v>6000000</v>
          </cell>
        </row>
        <row r="43">
          <cell r="D43" t="str">
            <v>DKG&lt;-&gt;Hậu Lộc, Thanh Hóa</v>
          </cell>
          <cell r="E43">
            <v>384</v>
          </cell>
          <cell r="F43">
            <v>1400000</v>
          </cell>
          <cell r="G43">
            <v>7150000</v>
          </cell>
          <cell r="H43">
            <v>7050000</v>
          </cell>
          <cell r="I43">
            <v>6600000</v>
          </cell>
          <cell r="J43">
            <v>6600000</v>
          </cell>
          <cell r="K43">
            <v>6600000</v>
          </cell>
          <cell r="L43">
            <v>6600000</v>
          </cell>
          <cell r="M43">
            <v>6850000</v>
          </cell>
          <cell r="N43">
            <v>6600000</v>
          </cell>
          <cell r="O43">
            <v>0</v>
          </cell>
          <cell r="P43">
            <v>0</v>
          </cell>
          <cell r="Q43">
            <v>6850000</v>
          </cell>
          <cell r="R43">
            <v>6600000</v>
          </cell>
          <cell r="S43" t="str">
            <v>Hậu Lộc</v>
          </cell>
          <cell r="T43" t="str">
            <v>=</v>
          </cell>
          <cell r="U43">
            <v>6500000</v>
          </cell>
          <cell r="V43">
            <v>6300000</v>
          </cell>
        </row>
        <row r="44">
          <cell r="D44" t="str">
            <v>DKG&lt;-&gt;Tĩnh Gia, Thanh Hóa</v>
          </cell>
          <cell r="E44">
            <v>490</v>
          </cell>
          <cell r="F44">
            <v>1400000</v>
          </cell>
          <cell r="G44">
            <v>7850000</v>
          </cell>
          <cell r="H44">
            <v>7750000</v>
          </cell>
          <cell r="I44">
            <v>7200000</v>
          </cell>
          <cell r="J44">
            <v>7150000</v>
          </cell>
          <cell r="K44">
            <v>7200000</v>
          </cell>
          <cell r="L44">
            <v>7150000</v>
          </cell>
          <cell r="M44">
            <v>7800000</v>
          </cell>
          <cell r="N44">
            <v>7100000</v>
          </cell>
          <cell r="O44">
            <v>6650000</v>
          </cell>
          <cell r="P44">
            <v>0</v>
          </cell>
          <cell r="Q44">
            <v>7800000</v>
          </cell>
          <cell r="R44">
            <v>7100000</v>
          </cell>
          <cell r="S44" t="str">
            <v>Tĩnh Gia</v>
          </cell>
          <cell r="T44" t="str">
            <v>=</v>
          </cell>
          <cell r="U44">
            <v>7000000</v>
          </cell>
          <cell r="V44">
            <v>6800000</v>
          </cell>
        </row>
        <row r="45">
          <cell r="D45" t="str">
            <v>DKG&lt;-&gt;Thọ Xuân, Thanh Hóa</v>
          </cell>
          <cell r="E45">
            <v>500</v>
          </cell>
          <cell r="F45">
            <v>1400000</v>
          </cell>
          <cell r="G45">
            <v>7950000</v>
          </cell>
          <cell r="H45">
            <v>7850000</v>
          </cell>
          <cell r="I45">
            <v>7250000</v>
          </cell>
          <cell r="J45">
            <v>7200000</v>
          </cell>
          <cell r="K45">
            <v>7250000</v>
          </cell>
          <cell r="L45">
            <v>7200000</v>
          </cell>
          <cell r="M45">
            <v>7900000</v>
          </cell>
          <cell r="N45">
            <v>7200000</v>
          </cell>
          <cell r="O45">
            <v>0</v>
          </cell>
          <cell r="P45" t="str">
            <v>Như Xuân</v>
          </cell>
          <cell r="Q45">
            <v>7900000</v>
          </cell>
          <cell r="R45">
            <v>7200000</v>
          </cell>
          <cell r="S45" t="str">
            <v>Thọ Xuân</v>
          </cell>
          <cell r="T45" t="str">
            <v>=</v>
          </cell>
          <cell r="U45">
            <v>6800000</v>
          </cell>
          <cell r="V45">
            <v>6600000</v>
          </cell>
        </row>
        <row r="46">
          <cell r="D46" t="str">
            <v>DKG&lt;-&gt;Triệu Sơn, Thanh Hóa</v>
          </cell>
          <cell r="E46">
            <v>470</v>
          </cell>
          <cell r="F46">
            <v>1400000</v>
          </cell>
          <cell r="G46">
            <v>7850000</v>
          </cell>
          <cell r="H46">
            <v>7750000</v>
          </cell>
          <cell r="I46">
            <v>7200000</v>
          </cell>
          <cell r="J46">
            <v>7150000</v>
          </cell>
          <cell r="K46">
            <v>7200000</v>
          </cell>
          <cell r="L46">
            <v>7150000</v>
          </cell>
          <cell r="M46">
            <v>7800000</v>
          </cell>
          <cell r="N46">
            <v>7100000</v>
          </cell>
          <cell r="O46">
            <v>6000000</v>
          </cell>
          <cell r="P46">
            <v>0</v>
          </cell>
          <cell r="Q46">
            <v>7800000</v>
          </cell>
          <cell r="R46">
            <v>7100000</v>
          </cell>
          <cell r="S46" t="str">
            <v>Triệu Sơn</v>
          </cell>
          <cell r="T46" t="str">
            <v>=</v>
          </cell>
          <cell r="U46">
            <v>6800000</v>
          </cell>
          <cell r="V46">
            <v>6600000</v>
          </cell>
          <cell r="W46" t="str">
            <v>Thạch Thành =66</v>
          </cell>
        </row>
        <row r="47">
          <cell r="D47" t="str">
            <v>DKG&lt;-&gt;Yên Định, Thanh Hóa</v>
          </cell>
          <cell r="E47">
            <v>425</v>
          </cell>
          <cell r="F47">
            <v>1400000</v>
          </cell>
          <cell r="G47">
            <v>7650000</v>
          </cell>
          <cell r="H47">
            <v>7550000</v>
          </cell>
          <cell r="I47">
            <v>7000000</v>
          </cell>
          <cell r="J47">
            <v>7000000</v>
          </cell>
          <cell r="K47">
            <v>7000000</v>
          </cell>
          <cell r="L47">
            <v>7000000</v>
          </cell>
          <cell r="M47">
            <v>7250000</v>
          </cell>
          <cell r="N47">
            <v>6950000</v>
          </cell>
          <cell r="O47">
            <v>0</v>
          </cell>
          <cell r="P47">
            <v>0</v>
          </cell>
          <cell r="Q47">
            <v>7250000</v>
          </cell>
          <cell r="R47">
            <v>6950000</v>
          </cell>
          <cell r="S47" t="str">
            <v>Yên Định</v>
          </cell>
          <cell r="T47" t="str">
            <v>=</v>
          </cell>
          <cell r="U47">
            <v>6800000</v>
          </cell>
          <cell r="V47">
            <v>6600000</v>
          </cell>
        </row>
        <row r="48">
          <cell r="D48" t="str">
            <v>DKG&lt;-&gt;Quảng Xương, Thanh Hóa</v>
          </cell>
          <cell r="E48">
            <v>445</v>
          </cell>
          <cell r="F48">
            <v>1400000</v>
          </cell>
          <cell r="G48">
            <v>7750000</v>
          </cell>
          <cell r="H48">
            <v>7650000</v>
          </cell>
          <cell r="I48">
            <v>7100000</v>
          </cell>
          <cell r="J48">
            <v>7100000</v>
          </cell>
          <cell r="K48">
            <v>7100000</v>
          </cell>
          <cell r="L48">
            <v>7100000</v>
          </cell>
          <cell r="M48">
            <v>7400000</v>
          </cell>
          <cell r="N48">
            <v>7100000</v>
          </cell>
          <cell r="O48">
            <v>0</v>
          </cell>
          <cell r="P48">
            <v>0</v>
          </cell>
          <cell r="Q48">
            <v>7400000</v>
          </cell>
          <cell r="R48">
            <v>7100000</v>
          </cell>
          <cell r="S48" t="str">
            <v>Quảng Xương</v>
          </cell>
          <cell r="T48" t="str">
            <v>=</v>
          </cell>
          <cell r="U48" t="str">
            <v>chưa có chuyến từ T09/2022</v>
          </cell>
          <cell r="V48">
            <v>0</v>
          </cell>
        </row>
        <row r="49">
          <cell r="D49" t="str">
            <v>DKG&lt;-&gt;Sầm Sơn, Thanh Hóa</v>
          </cell>
          <cell r="E49">
            <v>430</v>
          </cell>
          <cell r="F49">
            <v>1400000</v>
          </cell>
          <cell r="G49">
            <v>7650000</v>
          </cell>
          <cell r="H49">
            <v>7550000</v>
          </cell>
          <cell r="I49">
            <v>7000000</v>
          </cell>
          <cell r="J49">
            <v>7000000</v>
          </cell>
          <cell r="K49">
            <v>7000000</v>
          </cell>
          <cell r="L49">
            <v>7000000</v>
          </cell>
          <cell r="M49">
            <v>7250000</v>
          </cell>
          <cell r="N49">
            <v>6950000</v>
          </cell>
          <cell r="O49">
            <v>0</v>
          </cell>
          <cell r="P49">
            <v>0</v>
          </cell>
          <cell r="Q49">
            <v>7250000</v>
          </cell>
          <cell r="R49">
            <v>6950000</v>
          </cell>
          <cell r="S49" t="str">
            <v>Sầm Sơn</v>
          </cell>
          <cell r="T49" t="str">
            <v>=</v>
          </cell>
          <cell r="U49">
            <v>6800000</v>
          </cell>
          <cell r="V49">
            <v>0</v>
          </cell>
        </row>
        <row r="50">
          <cell r="D50" t="str">
            <v>DKG&lt;-&gt;Thiệu Hóa, Thanh Hóa</v>
          </cell>
          <cell r="E50">
            <v>450</v>
          </cell>
          <cell r="F50">
            <v>1400000</v>
          </cell>
          <cell r="G50">
            <v>7750000</v>
          </cell>
          <cell r="H50">
            <v>7650000</v>
          </cell>
          <cell r="I50">
            <v>7150000</v>
          </cell>
          <cell r="J50">
            <v>7100000</v>
          </cell>
          <cell r="K50">
            <v>7150000</v>
          </cell>
          <cell r="L50">
            <v>7100000</v>
          </cell>
          <cell r="M50">
            <v>7800000</v>
          </cell>
          <cell r="N50">
            <v>7100000</v>
          </cell>
          <cell r="O50">
            <v>0</v>
          </cell>
          <cell r="P50">
            <v>0</v>
          </cell>
          <cell r="Q50">
            <v>7800000</v>
          </cell>
          <cell r="R50">
            <v>7100000</v>
          </cell>
          <cell r="S50" t="str">
            <v>Thiệu Hóa</v>
          </cell>
          <cell r="T50" t="str">
            <v>=</v>
          </cell>
          <cell r="U50" t="str">
            <v>chưa có chuyến từ T09/2022</v>
          </cell>
          <cell r="V50">
            <v>0</v>
          </cell>
        </row>
        <row r="51">
          <cell r="D51" t="str">
            <v>DKG&lt;-&gt;Nông Cống, Thanh Hóa</v>
          </cell>
          <cell r="E51">
            <v>490</v>
          </cell>
          <cell r="F51">
            <v>1400000</v>
          </cell>
          <cell r="G51">
            <v>7850000</v>
          </cell>
          <cell r="H51">
            <v>7750000</v>
          </cell>
          <cell r="I51">
            <v>7600000</v>
          </cell>
          <cell r="J51">
            <v>7550000</v>
          </cell>
          <cell r="K51">
            <v>7600000</v>
          </cell>
          <cell r="L51">
            <v>7550000</v>
          </cell>
          <cell r="M51">
            <v>7800000</v>
          </cell>
          <cell r="N51">
            <v>7500000</v>
          </cell>
          <cell r="O51">
            <v>0</v>
          </cell>
          <cell r="P51" t="str">
            <v>Cẩm Thủy</v>
          </cell>
          <cell r="Q51">
            <v>7800000</v>
          </cell>
          <cell r="R51">
            <v>7500000</v>
          </cell>
          <cell r="S51" t="str">
            <v>Nông Cống</v>
          </cell>
          <cell r="T51" t="str">
            <v>=</v>
          </cell>
          <cell r="U51" t="str">
            <v>chưa có chuyến từ T09/2022</v>
          </cell>
          <cell r="V51">
            <v>6600000</v>
          </cell>
        </row>
        <row r="52">
          <cell r="D52" t="str">
            <v>DKG&lt;-&gt;Quỳnh Lưu, Nghệ An</v>
          </cell>
          <cell r="E52">
            <v>550</v>
          </cell>
          <cell r="F52">
            <v>1800000</v>
          </cell>
          <cell r="G52">
            <v>9650000</v>
          </cell>
          <cell r="H52">
            <v>8650000</v>
          </cell>
          <cell r="I52">
            <v>8700000</v>
          </cell>
          <cell r="J52">
            <v>8600000</v>
          </cell>
          <cell r="K52">
            <v>8700000</v>
          </cell>
          <cell r="L52">
            <v>8600000</v>
          </cell>
          <cell r="M52">
            <v>9200000</v>
          </cell>
          <cell r="N52">
            <v>8550000</v>
          </cell>
          <cell r="O52">
            <v>0</v>
          </cell>
          <cell r="P52">
            <v>0</v>
          </cell>
          <cell r="Q52">
            <v>9200000</v>
          </cell>
          <cell r="R52">
            <v>8550000</v>
          </cell>
          <cell r="S52" t="str">
            <v>Quỳnh Lưu</v>
          </cell>
          <cell r="T52" t="str">
            <v>=</v>
          </cell>
          <cell r="U52">
            <v>8200000</v>
          </cell>
          <cell r="V52">
            <v>8000000</v>
          </cell>
        </row>
        <row r="53">
          <cell r="D53" t="str">
            <v>DKG&lt;-&gt;Diễn Châu, Nghệ An</v>
          </cell>
          <cell r="E53">
            <v>612</v>
          </cell>
          <cell r="F53">
            <v>1800000</v>
          </cell>
          <cell r="G53">
            <v>10250000</v>
          </cell>
          <cell r="H53">
            <v>9750000</v>
          </cell>
          <cell r="I53">
            <v>9400000</v>
          </cell>
          <cell r="J53">
            <v>9300000</v>
          </cell>
          <cell r="K53">
            <v>9400000</v>
          </cell>
          <cell r="L53">
            <v>9300000</v>
          </cell>
          <cell r="M53">
            <v>10000000</v>
          </cell>
          <cell r="N53">
            <v>9250000</v>
          </cell>
          <cell r="O53">
            <v>0</v>
          </cell>
          <cell r="P53">
            <v>0</v>
          </cell>
          <cell r="Q53">
            <v>10000000</v>
          </cell>
          <cell r="R53">
            <v>9250000</v>
          </cell>
          <cell r="S53" t="str">
            <v>Diễn Châu</v>
          </cell>
          <cell r="T53" t="str">
            <v>=</v>
          </cell>
          <cell r="U53">
            <v>9200000</v>
          </cell>
          <cell r="V53">
            <v>9000000</v>
          </cell>
        </row>
        <row r="54">
          <cell r="D54" t="str">
            <v>DKG&lt;-&gt;Yên Thành, Nghệ An</v>
          </cell>
          <cell r="E54">
            <v>640</v>
          </cell>
          <cell r="F54">
            <v>1800000</v>
          </cell>
          <cell r="G54">
            <v>10550000</v>
          </cell>
          <cell r="H54">
            <v>10050000</v>
          </cell>
          <cell r="I54">
            <v>9400000</v>
          </cell>
          <cell r="J54">
            <v>9300000</v>
          </cell>
          <cell r="K54">
            <v>9400000</v>
          </cell>
          <cell r="L54">
            <v>9300000</v>
          </cell>
          <cell r="M54">
            <v>10000000</v>
          </cell>
          <cell r="N54">
            <v>9250000</v>
          </cell>
          <cell r="O54">
            <v>0</v>
          </cell>
          <cell r="P54">
            <v>0</v>
          </cell>
          <cell r="Q54">
            <v>10000000</v>
          </cell>
          <cell r="R54">
            <v>9250000</v>
          </cell>
          <cell r="S54" t="str">
            <v>Yên Thành</v>
          </cell>
          <cell r="T54" t="str">
            <v>=</v>
          </cell>
          <cell r="U54">
            <v>9200000</v>
          </cell>
          <cell r="V54">
            <v>9000000</v>
          </cell>
        </row>
        <row r="55">
          <cell r="D55" t="str">
            <v>DKG&lt;-&gt;Cầu Bến Thủy, Nghệ An</v>
          </cell>
          <cell r="E55">
            <v>700</v>
          </cell>
          <cell r="F55">
            <v>1800000</v>
          </cell>
          <cell r="G55">
            <v>11300000</v>
          </cell>
          <cell r="H55">
            <v>10500000</v>
          </cell>
          <cell r="I55">
            <v>10650000</v>
          </cell>
          <cell r="J55">
            <v>10550000</v>
          </cell>
          <cell r="K55">
            <v>10650000</v>
          </cell>
          <cell r="L55">
            <v>10550000</v>
          </cell>
          <cell r="M55">
            <v>11200000</v>
          </cell>
          <cell r="N55">
            <v>10500000</v>
          </cell>
          <cell r="O55">
            <v>0</v>
          </cell>
          <cell r="P55">
            <v>0</v>
          </cell>
          <cell r="Q55">
            <v>11200000</v>
          </cell>
          <cell r="R55">
            <v>10500000</v>
          </cell>
          <cell r="S55" t="str">
            <v>Cầu Bến Thủy</v>
          </cell>
          <cell r="T55" t="str">
            <v>=</v>
          </cell>
          <cell r="U55" t="str">
            <v>chưa có chuyến từ T09/2022</v>
          </cell>
          <cell r="V55">
            <v>0</v>
          </cell>
        </row>
        <row r="56">
          <cell r="D56" t="str">
            <v>DKG&lt;-&gt;Hưng Nguyên, Nghệ An</v>
          </cell>
          <cell r="E56">
            <v>690</v>
          </cell>
          <cell r="F56">
            <v>1800000</v>
          </cell>
          <cell r="G56">
            <v>11200000</v>
          </cell>
          <cell r="H56">
            <v>10400000</v>
          </cell>
          <cell r="I56">
            <v>10550000</v>
          </cell>
          <cell r="J56">
            <v>10450000</v>
          </cell>
          <cell r="K56">
            <v>10550000</v>
          </cell>
          <cell r="L56">
            <v>10450000</v>
          </cell>
          <cell r="M56">
            <v>11100000</v>
          </cell>
          <cell r="N56">
            <v>10400000</v>
          </cell>
          <cell r="O56">
            <v>0</v>
          </cell>
          <cell r="P56">
            <v>0</v>
          </cell>
          <cell r="Q56">
            <v>11100000</v>
          </cell>
          <cell r="R56">
            <v>10400000</v>
          </cell>
          <cell r="S56" t="str">
            <v>Hưng Nguyên</v>
          </cell>
          <cell r="T56" t="str">
            <v>=</v>
          </cell>
          <cell r="U56" t="str">
            <v>chưa có chuyến từ T09/2022</v>
          </cell>
          <cell r="V56">
            <v>0</v>
          </cell>
        </row>
        <row r="57">
          <cell r="D57" t="str">
            <v>DKG&lt;-&gt;Nam Đàn, Nghệ An</v>
          </cell>
          <cell r="E57">
            <v>720</v>
          </cell>
          <cell r="F57">
            <v>1800000</v>
          </cell>
          <cell r="G57">
            <v>11350000</v>
          </cell>
          <cell r="H57">
            <v>10550000</v>
          </cell>
          <cell r="I57">
            <v>10700000</v>
          </cell>
          <cell r="J57">
            <v>10600000</v>
          </cell>
          <cell r="K57">
            <v>10700000</v>
          </cell>
          <cell r="L57">
            <v>10600000</v>
          </cell>
          <cell r="M57">
            <v>11250000</v>
          </cell>
          <cell r="N57">
            <v>10550000</v>
          </cell>
          <cell r="O57">
            <v>0</v>
          </cell>
          <cell r="P57">
            <v>0</v>
          </cell>
          <cell r="Q57">
            <v>11250000</v>
          </cell>
          <cell r="R57">
            <v>10550000</v>
          </cell>
          <cell r="S57" t="str">
            <v>Nam Đàn</v>
          </cell>
          <cell r="T57" t="str">
            <v>=</v>
          </cell>
          <cell r="U57">
            <v>10500000</v>
          </cell>
          <cell r="V57">
            <v>0</v>
          </cell>
        </row>
        <row r="58">
          <cell r="D58" t="str">
            <v>DKG&lt;-&gt;Nghi Lộc, Nghệ An</v>
          </cell>
          <cell r="E58">
            <v>685</v>
          </cell>
          <cell r="F58">
            <v>1800000</v>
          </cell>
          <cell r="G58">
            <v>11200000</v>
          </cell>
          <cell r="H58">
            <v>10400000</v>
          </cell>
          <cell r="I58">
            <v>10550000</v>
          </cell>
          <cell r="J58">
            <v>10450000</v>
          </cell>
          <cell r="K58">
            <v>10550000</v>
          </cell>
          <cell r="L58">
            <v>10450000</v>
          </cell>
          <cell r="M58">
            <v>10500000</v>
          </cell>
          <cell r="N58">
            <v>10400000</v>
          </cell>
          <cell r="O58">
            <v>0</v>
          </cell>
          <cell r="P58">
            <v>0</v>
          </cell>
          <cell r="Q58">
            <v>10500000</v>
          </cell>
          <cell r="R58">
            <v>10400000</v>
          </cell>
          <cell r="S58" t="str">
            <v>Nghi Lộc</v>
          </cell>
          <cell r="T58" t="str">
            <v>=</v>
          </cell>
          <cell r="U58">
            <v>10000000</v>
          </cell>
          <cell r="V58">
            <v>10000000</v>
          </cell>
        </row>
        <row r="59">
          <cell r="D59" t="str">
            <v>DKG&lt;-&gt;Cửa Lò, Nghệ An</v>
          </cell>
          <cell r="E59">
            <v>665</v>
          </cell>
          <cell r="F59">
            <v>1800000</v>
          </cell>
          <cell r="G59">
            <v>11200000</v>
          </cell>
          <cell r="H59">
            <v>10400000</v>
          </cell>
          <cell r="I59">
            <v>10550000</v>
          </cell>
          <cell r="J59">
            <v>10450000</v>
          </cell>
          <cell r="K59">
            <v>10550000</v>
          </cell>
          <cell r="L59">
            <v>10450000</v>
          </cell>
          <cell r="M59">
            <v>11150000</v>
          </cell>
          <cell r="N59">
            <v>10450000</v>
          </cell>
          <cell r="O59">
            <v>0</v>
          </cell>
          <cell r="P59">
            <v>0</v>
          </cell>
          <cell r="Q59">
            <v>11150000</v>
          </cell>
          <cell r="R59">
            <v>10450000</v>
          </cell>
          <cell r="S59" t="str">
            <v>Cửa Lò</v>
          </cell>
          <cell r="T59" t="str">
            <v>=</v>
          </cell>
          <cell r="U59" t="str">
            <v>chưa có chuyến từ T09/2022</v>
          </cell>
          <cell r="V59">
            <v>0</v>
          </cell>
        </row>
        <row r="60">
          <cell r="D60" t="str">
            <v>DKG&lt;-&gt;TP. Nghệ An</v>
          </cell>
          <cell r="E60">
            <v>690</v>
          </cell>
          <cell r="F60">
            <v>1800000</v>
          </cell>
          <cell r="G60">
            <v>11200000</v>
          </cell>
          <cell r="H60">
            <v>10400000</v>
          </cell>
          <cell r="I60">
            <v>10550000</v>
          </cell>
          <cell r="J60">
            <v>10450000</v>
          </cell>
          <cell r="K60">
            <v>10550000</v>
          </cell>
          <cell r="L60">
            <v>10450000</v>
          </cell>
          <cell r="M60">
            <v>11100000</v>
          </cell>
          <cell r="N60">
            <v>10400000</v>
          </cell>
          <cell r="O60">
            <v>0</v>
          </cell>
          <cell r="P60">
            <v>0</v>
          </cell>
          <cell r="Q60">
            <v>11100000</v>
          </cell>
          <cell r="R60">
            <v>10400000</v>
          </cell>
          <cell r="S60" t="str">
            <v>TP. Vinh</v>
          </cell>
          <cell r="T60" t="str">
            <v>saiiii</v>
          </cell>
          <cell r="U60" t="str">
            <v>chưa có chuyến từ T09/2022</v>
          </cell>
          <cell r="V60">
            <v>9800000</v>
          </cell>
        </row>
        <row r="61">
          <cell r="D61" t="str">
            <v>DKG&lt;-&gt;Đô Lương, Nghệ An</v>
          </cell>
          <cell r="E61">
            <v>660</v>
          </cell>
          <cell r="F61">
            <v>1800000</v>
          </cell>
          <cell r="G61">
            <v>11200000</v>
          </cell>
          <cell r="H61">
            <v>10400000</v>
          </cell>
          <cell r="I61">
            <v>10550000</v>
          </cell>
          <cell r="J61">
            <v>10450000</v>
          </cell>
          <cell r="K61">
            <v>10550000</v>
          </cell>
          <cell r="L61">
            <v>10450000</v>
          </cell>
          <cell r="M61">
            <v>10550000</v>
          </cell>
          <cell r="N61">
            <v>10450000</v>
          </cell>
          <cell r="O61">
            <v>0</v>
          </cell>
          <cell r="P61">
            <v>0</v>
          </cell>
          <cell r="Q61">
            <v>10550000</v>
          </cell>
          <cell r="R61">
            <v>10450000</v>
          </cell>
          <cell r="S61" t="str">
            <v>Đô Lương</v>
          </cell>
          <cell r="T61" t="str">
            <v>=</v>
          </cell>
          <cell r="U61">
            <v>10000000</v>
          </cell>
          <cell r="V61">
            <v>9800000</v>
          </cell>
        </row>
        <row r="62">
          <cell r="D62" t="str">
            <v>DKG&lt;-&gt;Hồng Lĩnh, Hà Tĩnh</v>
          </cell>
          <cell r="E62">
            <v>730</v>
          </cell>
          <cell r="F62">
            <v>2250000</v>
          </cell>
          <cell r="G62">
            <v>13850000</v>
          </cell>
          <cell r="H62">
            <v>12900000</v>
          </cell>
          <cell r="I62">
            <v>13550000</v>
          </cell>
          <cell r="J62">
            <v>12800000</v>
          </cell>
          <cell r="K62">
            <v>13550000</v>
          </cell>
          <cell r="L62">
            <v>12800000</v>
          </cell>
          <cell r="M62">
            <v>13550000</v>
          </cell>
          <cell r="N62">
            <v>12750000</v>
          </cell>
          <cell r="O62">
            <v>0</v>
          </cell>
          <cell r="P62">
            <v>0</v>
          </cell>
          <cell r="Q62">
            <v>13550000</v>
          </cell>
          <cell r="R62">
            <v>12750000</v>
          </cell>
          <cell r="S62" t="str">
            <v>Hồng Lĩnh</v>
          </cell>
          <cell r="T62" t="str">
            <v>=</v>
          </cell>
          <cell r="U62" t="str">
            <v>chưa có chuyến từ T09/2022</v>
          </cell>
          <cell r="V62">
            <v>11500000</v>
          </cell>
        </row>
        <row r="63">
          <cell r="D63" t="str">
            <v>DKG&lt;-&gt;Nghi Xuân, Hà Tĩnh</v>
          </cell>
          <cell r="E63">
            <v>735</v>
          </cell>
          <cell r="F63">
            <v>2250000</v>
          </cell>
          <cell r="G63">
            <v>13900000</v>
          </cell>
          <cell r="H63">
            <v>12950000</v>
          </cell>
          <cell r="I63">
            <v>13600000</v>
          </cell>
          <cell r="J63">
            <v>12850000</v>
          </cell>
          <cell r="K63">
            <v>13600000</v>
          </cell>
          <cell r="L63">
            <v>12850000</v>
          </cell>
          <cell r="M63">
            <v>13600000</v>
          </cell>
          <cell r="N63">
            <v>12800000</v>
          </cell>
          <cell r="O63">
            <v>0</v>
          </cell>
          <cell r="P63">
            <v>0</v>
          </cell>
          <cell r="Q63">
            <v>13600000</v>
          </cell>
          <cell r="R63">
            <v>12800000</v>
          </cell>
          <cell r="S63" t="str">
            <v>Nghi Xuân</v>
          </cell>
          <cell r="T63" t="str">
            <v>=</v>
          </cell>
          <cell r="U63" t="str">
            <v>chưa có chuyến từ T09/2022</v>
          </cell>
          <cell r="V63">
            <v>12000000</v>
          </cell>
        </row>
        <row r="64">
          <cell r="D64" t="str">
            <v>DKG&lt;-&gt;TP. Hà Tĩnh</v>
          </cell>
          <cell r="E64">
            <v>790</v>
          </cell>
          <cell r="F64">
            <v>2250000</v>
          </cell>
          <cell r="G64">
            <v>14400000</v>
          </cell>
          <cell r="H64">
            <v>13450000</v>
          </cell>
          <cell r="I64">
            <v>13600000</v>
          </cell>
          <cell r="J64">
            <v>12850000</v>
          </cell>
          <cell r="K64">
            <v>13600000</v>
          </cell>
          <cell r="L64">
            <v>12850000</v>
          </cell>
          <cell r="M64">
            <v>13650000</v>
          </cell>
          <cell r="N64">
            <v>12850000</v>
          </cell>
          <cell r="O64">
            <v>0</v>
          </cell>
          <cell r="P64">
            <v>0</v>
          </cell>
          <cell r="Q64">
            <v>13650000</v>
          </cell>
          <cell r="R64">
            <v>12850000</v>
          </cell>
          <cell r="S64" t="str">
            <v>TP. Hà Tĩnh</v>
          </cell>
          <cell r="T64" t="str">
            <v>saiiii</v>
          </cell>
          <cell r="U64" t="str">
            <v>chưa có chuyến từ T09/2022</v>
          </cell>
          <cell r="V64">
            <v>13000000</v>
          </cell>
        </row>
        <row r="65">
          <cell r="D65" t="str">
            <v>DKG&lt;-&gt;Thạch Hà, Hà Tĩnh</v>
          </cell>
          <cell r="E65">
            <v>815</v>
          </cell>
          <cell r="F65">
            <v>2250000</v>
          </cell>
          <cell r="G65">
            <v>14700000</v>
          </cell>
          <cell r="H65">
            <v>13550000</v>
          </cell>
          <cell r="I65">
            <v>14050000</v>
          </cell>
          <cell r="J65">
            <v>13300000</v>
          </cell>
          <cell r="K65">
            <v>14050000</v>
          </cell>
          <cell r="L65">
            <v>13300000</v>
          </cell>
          <cell r="M65">
            <v>14750000</v>
          </cell>
          <cell r="N65">
            <v>13250000</v>
          </cell>
          <cell r="O65">
            <v>0</v>
          </cell>
          <cell r="P65">
            <v>0</v>
          </cell>
          <cell r="Q65">
            <v>14750000</v>
          </cell>
          <cell r="R65">
            <v>13250000</v>
          </cell>
          <cell r="S65" t="str">
            <v>Thạch Hà</v>
          </cell>
          <cell r="T65" t="str">
            <v>=</v>
          </cell>
          <cell r="U65">
            <v>13000000</v>
          </cell>
          <cell r="V65">
            <v>0</v>
          </cell>
        </row>
        <row r="66">
          <cell r="D66" t="str">
            <v>DKG&lt;-&gt;Cẩm Xuyên, Hà Tĩnh</v>
          </cell>
          <cell r="E66">
            <v>825</v>
          </cell>
          <cell r="F66">
            <v>2250000</v>
          </cell>
          <cell r="G66">
            <v>14900000</v>
          </cell>
          <cell r="H66">
            <v>13750000</v>
          </cell>
          <cell r="I66">
            <v>14100000</v>
          </cell>
          <cell r="J66">
            <v>13350000</v>
          </cell>
          <cell r="K66">
            <v>14100000</v>
          </cell>
          <cell r="L66">
            <v>13350000</v>
          </cell>
          <cell r="M66">
            <v>14800000</v>
          </cell>
          <cell r="N66">
            <v>13300000</v>
          </cell>
          <cell r="O66">
            <v>0</v>
          </cell>
          <cell r="P66">
            <v>0</v>
          </cell>
          <cell r="Q66">
            <v>14800000</v>
          </cell>
          <cell r="R66">
            <v>13300000</v>
          </cell>
          <cell r="S66" t="str">
            <v>Cẩm Xuyên</v>
          </cell>
          <cell r="T66" t="str">
            <v>=</v>
          </cell>
          <cell r="U66">
            <v>13000000</v>
          </cell>
          <cell r="V66">
            <v>0</v>
          </cell>
        </row>
        <row r="67">
          <cell r="D67" t="str">
            <v>DKG&lt;-&gt;Can Lộc, Hà Tĩnh</v>
          </cell>
          <cell r="E67">
            <v>777</v>
          </cell>
          <cell r="F67">
            <v>2250000</v>
          </cell>
          <cell r="G67">
            <v>14300000</v>
          </cell>
          <cell r="H67">
            <v>13150000</v>
          </cell>
          <cell r="I67">
            <v>13900000</v>
          </cell>
          <cell r="J67">
            <v>13150000</v>
          </cell>
          <cell r="K67">
            <v>13900000</v>
          </cell>
          <cell r="L67">
            <v>13150000</v>
          </cell>
          <cell r="M67">
            <v>14150000</v>
          </cell>
          <cell r="N67">
            <v>13150000</v>
          </cell>
          <cell r="O67">
            <v>0</v>
          </cell>
          <cell r="P67">
            <v>0</v>
          </cell>
          <cell r="Q67">
            <v>14150000</v>
          </cell>
          <cell r="R67">
            <v>13150000</v>
          </cell>
          <cell r="S67" t="str">
            <v>Can Lộc</v>
          </cell>
          <cell r="T67" t="str">
            <v>=</v>
          </cell>
          <cell r="U67">
            <v>13000000</v>
          </cell>
          <cell r="V67">
            <v>12500000</v>
          </cell>
        </row>
        <row r="68">
          <cell r="D68" t="str">
            <v>DKG&lt;-&gt;Đức Thọ, Hà Tĩnh</v>
          </cell>
          <cell r="E68">
            <v>750</v>
          </cell>
          <cell r="F68">
            <v>2250000</v>
          </cell>
          <cell r="G68">
            <v>14050000</v>
          </cell>
          <cell r="H68">
            <v>12900000</v>
          </cell>
          <cell r="I68">
            <v>13900000</v>
          </cell>
          <cell r="J68">
            <v>13150000</v>
          </cell>
          <cell r="K68">
            <v>13900000</v>
          </cell>
          <cell r="L68">
            <v>13150000</v>
          </cell>
          <cell r="M68">
            <v>11800000</v>
          </cell>
          <cell r="N68">
            <v>10800000</v>
          </cell>
          <cell r="O68">
            <v>0</v>
          </cell>
          <cell r="P68">
            <v>0</v>
          </cell>
          <cell r="Q68">
            <v>11800000</v>
          </cell>
          <cell r="R68">
            <v>10800000</v>
          </cell>
          <cell r="S68" t="str">
            <v>Đức Thọ</v>
          </cell>
          <cell r="T68" t="str">
            <v>=</v>
          </cell>
          <cell r="U68">
            <v>11500000</v>
          </cell>
          <cell r="V68">
            <v>11500000</v>
          </cell>
        </row>
        <row r="69">
          <cell r="D69" t="str">
            <v>DKG&lt;-&gt;Kỳ Anh, Hà Tĩnh</v>
          </cell>
          <cell r="E69">
            <v>890</v>
          </cell>
          <cell r="F69">
            <v>2400000</v>
          </cell>
          <cell r="G69">
            <v>15600000</v>
          </cell>
          <cell r="H69">
            <v>14050000</v>
          </cell>
          <cell r="I69">
            <v>14450000</v>
          </cell>
          <cell r="J69">
            <v>13450000</v>
          </cell>
          <cell r="K69">
            <v>14450000</v>
          </cell>
          <cell r="L69">
            <v>13450000</v>
          </cell>
          <cell r="M69">
            <v>14550000</v>
          </cell>
          <cell r="N69">
            <v>12550000</v>
          </cell>
          <cell r="O69">
            <v>0</v>
          </cell>
          <cell r="P69">
            <v>0</v>
          </cell>
          <cell r="Q69">
            <v>14550000</v>
          </cell>
          <cell r="R69">
            <v>12550000</v>
          </cell>
          <cell r="S69" t="str">
            <v>Kỳ Anh</v>
          </cell>
          <cell r="T69" t="str">
            <v>=</v>
          </cell>
          <cell r="U69">
            <v>12500000</v>
          </cell>
          <cell r="V69">
            <v>0</v>
          </cell>
          <cell r="W69" t="str">
            <v>Hương Khê =13000</v>
          </cell>
        </row>
        <row r="70">
          <cell r="D70" t="str">
            <v>DKG&lt;-&gt;Ba Đồn, Quảng Bình</v>
          </cell>
          <cell r="E70">
            <v>1015</v>
          </cell>
          <cell r="F70">
            <v>3050000</v>
          </cell>
          <cell r="G70">
            <v>18350000</v>
          </cell>
          <cell r="H70">
            <v>17350000</v>
          </cell>
          <cell r="I70">
            <v>17350000</v>
          </cell>
          <cell r="J70">
            <v>17250000</v>
          </cell>
          <cell r="K70">
            <v>17350000</v>
          </cell>
          <cell r="L70">
            <v>17250000</v>
          </cell>
          <cell r="M70">
            <v>18100000</v>
          </cell>
          <cell r="N70">
            <v>17200000</v>
          </cell>
          <cell r="O70">
            <v>0</v>
          </cell>
          <cell r="P70">
            <v>0</v>
          </cell>
          <cell r="Q70">
            <v>18100000</v>
          </cell>
          <cell r="R70">
            <v>17200000</v>
          </cell>
          <cell r="S70" t="str">
            <v>Ba Đồn</v>
          </cell>
          <cell r="T70" t="str">
            <v>=</v>
          </cell>
          <cell r="U70" t="str">
            <v>chưa có chuyến từ T09/2022</v>
          </cell>
          <cell r="V70">
            <v>0</v>
          </cell>
        </row>
        <row r="71">
          <cell r="D71" t="str">
            <v>DKG&lt;-&gt;Quảng Trạch, Quảng Bình</v>
          </cell>
          <cell r="E71">
            <v>1015</v>
          </cell>
          <cell r="F71">
            <v>3050000</v>
          </cell>
          <cell r="G71">
            <v>18350000</v>
          </cell>
          <cell r="H71">
            <v>17350000</v>
          </cell>
          <cell r="I71">
            <v>17850000</v>
          </cell>
          <cell r="J71">
            <v>17750000</v>
          </cell>
          <cell r="K71">
            <v>17850000</v>
          </cell>
          <cell r="L71">
            <v>17750000</v>
          </cell>
          <cell r="M71">
            <v>19100000</v>
          </cell>
          <cell r="N71">
            <v>17700000</v>
          </cell>
          <cell r="O71">
            <v>0</v>
          </cell>
          <cell r="P71">
            <v>0</v>
          </cell>
          <cell r="Q71">
            <v>19100000</v>
          </cell>
          <cell r="R71">
            <v>17700000</v>
          </cell>
          <cell r="S71" t="str">
            <v>Quảng Trạch</v>
          </cell>
          <cell r="T71" t="str">
            <v>=</v>
          </cell>
          <cell r="U71">
            <v>17000000</v>
          </cell>
          <cell r="V71">
            <v>17000000</v>
          </cell>
          <cell r="W71" t="str">
            <v>(Đồng Hới=Bố Trạch</v>
          </cell>
        </row>
        <row r="72">
          <cell r="D72" t="str">
            <v>DKG&lt;-&gt;Vạn Ninh, Quảng Bình</v>
          </cell>
          <cell r="E72">
            <v>1150</v>
          </cell>
          <cell r="F72">
            <v>3400000</v>
          </cell>
          <cell r="G72">
            <v>20150000</v>
          </cell>
          <cell r="H72">
            <v>19150000</v>
          </cell>
          <cell r="I72">
            <v>18250000</v>
          </cell>
          <cell r="J72">
            <v>18150000</v>
          </cell>
          <cell r="K72">
            <v>18250000</v>
          </cell>
          <cell r="L72">
            <v>18150000</v>
          </cell>
          <cell r="M72">
            <v>19500000</v>
          </cell>
          <cell r="N72">
            <v>18100000</v>
          </cell>
          <cell r="O72">
            <v>0</v>
          </cell>
          <cell r="P72" t="str">
            <v>Tuyên Hóa</v>
          </cell>
          <cell r="Q72">
            <v>19500000</v>
          </cell>
          <cell r="R72">
            <v>18100000</v>
          </cell>
          <cell r="S72" t="str">
            <v>Vạn Ninh</v>
          </cell>
          <cell r="T72" t="str">
            <v>=</v>
          </cell>
          <cell r="U72" t="str">
            <v>chưa có chuyến từ T09/2022</v>
          </cell>
          <cell r="V72">
            <v>0</v>
          </cell>
        </row>
        <row r="73">
          <cell r="D73" t="str">
            <v>DKG&lt;-&gt;Vĩnh Linh, Quảng Trị</v>
          </cell>
          <cell r="E73">
            <v>1225</v>
          </cell>
          <cell r="F73">
            <v>3900000</v>
          </cell>
          <cell r="G73">
            <v>24200000</v>
          </cell>
          <cell r="H73">
            <v>23200000</v>
          </cell>
          <cell r="I73">
            <v>23200000</v>
          </cell>
          <cell r="J73">
            <v>23100000</v>
          </cell>
          <cell r="K73">
            <v>23200000</v>
          </cell>
          <cell r="L73">
            <v>23100000</v>
          </cell>
          <cell r="M73">
            <v>23650000</v>
          </cell>
          <cell r="N73">
            <v>23000000</v>
          </cell>
          <cell r="O73">
            <v>0</v>
          </cell>
          <cell r="P73">
            <v>0</v>
          </cell>
          <cell r="Q73">
            <v>23650000</v>
          </cell>
          <cell r="R73">
            <v>23000000</v>
          </cell>
          <cell r="S73" t="str">
            <v>Vĩnh Linh</v>
          </cell>
          <cell r="T73" t="str">
            <v>=</v>
          </cell>
          <cell r="U73" t="str">
            <v>chưa có chuyến từ T09/2022</v>
          </cell>
          <cell r="V73">
            <v>0</v>
          </cell>
        </row>
        <row r="74">
          <cell r="D74" t="str">
            <v xml:space="preserve">DKG&lt;-&gt;, 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 t="str">
            <v>=</v>
          </cell>
          <cell r="U74" t="str">
            <v>chưa có chuyến từ T09/2022</v>
          </cell>
          <cell r="V74">
            <v>0</v>
          </cell>
        </row>
        <row r="75">
          <cell r="D75" t="str">
            <v>DKG&lt;-&gt;Hồng Bàng, Hải Phòng</v>
          </cell>
          <cell r="E75">
            <v>55</v>
          </cell>
          <cell r="F75">
            <v>250000</v>
          </cell>
          <cell r="G75">
            <v>2750000</v>
          </cell>
          <cell r="H75">
            <v>2100000</v>
          </cell>
          <cell r="I75">
            <v>1900000</v>
          </cell>
          <cell r="J75">
            <v>1850000</v>
          </cell>
          <cell r="K75">
            <v>1900000</v>
          </cell>
          <cell r="L75">
            <v>1850000</v>
          </cell>
          <cell r="M75">
            <v>2250000</v>
          </cell>
          <cell r="N75">
            <v>1850000</v>
          </cell>
          <cell r="O75">
            <v>0</v>
          </cell>
          <cell r="P75">
            <v>0</v>
          </cell>
          <cell r="Q75">
            <v>2250000</v>
          </cell>
          <cell r="R75">
            <v>1850000</v>
          </cell>
          <cell r="S75" t="str">
            <v>Hồng Bàng</v>
          </cell>
          <cell r="T75" t="str">
            <v>=</v>
          </cell>
          <cell r="U75" t="str">
            <v>chưa có chuyến từ T09/2022</v>
          </cell>
          <cell r="V75">
            <v>0</v>
          </cell>
        </row>
        <row r="76">
          <cell r="D76" t="str">
            <v>DKG&lt;-&gt;An Dương, Hải Phòng</v>
          </cell>
          <cell r="E76">
            <v>55</v>
          </cell>
          <cell r="F76">
            <v>250000</v>
          </cell>
          <cell r="G76">
            <v>2750000</v>
          </cell>
          <cell r="H76">
            <v>2100000</v>
          </cell>
          <cell r="I76">
            <v>1900000</v>
          </cell>
          <cell r="J76">
            <v>1850000</v>
          </cell>
          <cell r="K76">
            <v>1900000</v>
          </cell>
          <cell r="L76">
            <v>1850000</v>
          </cell>
          <cell r="M76">
            <v>2250000</v>
          </cell>
          <cell r="N76">
            <v>1850000</v>
          </cell>
          <cell r="O76">
            <v>0</v>
          </cell>
          <cell r="P76">
            <v>0</v>
          </cell>
          <cell r="Q76">
            <v>2250000</v>
          </cell>
          <cell r="R76">
            <v>1850000</v>
          </cell>
          <cell r="S76" t="str">
            <v>An Dương</v>
          </cell>
          <cell r="T76" t="str">
            <v>=</v>
          </cell>
          <cell r="U76">
            <v>2300000</v>
          </cell>
          <cell r="V76">
            <v>0</v>
          </cell>
        </row>
        <row r="77">
          <cell r="D77" t="str">
            <v>DKG&lt;-&gt;Quán Toan (chưa phí), Hải Phòng</v>
          </cell>
          <cell r="E77">
            <v>60</v>
          </cell>
          <cell r="F77">
            <v>250000</v>
          </cell>
          <cell r="G77">
            <v>2750000</v>
          </cell>
          <cell r="H77">
            <v>2300000</v>
          </cell>
          <cell r="I77">
            <v>2100000</v>
          </cell>
          <cell r="J77">
            <v>2050000</v>
          </cell>
          <cell r="K77">
            <v>2100000</v>
          </cell>
          <cell r="L77">
            <v>2050000</v>
          </cell>
          <cell r="M77">
            <v>2450000</v>
          </cell>
          <cell r="N77">
            <v>2050000</v>
          </cell>
          <cell r="O77">
            <v>0</v>
          </cell>
          <cell r="P77">
            <v>0</v>
          </cell>
          <cell r="Q77">
            <v>2450000</v>
          </cell>
          <cell r="R77">
            <v>2050000</v>
          </cell>
          <cell r="S77" t="str">
            <v>Quán Toan (chưa phí)</v>
          </cell>
          <cell r="T77" t="str">
            <v>=</v>
          </cell>
          <cell r="U77" t="str">
            <v>chưa có chuyến từ T09/2022</v>
          </cell>
          <cell r="V77">
            <v>0</v>
          </cell>
        </row>
        <row r="78">
          <cell r="D78" t="str">
            <v>DKG&lt;-&gt;Quán Toan (có phí), Hải Phòng</v>
          </cell>
          <cell r="E78">
            <v>70</v>
          </cell>
          <cell r="F78">
            <v>650000</v>
          </cell>
          <cell r="G78">
            <v>2900000</v>
          </cell>
          <cell r="H78">
            <v>2750000</v>
          </cell>
          <cell r="I78">
            <v>2400000</v>
          </cell>
          <cell r="J78">
            <v>2350000</v>
          </cell>
          <cell r="K78">
            <v>2400000</v>
          </cell>
          <cell r="L78">
            <v>2350000</v>
          </cell>
          <cell r="M78">
            <v>2800000</v>
          </cell>
          <cell r="N78">
            <v>2350000</v>
          </cell>
          <cell r="O78">
            <v>0</v>
          </cell>
          <cell r="P78">
            <v>0</v>
          </cell>
          <cell r="Q78">
            <v>2800000</v>
          </cell>
          <cell r="R78">
            <v>2350000</v>
          </cell>
          <cell r="S78" t="str">
            <v>Quán Toan (có phí)</v>
          </cell>
          <cell r="T78" t="str">
            <v>=</v>
          </cell>
          <cell r="U78" t="str">
            <v>chưa có chuyến từ T09/2022</v>
          </cell>
          <cell r="V78">
            <v>0</v>
          </cell>
        </row>
        <row r="79">
          <cell r="D79" t="str">
            <v>DKG&lt;-&gt;Kinh Môn, Hải Dương</v>
          </cell>
          <cell r="E79">
            <v>85</v>
          </cell>
          <cell r="F79">
            <v>900000</v>
          </cell>
          <cell r="G79">
            <v>3400000</v>
          </cell>
          <cell r="H79">
            <v>3200000</v>
          </cell>
          <cell r="I79">
            <v>3250000</v>
          </cell>
          <cell r="J79">
            <v>3200000</v>
          </cell>
          <cell r="K79">
            <v>3250000</v>
          </cell>
          <cell r="L79">
            <v>3200000</v>
          </cell>
          <cell r="M79">
            <v>3450000</v>
          </cell>
          <cell r="N79">
            <v>3150000</v>
          </cell>
          <cell r="O79">
            <v>0</v>
          </cell>
          <cell r="P79">
            <v>0</v>
          </cell>
          <cell r="Q79">
            <v>3450000</v>
          </cell>
          <cell r="R79">
            <v>3150000</v>
          </cell>
          <cell r="S79" t="str">
            <v>Kinh Môn</v>
          </cell>
          <cell r="T79" t="str">
            <v>=</v>
          </cell>
          <cell r="U79" t="str">
            <v>chưa có chuyến từ T09/2022</v>
          </cell>
          <cell r="V79">
            <v>0</v>
          </cell>
        </row>
        <row r="80">
          <cell r="D80" t="str">
            <v>DKG&lt;-&gt;Phú Thái, Kim Thành, Hải Dương</v>
          </cell>
          <cell r="E80">
            <v>75</v>
          </cell>
          <cell r="F80">
            <v>650000</v>
          </cell>
          <cell r="G80">
            <v>3400000</v>
          </cell>
          <cell r="H80">
            <v>3200000</v>
          </cell>
          <cell r="I80">
            <v>3200000</v>
          </cell>
          <cell r="J80">
            <v>3150000</v>
          </cell>
          <cell r="K80">
            <v>3200000</v>
          </cell>
          <cell r="L80">
            <v>3150000</v>
          </cell>
          <cell r="M80">
            <v>3450000</v>
          </cell>
          <cell r="N80">
            <v>3150000</v>
          </cell>
          <cell r="O80">
            <v>0</v>
          </cell>
          <cell r="P80">
            <v>0</v>
          </cell>
          <cell r="Q80">
            <v>3450000</v>
          </cell>
          <cell r="R80">
            <v>3150000</v>
          </cell>
          <cell r="S80" t="str">
            <v>Phú Thái, Kim Thành</v>
          </cell>
          <cell r="T80" t="str">
            <v>=</v>
          </cell>
          <cell r="U80" t="str">
            <v>chưa có chuyến từ T09/2022</v>
          </cell>
          <cell r="V80">
            <v>3000000</v>
          </cell>
        </row>
        <row r="81">
          <cell r="D81" t="str">
            <v>DKG&lt;-&gt;Nam Sách, Hải Dương</v>
          </cell>
          <cell r="E81">
            <v>125</v>
          </cell>
          <cell r="F81">
            <v>650000</v>
          </cell>
          <cell r="G81">
            <v>3500000</v>
          </cell>
          <cell r="H81">
            <v>3400000</v>
          </cell>
          <cell r="I81">
            <v>3300000</v>
          </cell>
          <cell r="J81">
            <v>3250000</v>
          </cell>
          <cell r="K81">
            <v>3300000</v>
          </cell>
          <cell r="L81">
            <v>3250000</v>
          </cell>
          <cell r="M81">
            <v>3550000</v>
          </cell>
          <cell r="N81">
            <v>3250000</v>
          </cell>
          <cell r="O81">
            <v>2900000</v>
          </cell>
          <cell r="P81">
            <v>0</v>
          </cell>
          <cell r="Q81">
            <v>3550000</v>
          </cell>
          <cell r="R81">
            <v>3250000</v>
          </cell>
          <cell r="S81" t="str">
            <v>Nam Sách</v>
          </cell>
          <cell r="T81" t="str">
            <v>=</v>
          </cell>
          <cell r="U81" t="str">
            <v>chưa có chuyến từ T09/2022</v>
          </cell>
          <cell r="V81">
            <v>0</v>
          </cell>
        </row>
        <row r="82">
          <cell r="D82" t="str">
            <v>DKG&lt;-&gt;Thanh Hà, Hải Dương</v>
          </cell>
          <cell r="E82">
            <v>135</v>
          </cell>
          <cell r="F82">
            <v>650000</v>
          </cell>
          <cell r="G82">
            <v>3500000</v>
          </cell>
          <cell r="H82">
            <v>3400000</v>
          </cell>
          <cell r="I82">
            <v>3300000</v>
          </cell>
          <cell r="J82">
            <v>3250000</v>
          </cell>
          <cell r="K82">
            <v>3300000</v>
          </cell>
          <cell r="L82">
            <v>3250000</v>
          </cell>
          <cell r="M82">
            <v>3550000</v>
          </cell>
          <cell r="N82">
            <v>3250000</v>
          </cell>
          <cell r="O82">
            <v>0</v>
          </cell>
          <cell r="P82">
            <v>0</v>
          </cell>
          <cell r="Q82">
            <v>3550000</v>
          </cell>
          <cell r="R82">
            <v>3250000</v>
          </cell>
          <cell r="S82" t="str">
            <v>Thanh Hà</v>
          </cell>
          <cell r="T82" t="str">
            <v>=</v>
          </cell>
          <cell r="U82" t="str">
            <v>chưa có chuyến từ T09/2022</v>
          </cell>
          <cell r="V82">
            <v>0</v>
          </cell>
        </row>
        <row r="83">
          <cell r="D83" t="str">
            <v>DKG&lt;-&gt;TP. Hải Dương</v>
          </cell>
          <cell r="E83">
            <v>125</v>
          </cell>
          <cell r="F83">
            <v>650000</v>
          </cell>
          <cell r="G83">
            <v>3500000</v>
          </cell>
          <cell r="H83">
            <v>3400000</v>
          </cell>
          <cell r="I83">
            <v>3300000</v>
          </cell>
          <cell r="J83">
            <v>3250000</v>
          </cell>
          <cell r="K83">
            <v>3300000</v>
          </cell>
          <cell r="L83">
            <v>3250000</v>
          </cell>
          <cell r="M83">
            <v>3550000</v>
          </cell>
          <cell r="N83">
            <v>3250000</v>
          </cell>
          <cell r="O83">
            <v>2900000</v>
          </cell>
          <cell r="P83">
            <v>0</v>
          </cell>
          <cell r="Q83">
            <v>3550000</v>
          </cell>
          <cell r="R83">
            <v>3250000</v>
          </cell>
          <cell r="S83" t="str">
            <v>TP. Hải Dương</v>
          </cell>
          <cell r="T83" t="str">
            <v>saiiii</v>
          </cell>
          <cell r="U83">
            <v>3200000</v>
          </cell>
          <cell r="V83">
            <v>3100000</v>
          </cell>
        </row>
        <row r="84">
          <cell r="D84" t="str">
            <v>DKG&lt;-&gt;Quán Gỏi, Hải Dương</v>
          </cell>
          <cell r="E84">
            <v>158</v>
          </cell>
          <cell r="F84">
            <v>650000</v>
          </cell>
          <cell r="G84">
            <v>3700000</v>
          </cell>
          <cell r="H84">
            <v>3500000</v>
          </cell>
          <cell r="I84">
            <v>3500000</v>
          </cell>
          <cell r="J84">
            <v>3400000</v>
          </cell>
          <cell r="K84">
            <v>3500000</v>
          </cell>
          <cell r="L84">
            <v>3400000</v>
          </cell>
          <cell r="M84">
            <v>3700000</v>
          </cell>
          <cell r="N84">
            <v>3400000</v>
          </cell>
          <cell r="O84">
            <v>0</v>
          </cell>
          <cell r="P84">
            <v>0</v>
          </cell>
          <cell r="Q84">
            <v>3700000</v>
          </cell>
          <cell r="R84">
            <v>3400000</v>
          </cell>
          <cell r="S84" t="str">
            <v>Quán Gỏi</v>
          </cell>
          <cell r="T84" t="str">
            <v>=</v>
          </cell>
          <cell r="U84" t="str">
            <v>chưa có chuyến từ T09/2022</v>
          </cell>
          <cell r="V84">
            <v>0</v>
          </cell>
        </row>
        <row r="85">
          <cell r="D85" t="str">
            <v>DKG&lt;-&gt;Bình Giang, Hải Dương</v>
          </cell>
          <cell r="E85">
            <v>155</v>
          </cell>
          <cell r="F85">
            <v>650000</v>
          </cell>
          <cell r="G85">
            <v>3700000</v>
          </cell>
          <cell r="H85">
            <v>3500000</v>
          </cell>
          <cell r="I85">
            <v>3500000</v>
          </cell>
          <cell r="J85">
            <v>3400000</v>
          </cell>
          <cell r="K85">
            <v>3500000</v>
          </cell>
          <cell r="L85">
            <v>3400000</v>
          </cell>
          <cell r="M85">
            <v>3700000</v>
          </cell>
          <cell r="N85">
            <v>3400000</v>
          </cell>
          <cell r="O85">
            <v>0</v>
          </cell>
          <cell r="P85">
            <v>0</v>
          </cell>
          <cell r="Q85">
            <v>3700000</v>
          </cell>
          <cell r="R85">
            <v>3400000</v>
          </cell>
          <cell r="S85" t="str">
            <v>Bình Giang</v>
          </cell>
          <cell r="T85" t="str">
            <v>=</v>
          </cell>
          <cell r="U85">
            <v>3400000</v>
          </cell>
          <cell r="V85">
            <v>3400000</v>
          </cell>
        </row>
        <row r="86">
          <cell r="D86" t="str">
            <v>DKG&lt;-&gt;Cẩm Giàng, Hải Dương</v>
          </cell>
          <cell r="E86">
            <v>170</v>
          </cell>
          <cell r="F86">
            <v>650000</v>
          </cell>
          <cell r="G86">
            <v>3800000</v>
          </cell>
          <cell r="H86">
            <v>3600000</v>
          </cell>
          <cell r="I86">
            <v>3600000</v>
          </cell>
          <cell r="J86">
            <v>3500000</v>
          </cell>
          <cell r="K86">
            <v>3600000</v>
          </cell>
          <cell r="L86">
            <v>3500000</v>
          </cell>
          <cell r="M86">
            <v>3750000</v>
          </cell>
          <cell r="N86">
            <v>3450000</v>
          </cell>
          <cell r="O86">
            <v>0</v>
          </cell>
          <cell r="P86">
            <v>0</v>
          </cell>
          <cell r="Q86">
            <v>3750000</v>
          </cell>
          <cell r="R86">
            <v>3450000</v>
          </cell>
          <cell r="S86" t="str">
            <v>Cẩm Giàng</v>
          </cell>
          <cell r="T86" t="str">
            <v>=</v>
          </cell>
          <cell r="U86" t="str">
            <v>chưa có chuyến từ T09/2022</v>
          </cell>
          <cell r="V86">
            <v>0</v>
          </cell>
        </row>
        <row r="87">
          <cell r="D87" t="str">
            <v>DKG&lt;-&gt;Ninh Giang, Hải Dương</v>
          </cell>
          <cell r="E87">
            <v>130</v>
          </cell>
          <cell r="F87">
            <v>650000</v>
          </cell>
          <cell r="G87">
            <v>3650000</v>
          </cell>
          <cell r="H87">
            <v>3450000</v>
          </cell>
          <cell r="I87">
            <v>3450000</v>
          </cell>
          <cell r="J87">
            <v>3350000</v>
          </cell>
          <cell r="K87">
            <v>3450000</v>
          </cell>
          <cell r="L87">
            <v>3350000</v>
          </cell>
          <cell r="M87">
            <v>3650000</v>
          </cell>
          <cell r="N87">
            <v>3350000</v>
          </cell>
          <cell r="O87">
            <v>0</v>
          </cell>
          <cell r="P87">
            <v>0</v>
          </cell>
          <cell r="Q87">
            <v>3650000</v>
          </cell>
          <cell r="R87">
            <v>3350000</v>
          </cell>
          <cell r="S87" t="str">
            <v>Ninh Giang</v>
          </cell>
          <cell r="T87" t="str">
            <v>=</v>
          </cell>
          <cell r="U87" t="str">
            <v>chưa có chuyến từ T09/2022</v>
          </cell>
          <cell r="V87">
            <v>0</v>
          </cell>
        </row>
        <row r="88">
          <cell r="D88" t="str">
            <v>DKG&lt;-&gt;Gia Lộc, Hải Dương</v>
          </cell>
          <cell r="E88">
            <v>145</v>
          </cell>
          <cell r="F88">
            <v>650000</v>
          </cell>
          <cell r="G88">
            <v>3650000</v>
          </cell>
          <cell r="H88">
            <v>3450000</v>
          </cell>
          <cell r="I88">
            <v>3450000</v>
          </cell>
          <cell r="J88">
            <v>3350000</v>
          </cell>
          <cell r="K88">
            <v>3450000</v>
          </cell>
          <cell r="L88">
            <v>3350000</v>
          </cell>
          <cell r="M88">
            <v>3650000</v>
          </cell>
          <cell r="N88">
            <v>3350000</v>
          </cell>
          <cell r="O88">
            <v>0</v>
          </cell>
          <cell r="P88">
            <v>0</v>
          </cell>
          <cell r="Q88">
            <v>3650000</v>
          </cell>
          <cell r="R88">
            <v>3350000</v>
          </cell>
          <cell r="S88" t="str">
            <v>Gia Lộc</v>
          </cell>
          <cell r="T88" t="str">
            <v>=</v>
          </cell>
          <cell r="U88" t="str">
            <v>chưa có chuyến từ T09/2022</v>
          </cell>
          <cell r="V88">
            <v>0</v>
          </cell>
        </row>
        <row r="89">
          <cell r="D89" t="str">
            <v>DKG&lt;-&gt;Thanh Miện, Hải Dương</v>
          </cell>
          <cell r="E89">
            <v>160</v>
          </cell>
          <cell r="F89">
            <v>650000</v>
          </cell>
          <cell r="G89">
            <v>3750000</v>
          </cell>
          <cell r="H89">
            <v>3550000</v>
          </cell>
          <cell r="I89">
            <v>3550000</v>
          </cell>
          <cell r="J89">
            <v>3450000</v>
          </cell>
          <cell r="K89">
            <v>3550000</v>
          </cell>
          <cell r="L89">
            <v>3450000</v>
          </cell>
          <cell r="M89">
            <v>3700000</v>
          </cell>
          <cell r="N89">
            <v>3400000</v>
          </cell>
          <cell r="O89">
            <v>0</v>
          </cell>
          <cell r="P89">
            <v>0</v>
          </cell>
          <cell r="Q89">
            <v>3700000</v>
          </cell>
          <cell r="R89">
            <v>3400000</v>
          </cell>
          <cell r="S89" t="str">
            <v>Thanh Miện</v>
          </cell>
          <cell r="T89" t="str">
            <v>=</v>
          </cell>
          <cell r="U89">
            <v>3400000</v>
          </cell>
          <cell r="V89">
            <v>3300000</v>
          </cell>
        </row>
        <row r="90">
          <cell r="D90" t="str">
            <v>DKG&lt;-&gt;Ân Thi, Hưng Yên</v>
          </cell>
          <cell r="E90">
            <v>190</v>
          </cell>
          <cell r="F90">
            <v>700000</v>
          </cell>
          <cell r="G90">
            <v>4100000</v>
          </cell>
          <cell r="H90">
            <v>3900000</v>
          </cell>
          <cell r="I90">
            <v>3850000</v>
          </cell>
          <cell r="J90">
            <v>3850000</v>
          </cell>
          <cell r="K90">
            <v>3850000</v>
          </cell>
          <cell r="L90">
            <v>3850000</v>
          </cell>
          <cell r="M90">
            <v>4200000</v>
          </cell>
          <cell r="N90">
            <v>3850000</v>
          </cell>
          <cell r="O90">
            <v>0</v>
          </cell>
          <cell r="P90">
            <v>0</v>
          </cell>
          <cell r="Q90">
            <v>4200000</v>
          </cell>
          <cell r="R90">
            <v>3850000</v>
          </cell>
          <cell r="S90" t="str">
            <v>Ân Thi</v>
          </cell>
          <cell r="T90" t="str">
            <v>=</v>
          </cell>
          <cell r="U90">
            <v>3800000</v>
          </cell>
          <cell r="V90">
            <v>3700000</v>
          </cell>
        </row>
        <row r="91">
          <cell r="D91" t="str">
            <v>DKG&lt;-&gt;Yên Mỹ, Hưng Yên</v>
          </cell>
          <cell r="E91">
            <v>210</v>
          </cell>
          <cell r="F91">
            <v>700000</v>
          </cell>
          <cell r="G91">
            <v>4150000</v>
          </cell>
          <cell r="H91">
            <v>3950000</v>
          </cell>
          <cell r="I91">
            <v>3900000</v>
          </cell>
          <cell r="J91">
            <v>3900000</v>
          </cell>
          <cell r="K91">
            <v>3900000</v>
          </cell>
          <cell r="L91">
            <v>3900000</v>
          </cell>
          <cell r="M91">
            <v>4200000</v>
          </cell>
          <cell r="N91">
            <v>3850000</v>
          </cell>
          <cell r="O91">
            <v>0</v>
          </cell>
          <cell r="P91">
            <v>0</v>
          </cell>
          <cell r="Q91">
            <v>4200000</v>
          </cell>
          <cell r="R91">
            <v>3850000</v>
          </cell>
          <cell r="S91" t="str">
            <v>Yên Mỹ</v>
          </cell>
          <cell r="T91" t="str">
            <v>=</v>
          </cell>
          <cell r="U91">
            <v>3800000</v>
          </cell>
          <cell r="V91">
            <v>3700000</v>
          </cell>
        </row>
        <row r="92">
          <cell r="D92" t="str">
            <v>DKG&lt;-&gt;Mỹ Hào, Hưng Yên</v>
          </cell>
          <cell r="E92">
            <v>200</v>
          </cell>
          <cell r="F92">
            <v>700000</v>
          </cell>
          <cell r="G92">
            <v>4050000</v>
          </cell>
          <cell r="H92">
            <v>3850000</v>
          </cell>
          <cell r="I92">
            <v>3800000</v>
          </cell>
          <cell r="J92">
            <v>3800000</v>
          </cell>
          <cell r="K92">
            <v>3800000</v>
          </cell>
          <cell r="L92">
            <v>3800000</v>
          </cell>
          <cell r="M92">
            <v>4150000</v>
          </cell>
          <cell r="N92">
            <v>3800000</v>
          </cell>
          <cell r="O92">
            <v>0</v>
          </cell>
          <cell r="P92">
            <v>0</v>
          </cell>
          <cell r="Q92">
            <v>4150000</v>
          </cell>
          <cell r="R92">
            <v>3800000</v>
          </cell>
          <cell r="S92" t="str">
            <v>Mỹ Hào</v>
          </cell>
          <cell r="T92" t="str">
            <v>=</v>
          </cell>
          <cell r="U92">
            <v>3800000</v>
          </cell>
          <cell r="V92">
            <v>3700000</v>
          </cell>
        </row>
        <row r="93">
          <cell r="D93" t="str">
            <v>DKG&lt;-&gt;Văn Lâm, Hưng Yên</v>
          </cell>
          <cell r="E93">
            <v>195</v>
          </cell>
          <cell r="F93">
            <v>1050000</v>
          </cell>
          <cell r="G93">
            <v>4400000</v>
          </cell>
          <cell r="H93">
            <v>4400000</v>
          </cell>
          <cell r="I93">
            <v>4150000</v>
          </cell>
          <cell r="J93">
            <v>4150000</v>
          </cell>
          <cell r="K93">
            <v>4150000</v>
          </cell>
          <cell r="L93">
            <v>4150000</v>
          </cell>
          <cell r="M93">
            <v>4500000</v>
          </cell>
          <cell r="N93">
            <v>4150000</v>
          </cell>
          <cell r="O93">
            <v>3780000</v>
          </cell>
          <cell r="P93">
            <v>0</v>
          </cell>
          <cell r="Q93">
            <v>4500000</v>
          </cell>
          <cell r="R93">
            <v>4150000</v>
          </cell>
          <cell r="S93" t="str">
            <v>Văn Lâm</v>
          </cell>
          <cell r="T93" t="str">
            <v>=</v>
          </cell>
          <cell r="U93" t="str">
            <v>chưa có chuyến từ T09/2022</v>
          </cell>
          <cell r="V93">
            <v>0</v>
          </cell>
        </row>
        <row r="94">
          <cell r="D94" t="str">
            <v>DKG&lt;-&gt;Chợ Gạo, Hưng Yên</v>
          </cell>
          <cell r="E94">
            <v>210</v>
          </cell>
          <cell r="F94">
            <v>700000</v>
          </cell>
          <cell r="G94">
            <v>4150000</v>
          </cell>
          <cell r="H94">
            <v>3950000</v>
          </cell>
          <cell r="I94">
            <v>3900000</v>
          </cell>
          <cell r="J94">
            <v>3900000</v>
          </cell>
          <cell r="K94">
            <v>3900000</v>
          </cell>
          <cell r="L94">
            <v>3900000</v>
          </cell>
          <cell r="M94">
            <v>4200000</v>
          </cell>
          <cell r="N94">
            <v>3850000</v>
          </cell>
          <cell r="O94">
            <v>0</v>
          </cell>
          <cell r="P94">
            <v>0</v>
          </cell>
          <cell r="Q94">
            <v>4200000</v>
          </cell>
          <cell r="R94">
            <v>3850000</v>
          </cell>
          <cell r="S94" t="str">
            <v>Chợ Gạo</v>
          </cell>
          <cell r="T94" t="str">
            <v>=</v>
          </cell>
          <cell r="U94" t="str">
            <v>chưa có chuyến từ T09/2022</v>
          </cell>
          <cell r="V94">
            <v>0</v>
          </cell>
        </row>
        <row r="95">
          <cell r="D95" t="str">
            <v>DKG&lt;-&gt;Tiên Lữ, Hưng Yên</v>
          </cell>
          <cell r="E95">
            <v>200</v>
          </cell>
          <cell r="F95">
            <v>700000</v>
          </cell>
          <cell r="G95">
            <v>4050000</v>
          </cell>
          <cell r="H95">
            <v>3850000</v>
          </cell>
          <cell r="I95">
            <v>3800000</v>
          </cell>
          <cell r="J95">
            <v>3800000</v>
          </cell>
          <cell r="K95">
            <v>3800000</v>
          </cell>
          <cell r="L95">
            <v>3800000</v>
          </cell>
          <cell r="M95">
            <v>3950000</v>
          </cell>
          <cell r="N95">
            <v>3800000</v>
          </cell>
          <cell r="O95">
            <v>0</v>
          </cell>
          <cell r="P95">
            <v>0</v>
          </cell>
          <cell r="Q95">
            <v>3950000</v>
          </cell>
          <cell r="R95">
            <v>3800000</v>
          </cell>
          <cell r="S95" t="str">
            <v>Tiên Lữ</v>
          </cell>
          <cell r="T95" t="str">
            <v>=</v>
          </cell>
          <cell r="U95">
            <v>3800000</v>
          </cell>
          <cell r="V95">
            <v>3700000</v>
          </cell>
        </row>
        <row r="96">
          <cell r="D96" t="str">
            <v>DKG&lt;-&gt;Kim Động, Hưng Yên</v>
          </cell>
          <cell r="E96">
            <v>230</v>
          </cell>
          <cell r="F96">
            <v>700000</v>
          </cell>
          <cell r="G96">
            <v>4450000</v>
          </cell>
          <cell r="H96">
            <v>4250000</v>
          </cell>
          <cell r="I96">
            <v>3950000</v>
          </cell>
          <cell r="J96">
            <v>3950000</v>
          </cell>
          <cell r="K96">
            <v>3950000</v>
          </cell>
          <cell r="L96">
            <v>3950000</v>
          </cell>
          <cell r="M96">
            <v>4300000</v>
          </cell>
          <cell r="N96">
            <v>3950000</v>
          </cell>
          <cell r="O96">
            <v>0</v>
          </cell>
          <cell r="P96" t="str">
            <v>khoái châu</v>
          </cell>
          <cell r="Q96">
            <v>4300000</v>
          </cell>
          <cell r="R96">
            <v>3950000</v>
          </cell>
          <cell r="S96" t="str">
            <v>Kim Động</v>
          </cell>
          <cell r="T96" t="str">
            <v>=</v>
          </cell>
          <cell r="U96">
            <v>3800000</v>
          </cell>
          <cell r="V96">
            <v>3700000</v>
          </cell>
        </row>
        <row r="97">
          <cell r="D97" t="str">
            <v>DKG&lt;-&gt;Phủ Cừ, Hưng Yên</v>
          </cell>
          <cell r="E97">
            <v>200</v>
          </cell>
          <cell r="F97">
            <v>700000</v>
          </cell>
          <cell r="G97">
            <v>4050000</v>
          </cell>
          <cell r="H97">
            <v>3850000</v>
          </cell>
          <cell r="I97">
            <v>3800000</v>
          </cell>
          <cell r="J97">
            <v>3800000</v>
          </cell>
          <cell r="K97">
            <v>3800000</v>
          </cell>
          <cell r="L97">
            <v>3800000</v>
          </cell>
          <cell r="M97">
            <v>4150000</v>
          </cell>
          <cell r="N97">
            <v>3800000</v>
          </cell>
          <cell r="O97">
            <v>0</v>
          </cell>
          <cell r="P97">
            <v>0</v>
          </cell>
          <cell r="Q97">
            <v>4150000</v>
          </cell>
          <cell r="R97">
            <v>3800000</v>
          </cell>
          <cell r="S97" t="str">
            <v>Phủ Cừ</v>
          </cell>
          <cell r="T97" t="str">
            <v>=</v>
          </cell>
          <cell r="U97" t="str">
            <v>chưa có chuyến từ T09/2022</v>
          </cell>
          <cell r="V97">
            <v>0</v>
          </cell>
        </row>
        <row r="98">
          <cell r="D98" t="str">
            <v>DKG&lt;-&gt;Duy Tiên, Hà Nam</v>
          </cell>
          <cell r="E98">
            <v>260</v>
          </cell>
          <cell r="F98">
            <v>1100000</v>
          </cell>
          <cell r="G98">
            <v>5150000</v>
          </cell>
          <cell r="H98">
            <v>5050000</v>
          </cell>
          <cell r="I98">
            <v>4800000</v>
          </cell>
          <cell r="J98">
            <v>4800000</v>
          </cell>
          <cell r="K98">
            <v>4800000</v>
          </cell>
          <cell r="L98">
            <v>4800000</v>
          </cell>
          <cell r="M98">
            <v>4800000</v>
          </cell>
          <cell r="N98">
            <v>4800000</v>
          </cell>
          <cell r="O98">
            <v>3900000</v>
          </cell>
          <cell r="P98">
            <v>0</v>
          </cell>
          <cell r="Q98">
            <v>4800000</v>
          </cell>
          <cell r="R98">
            <v>4800000</v>
          </cell>
          <cell r="S98" t="str">
            <v>Duy Tiên</v>
          </cell>
          <cell r="T98" t="str">
            <v>=</v>
          </cell>
          <cell r="U98" t="str">
            <v>chưa có chuyến từ T09/2022</v>
          </cell>
          <cell r="V98">
            <v>4500000</v>
          </cell>
        </row>
        <row r="99">
          <cell r="D99" t="str">
            <v>DKG&lt;-&gt;Lý Nhân, Hà Nam</v>
          </cell>
          <cell r="E99">
            <v>265</v>
          </cell>
          <cell r="F99">
            <v>1100000</v>
          </cell>
          <cell r="G99">
            <v>5200000</v>
          </cell>
          <cell r="H99">
            <v>5100000</v>
          </cell>
          <cell r="I99">
            <v>4750000</v>
          </cell>
          <cell r="J99">
            <v>4750000</v>
          </cell>
          <cell r="K99">
            <v>4750000</v>
          </cell>
          <cell r="L99">
            <v>4750000</v>
          </cell>
          <cell r="M99">
            <v>4750000</v>
          </cell>
          <cell r="N99">
            <v>4750000</v>
          </cell>
          <cell r="O99">
            <v>4000000</v>
          </cell>
          <cell r="P99">
            <v>0</v>
          </cell>
          <cell r="Q99">
            <v>4750000</v>
          </cell>
          <cell r="R99">
            <v>4750000</v>
          </cell>
          <cell r="S99" t="str">
            <v>Lý Nhân</v>
          </cell>
          <cell r="T99" t="str">
            <v>=</v>
          </cell>
          <cell r="U99">
            <v>4500000</v>
          </cell>
          <cell r="V99">
            <v>4500000</v>
          </cell>
          <cell r="W99" t="str">
            <v>= Bình Lục</v>
          </cell>
        </row>
        <row r="100">
          <cell r="D100" t="str">
            <v>DKG&lt;-&gt;Yên Lệnh, Hà Nam</v>
          </cell>
          <cell r="E100">
            <v>245</v>
          </cell>
          <cell r="F100">
            <v>1100000</v>
          </cell>
          <cell r="G100">
            <v>5050000</v>
          </cell>
          <cell r="H100">
            <v>4950000</v>
          </cell>
          <cell r="I100">
            <v>4800000</v>
          </cell>
          <cell r="J100">
            <v>4800000</v>
          </cell>
          <cell r="K100">
            <v>4800000</v>
          </cell>
          <cell r="L100">
            <v>4800000</v>
          </cell>
          <cell r="M100">
            <v>4800000</v>
          </cell>
          <cell r="N100">
            <v>4800000</v>
          </cell>
          <cell r="O100">
            <v>0</v>
          </cell>
          <cell r="P100">
            <v>0</v>
          </cell>
          <cell r="Q100">
            <v>4800000</v>
          </cell>
          <cell r="R100">
            <v>4800000</v>
          </cell>
          <cell r="S100" t="str">
            <v>Yên Lệnh</v>
          </cell>
          <cell r="T100" t="str">
            <v>=</v>
          </cell>
          <cell r="U100" t="str">
            <v>chưa có chuyến từ T09/2022</v>
          </cell>
          <cell r="V100">
            <v>0</v>
          </cell>
        </row>
        <row r="101">
          <cell r="D101" t="str">
            <v>DKG&lt;-&gt;Kim Bảng, Hà Nam</v>
          </cell>
          <cell r="E101">
            <v>280</v>
          </cell>
          <cell r="F101">
            <v>1100000</v>
          </cell>
          <cell r="G101">
            <v>5300000</v>
          </cell>
          <cell r="H101">
            <v>4800000</v>
          </cell>
          <cell r="I101">
            <v>4850000</v>
          </cell>
          <cell r="J101">
            <v>4750000</v>
          </cell>
          <cell r="K101">
            <v>4850000</v>
          </cell>
          <cell r="L101">
            <v>4750000</v>
          </cell>
          <cell r="M101">
            <v>4950000</v>
          </cell>
          <cell r="N101">
            <v>4750000</v>
          </cell>
          <cell r="O101">
            <v>0</v>
          </cell>
          <cell r="P101">
            <v>0</v>
          </cell>
          <cell r="Q101">
            <v>4950000</v>
          </cell>
          <cell r="R101">
            <v>4750000</v>
          </cell>
          <cell r="S101" t="str">
            <v>Kim Bảng</v>
          </cell>
          <cell r="T101" t="str">
            <v>=</v>
          </cell>
          <cell r="U101">
            <v>4500000</v>
          </cell>
          <cell r="V101">
            <v>4500000</v>
          </cell>
        </row>
        <row r="102">
          <cell r="D102" t="str">
            <v>DKG&lt;-&gt;Vĩnh Trụ, Hà Nam</v>
          </cell>
          <cell r="E102">
            <v>260</v>
          </cell>
          <cell r="F102">
            <v>1100000</v>
          </cell>
          <cell r="G102">
            <v>5150000</v>
          </cell>
          <cell r="H102">
            <v>4650000</v>
          </cell>
          <cell r="I102">
            <v>4900000</v>
          </cell>
          <cell r="J102">
            <v>4900000</v>
          </cell>
          <cell r="K102">
            <v>4900000</v>
          </cell>
          <cell r="L102">
            <v>4900000</v>
          </cell>
          <cell r="M102">
            <v>4900000</v>
          </cell>
          <cell r="N102">
            <v>4900000</v>
          </cell>
          <cell r="O102">
            <v>0</v>
          </cell>
          <cell r="P102">
            <v>0</v>
          </cell>
          <cell r="Q102">
            <v>4900000</v>
          </cell>
          <cell r="R102">
            <v>4900000</v>
          </cell>
          <cell r="S102" t="str">
            <v>Vĩnh Trụ</v>
          </cell>
          <cell r="T102" t="str">
            <v>=</v>
          </cell>
          <cell r="U102" t="str">
            <v>chưa có chuyến từ T09/2022</v>
          </cell>
          <cell r="V102">
            <v>0</v>
          </cell>
        </row>
        <row r="103">
          <cell r="D103" t="str">
            <v>DKG&lt;-&gt;Phủ Lý, Hà Nam</v>
          </cell>
          <cell r="E103">
            <v>280</v>
          </cell>
          <cell r="F103">
            <v>1100000</v>
          </cell>
          <cell r="G103">
            <v>5300000</v>
          </cell>
          <cell r="H103">
            <v>4800000</v>
          </cell>
          <cell r="I103">
            <v>4850000</v>
          </cell>
          <cell r="J103">
            <v>4750000</v>
          </cell>
          <cell r="K103">
            <v>4850000</v>
          </cell>
          <cell r="L103">
            <v>4750000</v>
          </cell>
          <cell r="M103">
            <v>4950000</v>
          </cell>
          <cell r="N103">
            <v>4750000</v>
          </cell>
          <cell r="O103">
            <v>0</v>
          </cell>
          <cell r="P103">
            <v>0</v>
          </cell>
          <cell r="Q103">
            <v>4950000</v>
          </cell>
          <cell r="R103">
            <v>4750000</v>
          </cell>
          <cell r="S103" t="str">
            <v>Phủ Lý</v>
          </cell>
          <cell r="T103" t="str">
            <v>=</v>
          </cell>
          <cell r="U103" t="str">
            <v>chưa có chuyến từ T09/2022</v>
          </cell>
          <cell r="V103">
            <v>0</v>
          </cell>
        </row>
        <row r="104">
          <cell r="D104" t="str">
            <v>DKG&lt;-&gt;Thanh Liêm, Hà Nam</v>
          </cell>
          <cell r="E104">
            <v>290</v>
          </cell>
          <cell r="F104">
            <v>1100000</v>
          </cell>
          <cell r="G104">
            <v>5450000</v>
          </cell>
          <cell r="H104">
            <v>5150000</v>
          </cell>
          <cell r="I104">
            <v>5100000</v>
          </cell>
          <cell r="J104">
            <v>5050000</v>
          </cell>
          <cell r="K104">
            <v>5100000</v>
          </cell>
          <cell r="L104">
            <v>5050000</v>
          </cell>
          <cell r="M104">
            <v>5100000</v>
          </cell>
          <cell r="N104">
            <v>5000000</v>
          </cell>
          <cell r="O104">
            <v>0</v>
          </cell>
          <cell r="P104">
            <v>0</v>
          </cell>
          <cell r="Q104">
            <v>5100000</v>
          </cell>
          <cell r="R104">
            <v>5000000</v>
          </cell>
          <cell r="S104" t="str">
            <v>Thanh Liêm</v>
          </cell>
          <cell r="T104" t="str">
            <v>=</v>
          </cell>
          <cell r="U104">
            <v>4500000</v>
          </cell>
          <cell r="V104">
            <v>4500000</v>
          </cell>
        </row>
        <row r="105">
          <cell r="D105" t="str">
            <v>DKG&lt;-&gt;Thuận Thành, Bắc Ninh</v>
          </cell>
          <cell r="E105">
            <v>190</v>
          </cell>
          <cell r="F105">
            <v>750000</v>
          </cell>
          <cell r="G105">
            <v>4450000</v>
          </cell>
          <cell r="H105">
            <v>4350000</v>
          </cell>
          <cell r="I105">
            <v>4450000</v>
          </cell>
          <cell r="J105">
            <v>4300000</v>
          </cell>
          <cell r="K105">
            <v>4450000</v>
          </cell>
          <cell r="L105">
            <v>4300000</v>
          </cell>
          <cell r="M105">
            <v>4450000</v>
          </cell>
          <cell r="N105">
            <v>4300000</v>
          </cell>
          <cell r="O105">
            <v>0</v>
          </cell>
          <cell r="P105">
            <v>0</v>
          </cell>
          <cell r="Q105">
            <v>4450000</v>
          </cell>
          <cell r="R105">
            <v>4300000</v>
          </cell>
          <cell r="S105" t="str">
            <v>Thuận Thành</v>
          </cell>
          <cell r="T105" t="str">
            <v>=</v>
          </cell>
          <cell r="U105" t="str">
            <v>chưa có chuyến từ T09/2022</v>
          </cell>
          <cell r="V105">
            <v>0</v>
          </cell>
        </row>
        <row r="106">
          <cell r="D106" t="str">
            <v>DKG&lt;-&gt;Phật Tích, Bắc Ninh</v>
          </cell>
          <cell r="E106">
            <v>244</v>
          </cell>
          <cell r="F106">
            <v>1100000</v>
          </cell>
          <cell r="G106">
            <v>5000000</v>
          </cell>
          <cell r="H106">
            <v>4900000</v>
          </cell>
          <cell r="I106">
            <v>4900000</v>
          </cell>
          <cell r="J106">
            <v>4700000</v>
          </cell>
          <cell r="K106">
            <v>4900000</v>
          </cell>
          <cell r="L106">
            <v>4700000</v>
          </cell>
          <cell r="M106">
            <v>4900000</v>
          </cell>
          <cell r="N106">
            <v>4700000</v>
          </cell>
          <cell r="O106">
            <v>0</v>
          </cell>
          <cell r="P106">
            <v>0</v>
          </cell>
          <cell r="Q106">
            <v>4900000</v>
          </cell>
          <cell r="R106">
            <v>4700000</v>
          </cell>
          <cell r="S106" t="str">
            <v>Phật Tích</v>
          </cell>
          <cell r="T106" t="str">
            <v>=</v>
          </cell>
          <cell r="U106" t="str">
            <v>chưa có chuyến từ T09/2022</v>
          </cell>
          <cell r="V106">
            <v>4500000</v>
          </cell>
        </row>
        <row r="107">
          <cell r="D107" t="str">
            <v>DKG&lt;-&gt;Tiên Du, Bắc Ninh</v>
          </cell>
          <cell r="E107">
            <v>230</v>
          </cell>
          <cell r="F107">
            <v>1100000</v>
          </cell>
          <cell r="G107">
            <v>4800000</v>
          </cell>
          <cell r="H107">
            <v>4700000</v>
          </cell>
          <cell r="I107">
            <v>4800000</v>
          </cell>
          <cell r="J107">
            <v>4600000</v>
          </cell>
          <cell r="K107">
            <v>4800000</v>
          </cell>
          <cell r="L107">
            <v>4600000</v>
          </cell>
          <cell r="M107">
            <v>4800000</v>
          </cell>
          <cell r="N107">
            <v>4600000</v>
          </cell>
          <cell r="O107">
            <v>0</v>
          </cell>
          <cell r="P107">
            <v>0</v>
          </cell>
          <cell r="Q107">
            <v>4800000</v>
          </cell>
          <cell r="R107">
            <v>4600000</v>
          </cell>
          <cell r="S107" t="str">
            <v>Tiên Du</v>
          </cell>
          <cell r="T107" t="str">
            <v>=</v>
          </cell>
          <cell r="U107">
            <v>4600000</v>
          </cell>
          <cell r="V107">
            <v>4500000</v>
          </cell>
        </row>
        <row r="108">
          <cell r="D108" t="str">
            <v>DKG&lt;-&gt;TP. Bắc Ninh</v>
          </cell>
          <cell r="E108">
            <v>230</v>
          </cell>
          <cell r="F108">
            <v>1100000</v>
          </cell>
          <cell r="G108">
            <v>4800000</v>
          </cell>
          <cell r="H108">
            <v>4700000</v>
          </cell>
          <cell r="I108">
            <v>4800000</v>
          </cell>
          <cell r="J108">
            <v>4600000</v>
          </cell>
          <cell r="K108">
            <v>4800000</v>
          </cell>
          <cell r="L108">
            <v>4600000</v>
          </cell>
          <cell r="M108">
            <v>4800000</v>
          </cell>
          <cell r="N108">
            <v>4600000</v>
          </cell>
          <cell r="O108">
            <v>0</v>
          </cell>
          <cell r="P108">
            <v>0</v>
          </cell>
          <cell r="Q108">
            <v>4800000</v>
          </cell>
          <cell r="R108">
            <v>4600000</v>
          </cell>
          <cell r="S108" t="str">
            <v>TP. Bắc Ninh</v>
          </cell>
          <cell r="T108" t="str">
            <v>saiiii</v>
          </cell>
          <cell r="U108">
            <v>4600000</v>
          </cell>
          <cell r="V108">
            <v>4500000</v>
          </cell>
        </row>
        <row r="109">
          <cell r="D109" t="str">
            <v>DKG&lt;-&gt;Từ Sơn, Bắc Ninh</v>
          </cell>
          <cell r="E109">
            <v>240</v>
          </cell>
          <cell r="F109">
            <v>1100000</v>
          </cell>
          <cell r="G109">
            <v>5000000</v>
          </cell>
          <cell r="H109">
            <v>4900000</v>
          </cell>
          <cell r="I109">
            <v>4900000</v>
          </cell>
          <cell r="J109">
            <v>4700000</v>
          </cell>
          <cell r="K109">
            <v>4900000</v>
          </cell>
          <cell r="L109">
            <v>4700000</v>
          </cell>
          <cell r="M109">
            <v>4650000</v>
          </cell>
          <cell r="N109">
            <v>4450000</v>
          </cell>
          <cell r="O109">
            <v>3980000</v>
          </cell>
          <cell r="P109">
            <v>0</v>
          </cell>
          <cell r="Q109">
            <v>4650000</v>
          </cell>
          <cell r="R109">
            <v>4450000</v>
          </cell>
          <cell r="S109" t="str">
            <v>Từ Sơn</v>
          </cell>
          <cell r="T109" t="str">
            <v>=</v>
          </cell>
          <cell r="U109">
            <v>4600000</v>
          </cell>
          <cell r="V109">
            <v>4500000</v>
          </cell>
        </row>
        <row r="110">
          <cell r="D110" t="str">
            <v>DKG&lt;-&gt;Phố Chờ, Bắc Ninh</v>
          </cell>
          <cell r="E110">
            <v>250</v>
          </cell>
          <cell r="F110">
            <v>1100000</v>
          </cell>
          <cell r="G110">
            <v>5100000</v>
          </cell>
          <cell r="H110">
            <v>5000000</v>
          </cell>
          <cell r="I110">
            <v>4900000</v>
          </cell>
          <cell r="J110">
            <v>4700000</v>
          </cell>
          <cell r="K110">
            <v>4900000</v>
          </cell>
          <cell r="L110">
            <v>4700000</v>
          </cell>
          <cell r="M110">
            <v>4900000</v>
          </cell>
          <cell r="N110">
            <v>4700000</v>
          </cell>
          <cell r="O110">
            <v>0</v>
          </cell>
          <cell r="P110">
            <v>0</v>
          </cell>
          <cell r="Q110">
            <v>4900000</v>
          </cell>
          <cell r="R110">
            <v>4700000</v>
          </cell>
          <cell r="S110" t="str">
            <v>Phố Chờ</v>
          </cell>
          <cell r="T110" t="str">
            <v>=</v>
          </cell>
          <cell r="U110" t="str">
            <v>chưa có chuyến từ T09/2022</v>
          </cell>
          <cell r="V110">
            <v>4500000</v>
          </cell>
        </row>
        <row r="111">
          <cell r="D111" t="str">
            <v>DKG&lt;-&gt;Yên Phong, Bắc Ninh</v>
          </cell>
          <cell r="E111">
            <v>245</v>
          </cell>
          <cell r="F111">
            <v>1100000</v>
          </cell>
          <cell r="G111">
            <v>5000000</v>
          </cell>
          <cell r="H111">
            <v>4900000</v>
          </cell>
          <cell r="I111">
            <v>4900000</v>
          </cell>
          <cell r="J111">
            <v>4700000</v>
          </cell>
          <cell r="K111">
            <v>4900000</v>
          </cell>
          <cell r="L111">
            <v>4700000</v>
          </cell>
          <cell r="M111">
            <v>4600000</v>
          </cell>
          <cell r="N111">
            <v>4500000</v>
          </cell>
          <cell r="O111">
            <v>3980000</v>
          </cell>
          <cell r="P111">
            <v>0</v>
          </cell>
          <cell r="Q111">
            <v>4600000</v>
          </cell>
          <cell r="R111">
            <v>4500000</v>
          </cell>
          <cell r="S111" t="str">
            <v>Yên Phong</v>
          </cell>
          <cell r="T111" t="str">
            <v>=</v>
          </cell>
          <cell r="U111">
            <v>4600000</v>
          </cell>
          <cell r="V111">
            <v>4500000</v>
          </cell>
        </row>
        <row r="112">
          <cell r="D112" t="str">
            <v>DKG&lt;-&gt;Quế Võ, Bắc Ninh</v>
          </cell>
          <cell r="E112">
            <v>185</v>
          </cell>
          <cell r="F112">
            <v>1100000</v>
          </cell>
          <cell r="G112">
            <v>4800000</v>
          </cell>
          <cell r="H112">
            <v>4700000</v>
          </cell>
          <cell r="I112">
            <v>4800000</v>
          </cell>
          <cell r="J112">
            <v>4600000</v>
          </cell>
          <cell r="K112">
            <v>4800000</v>
          </cell>
          <cell r="L112">
            <v>4600000</v>
          </cell>
          <cell r="M112">
            <v>4800000</v>
          </cell>
          <cell r="N112">
            <v>4600000</v>
          </cell>
          <cell r="O112">
            <v>3980000</v>
          </cell>
          <cell r="P112">
            <v>0</v>
          </cell>
          <cell r="Q112">
            <v>4800000</v>
          </cell>
          <cell r="R112">
            <v>4600000</v>
          </cell>
          <cell r="S112" t="str">
            <v>Quế Võ</v>
          </cell>
          <cell r="T112" t="str">
            <v>=</v>
          </cell>
          <cell r="U112">
            <v>4600000</v>
          </cell>
          <cell r="V112">
            <v>4500000</v>
          </cell>
        </row>
        <row r="113">
          <cell r="D113" t="str">
            <v>DKG&lt;-&gt;TP. Bắc Giang</v>
          </cell>
          <cell r="E113">
            <v>265</v>
          </cell>
          <cell r="F113">
            <v>1150000</v>
          </cell>
          <cell r="G113">
            <v>5200000</v>
          </cell>
          <cell r="H113">
            <v>5100000</v>
          </cell>
          <cell r="I113">
            <v>5050000</v>
          </cell>
          <cell r="J113">
            <v>4850000</v>
          </cell>
          <cell r="K113">
            <v>5050000</v>
          </cell>
          <cell r="L113">
            <v>4850000</v>
          </cell>
          <cell r="M113">
            <v>5050000</v>
          </cell>
          <cell r="N113">
            <v>4850000</v>
          </cell>
          <cell r="O113">
            <v>0</v>
          </cell>
          <cell r="P113">
            <v>0</v>
          </cell>
          <cell r="Q113">
            <v>5050000</v>
          </cell>
          <cell r="R113">
            <v>4850000</v>
          </cell>
          <cell r="S113" t="str">
            <v>TP. Bắc Giang</v>
          </cell>
          <cell r="T113" t="str">
            <v>saiiii</v>
          </cell>
          <cell r="U113">
            <v>4800000</v>
          </cell>
          <cell r="V113">
            <v>0</v>
          </cell>
        </row>
        <row r="114">
          <cell r="D114" t="str">
            <v>DKG&lt;-&gt;Dĩnh Kế, Bắc Giang</v>
          </cell>
          <cell r="E114">
            <v>255</v>
          </cell>
          <cell r="F114">
            <v>1150000</v>
          </cell>
          <cell r="G114">
            <v>5150000</v>
          </cell>
          <cell r="H114">
            <v>5050000</v>
          </cell>
          <cell r="I114">
            <v>5100000</v>
          </cell>
          <cell r="J114">
            <v>4900000</v>
          </cell>
          <cell r="K114">
            <v>5100000</v>
          </cell>
          <cell r="L114">
            <v>4900000</v>
          </cell>
          <cell r="M114">
            <v>5100000</v>
          </cell>
          <cell r="N114">
            <v>4900000</v>
          </cell>
          <cell r="O114">
            <v>0</v>
          </cell>
          <cell r="P114">
            <v>0</v>
          </cell>
          <cell r="Q114">
            <v>5100000</v>
          </cell>
          <cell r="R114">
            <v>4900000</v>
          </cell>
          <cell r="S114" t="str">
            <v>Dĩnh Kế</v>
          </cell>
          <cell r="T114" t="str">
            <v>=</v>
          </cell>
          <cell r="U114" t="str">
            <v>chưa có chuyến từ T09/2022</v>
          </cell>
          <cell r="V114">
            <v>0</v>
          </cell>
        </row>
        <row r="115">
          <cell r="D115" t="str">
            <v>DKG&lt;-&gt;Hiệp Hòa, Bắc Giang</v>
          </cell>
          <cell r="E115">
            <v>280</v>
          </cell>
          <cell r="F115">
            <v>1150000</v>
          </cell>
          <cell r="G115">
            <v>5350000</v>
          </cell>
          <cell r="H115">
            <v>5250000</v>
          </cell>
          <cell r="I115">
            <v>5050000</v>
          </cell>
          <cell r="J115">
            <v>5050000</v>
          </cell>
          <cell r="K115">
            <v>5050000</v>
          </cell>
          <cell r="L115">
            <v>5050000</v>
          </cell>
          <cell r="M115">
            <v>5050000</v>
          </cell>
          <cell r="N115">
            <v>5050000</v>
          </cell>
          <cell r="O115">
            <v>0</v>
          </cell>
          <cell r="P115" t="str">
            <v>Vôi</v>
          </cell>
          <cell r="Q115">
            <v>5050000</v>
          </cell>
          <cell r="R115">
            <v>5050000</v>
          </cell>
          <cell r="S115" t="str">
            <v>Hiệp Hòa</v>
          </cell>
          <cell r="T115" t="str">
            <v>=</v>
          </cell>
          <cell r="U115">
            <v>4900000</v>
          </cell>
          <cell r="V115">
            <v>4700000</v>
          </cell>
        </row>
        <row r="116">
          <cell r="D116" t="str">
            <v>DKG&lt;-&gt;Việt Yên, Bắc Giang</v>
          </cell>
          <cell r="E116">
            <v>250</v>
          </cell>
          <cell r="F116">
            <v>1150000</v>
          </cell>
          <cell r="G116">
            <v>5100000</v>
          </cell>
          <cell r="H116">
            <v>5000000</v>
          </cell>
          <cell r="I116">
            <v>5100000</v>
          </cell>
          <cell r="J116">
            <v>5100000</v>
          </cell>
          <cell r="K116">
            <v>5100000</v>
          </cell>
          <cell r="L116">
            <v>5100000</v>
          </cell>
          <cell r="M116">
            <v>5100000</v>
          </cell>
          <cell r="N116">
            <v>5100000</v>
          </cell>
          <cell r="O116">
            <v>0</v>
          </cell>
          <cell r="P116">
            <v>0</v>
          </cell>
          <cell r="Q116">
            <v>5100000</v>
          </cell>
          <cell r="R116">
            <v>5100000</v>
          </cell>
          <cell r="S116" t="str">
            <v>Việt Yên</v>
          </cell>
          <cell r="T116" t="str">
            <v>=</v>
          </cell>
          <cell r="U116" t="str">
            <v>chưa có chuyến từ T09/2022</v>
          </cell>
          <cell r="V116">
            <v>0</v>
          </cell>
        </row>
        <row r="117">
          <cell r="D117" t="str">
            <v>DKG&lt;-&gt;Yên Dũng, Bắc Giang</v>
          </cell>
          <cell r="E117">
            <v>255</v>
          </cell>
          <cell r="F117">
            <v>1150000</v>
          </cell>
          <cell r="G117">
            <v>5200000</v>
          </cell>
          <cell r="H117">
            <v>5100000</v>
          </cell>
          <cell r="I117">
            <v>5100000</v>
          </cell>
          <cell r="J117">
            <v>5100000</v>
          </cell>
          <cell r="K117">
            <v>5100000</v>
          </cell>
          <cell r="L117">
            <v>5100000</v>
          </cell>
          <cell r="M117">
            <v>5100000</v>
          </cell>
          <cell r="N117">
            <v>5100000</v>
          </cell>
          <cell r="O117">
            <v>0</v>
          </cell>
          <cell r="P117">
            <v>0</v>
          </cell>
          <cell r="Q117">
            <v>5100000</v>
          </cell>
          <cell r="R117">
            <v>5100000</v>
          </cell>
          <cell r="S117" t="str">
            <v>Yên Dũng</v>
          </cell>
          <cell r="T117" t="str">
            <v>=</v>
          </cell>
          <cell r="U117">
            <v>4800000</v>
          </cell>
          <cell r="V117">
            <v>0</v>
          </cell>
        </row>
        <row r="118">
          <cell r="D118" t="str">
            <v>DKG&lt;-&gt;Lục Ngạn, Bắc Giang</v>
          </cell>
          <cell r="E118">
            <v>285</v>
          </cell>
          <cell r="F118">
            <v>1150000</v>
          </cell>
          <cell r="G118">
            <v>5400000</v>
          </cell>
          <cell r="H118">
            <v>5300000</v>
          </cell>
          <cell r="I118">
            <v>5100000</v>
          </cell>
          <cell r="J118">
            <v>5100000</v>
          </cell>
          <cell r="K118">
            <v>5100000</v>
          </cell>
          <cell r="L118">
            <v>5100000</v>
          </cell>
          <cell r="M118">
            <v>5100000</v>
          </cell>
          <cell r="N118">
            <v>5100000</v>
          </cell>
          <cell r="O118">
            <v>0</v>
          </cell>
          <cell r="P118" t="str">
            <v>Lạng Giang</v>
          </cell>
          <cell r="Q118">
            <v>5100000</v>
          </cell>
          <cell r="R118">
            <v>5100000</v>
          </cell>
          <cell r="S118" t="str">
            <v>Lục Ngạn</v>
          </cell>
          <cell r="T118" t="str">
            <v>=</v>
          </cell>
          <cell r="U118" t="str">
            <v>chưa có chuyến từ T09/2022</v>
          </cell>
          <cell r="V118">
            <v>0</v>
          </cell>
        </row>
        <row r="119">
          <cell r="D119" t="str">
            <v>DKG&lt;-&gt;Kép, Bắc Giang</v>
          </cell>
          <cell r="E119">
            <v>250</v>
          </cell>
          <cell r="F119">
            <v>1150000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4400000</v>
          </cell>
          <cell r="P119">
            <v>0</v>
          </cell>
          <cell r="Q119">
            <v>0</v>
          </cell>
          <cell r="R119">
            <v>0</v>
          </cell>
          <cell r="S119" t="str">
            <v>Kép</v>
          </cell>
          <cell r="T119" t="str">
            <v>=</v>
          </cell>
          <cell r="U119" t="str">
            <v>chưa có chuyến từ T09/2022</v>
          </cell>
          <cell r="V119">
            <v>0</v>
          </cell>
        </row>
        <row r="120">
          <cell r="D120" t="str">
            <v>DKG&lt;-&gt;Vôi, Bắc Giang</v>
          </cell>
          <cell r="E120">
            <v>245</v>
          </cell>
          <cell r="F120">
            <v>1150000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4400000</v>
          </cell>
          <cell r="P120">
            <v>0</v>
          </cell>
          <cell r="Q120">
            <v>0</v>
          </cell>
          <cell r="R120">
            <v>0</v>
          </cell>
          <cell r="S120" t="str">
            <v>Vôi</v>
          </cell>
          <cell r="T120" t="str">
            <v>=</v>
          </cell>
          <cell r="U120" t="str">
            <v>chưa có chuyến từ T09/2022</v>
          </cell>
          <cell r="V120">
            <v>0</v>
          </cell>
        </row>
        <row r="121">
          <cell r="D121" t="str">
            <v>DKG&lt;-&gt;Đồi Ngô, Bắc Giang</v>
          </cell>
          <cell r="E121">
            <v>215</v>
          </cell>
          <cell r="F121">
            <v>1150000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4400000</v>
          </cell>
          <cell r="P121">
            <v>0</v>
          </cell>
          <cell r="Q121">
            <v>0</v>
          </cell>
          <cell r="R121">
            <v>0</v>
          </cell>
          <cell r="S121" t="str">
            <v>Đồi Ngô</v>
          </cell>
          <cell r="T121" t="str">
            <v>=</v>
          </cell>
          <cell r="U121" t="str">
            <v>chưa có chuyến từ T09/2022</v>
          </cell>
          <cell r="V121">
            <v>0</v>
          </cell>
        </row>
        <row r="122">
          <cell r="D122" t="str">
            <v>DKG&lt;-&gt;Lục Nam, Bắc Giang</v>
          </cell>
          <cell r="E122">
            <v>220</v>
          </cell>
          <cell r="F122">
            <v>1150000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4400000</v>
          </cell>
          <cell r="P122">
            <v>0</v>
          </cell>
          <cell r="Q122">
            <v>0</v>
          </cell>
          <cell r="R122">
            <v>0</v>
          </cell>
          <cell r="S122" t="str">
            <v>Lục Nam</v>
          </cell>
          <cell r="T122" t="str">
            <v>=</v>
          </cell>
          <cell r="U122" t="str">
            <v>chưa có chuyến từ T09/2022</v>
          </cell>
          <cell r="V122">
            <v>0</v>
          </cell>
        </row>
        <row r="123">
          <cell r="D123" t="str">
            <v>DKG&lt;-&gt;Lạng Giang, Bắc Giang</v>
          </cell>
          <cell r="E123">
            <v>250</v>
          </cell>
          <cell r="F123">
            <v>1150000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4400000</v>
          </cell>
          <cell r="P123">
            <v>0</v>
          </cell>
          <cell r="Q123">
            <v>0</v>
          </cell>
          <cell r="R123">
            <v>0</v>
          </cell>
          <cell r="S123" t="str">
            <v>Lạng Giang</v>
          </cell>
          <cell r="T123" t="str">
            <v>=</v>
          </cell>
          <cell r="U123">
            <v>4900000</v>
          </cell>
          <cell r="V123">
            <v>0</v>
          </cell>
        </row>
        <row r="124">
          <cell r="D124" t="str">
            <v>DKG&lt;-&gt;Yên Thế, Bắc Giang</v>
          </cell>
          <cell r="E124">
            <v>290</v>
          </cell>
          <cell r="F124">
            <v>1150000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4900000</v>
          </cell>
          <cell r="P124">
            <v>0</v>
          </cell>
          <cell r="Q124">
            <v>0</v>
          </cell>
          <cell r="R124">
            <v>0</v>
          </cell>
          <cell r="S124" t="str">
            <v>Yên Thế</v>
          </cell>
          <cell r="T124" t="str">
            <v>=</v>
          </cell>
          <cell r="U124" t="str">
            <v>chưa có chuyến từ T09/2022</v>
          </cell>
          <cell r="V124">
            <v>0</v>
          </cell>
        </row>
        <row r="125">
          <cell r="D125" t="str">
            <v>DKG&lt;-&gt;Việt Yên, Bắc Giang</v>
          </cell>
          <cell r="E125">
            <v>250</v>
          </cell>
          <cell r="F125">
            <v>1150000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4400000</v>
          </cell>
          <cell r="P125">
            <v>0</v>
          </cell>
          <cell r="Q125">
            <v>0</v>
          </cell>
          <cell r="R125">
            <v>0</v>
          </cell>
          <cell r="S125" t="str">
            <v>Việt Yên</v>
          </cell>
          <cell r="T125" t="str">
            <v>=</v>
          </cell>
          <cell r="U125" t="str">
            <v>chưa có chuyến từ T09/2022</v>
          </cell>
          <cell r="V125">
            <v>0</v>
          </cell>
        </row>
        <row r="126">
          <cell r="D126" t="str">
            <v>DKG&lt;-&gt;Bố Hạ, Bắc Giang</v>
          </cell>
          <cell r="E126">
            <v>275</v>
          </cell>
          <cell r="F126">
            <v>1150000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4900000</v>
          </cell>
          <cell r="P126">
            <v>0</v>
          </cell>
          <cell r="Q126">
            <v>0</v>
          </cell>
          <cell r="R126">
            <v>0</v>
          </cell>
          <cell r="S126" t="str">
            <v>Bố Hạ</v>
          </cell>
          <cell r="T126" t="str">
            <v>=</v>
          </cell>
          <cell r="U126" t="str">
            <v>chưa có chuyến từ T09/2022</v>
          </cell>
          <cell r="V126">
            <v>0</v>
          </cell>
        </row>
        <row r="127">
          <cell r="D127" t="str">
            <v>DKG&lt;-&gt;Gia Lâm, Hà Nội</v>
          </cell>
          <cell r="E127">
            <v>196</v>
          </cell>
          <cell r="F127">
            <v>1100000</v>
          </cell>
          <cell r="G127">
            <v>4550000</v>
          </cell>
          <cell r="H127">
            <v>4500000</v>
          </cell>
          <cell r="I127">
            <v>4550000</v>
          </cell>
          <cell r="J127">
            <v>4400000</v>
          </cell>
          <cell r="K127">
            <v>4550000</v>
          </cell>
          <cell r="L127">
            <v>4400000</v>
          </cell>
          <cell r="M127">
            <v>4600000</v>
          </cell>
          <cell r="N127">
            <v>4400000</v>
          </cell>
          <cell r="O127">
            <v>3980000</v>
          </cell>
          <cell r="P127">
            <v>0</v>
          </cell>
          <cell r="Q127">
            <v>4600000</v>
          </cell>
          <cell r="R127">
            <v>4400000</v>
          </cell>
          <cell r="S127" t="str">
            <v>Gia Lâm</v>
          </cell>
          <cell r="T127" t="str">
            <v>=</v>
          </cell>
          <cell r="U127" t="str">
            <v>chưa có chuyến từ T09/2022</v>
          </cell>
          <cell r="V127">
            <v>0</v>
          </cell>
        </row>
        <row r="128">
          <cell r="D128" t="str">
            <v>DKG&lt;-&gt;Đông Anh, Hà Nội</v>
          </cell>
          <cell r="E128">
            <v>260</v>
          </cell>
          <cell r="F128">
            <v>1100000</v>
          </cell>
          <cell r="G128">
            <v>4950000</v>
          </cell>
          <cell r="H128">
            <v>4950000</v>
          </cell>
          <cell r="I128">
            <v>4800000</v>
          </cell>
          <cell r="J128">
            <v>4700000</v>
          </cell>
          <cell r="K128">
            <v>4800000</v>
          </cell>
          <cell r="L128">
            <v>4700000</v>
          </cell>
          <cell r="M128">
            <v>4750000</v>
          </cell>
          <cell r="N128">
            <v>4600000</v>
          </cell>
          <cell r="O128">
            <v>3980000</v>
          </cell>
          <cell r="P128">
            <v>0</v>
          </cell>
          <cell r="Q128">
            <v>4750000</v>
          </cell>
          <cell r="R128">
            <v>4600000</v>
          </cell>
          <cell r="S128" t="str">
            <v>Đông Anh</v>
          </cell>
          <cell r="T128" t="str">
            <v>=</v>
          </cell>
          <cell r="U128">
            <v>4800000</v>
          </cell>
          <cell r="V128">
            <v>4600000</v>
          </cell>
        </row>
        <row r="129">
          <cell r="D129" t="str">
            <v>DKG&lt;-&gt;Sóc Sơn, Hà Nội</v>
          </cell>
          <cell r="E129">
            <v>285</v>
          </cell>
          <cell r="F129">
            <v>1100000</v>
          </cell>
          <cell r="G129">
            <v>5150000</v>
          </cell>
          <cell r="H129">
            <v>4750000</v>
          </cell>
          <cell r="I129">
            <v>4900000</v>
          </cell>
          <cell r="J129">
            <v>4900000</v>
          </cell>
          <cell r="K129">
            <v>4900000</v>
          </cell>
          <cell r="L129">
            <v>4900000</v>
          </cell>
          <cell r="M129">
            <v>5000000</v>
          </cell>
          <cell r="N129">
            <v>4900000</v>
          </cell>
          <cell r="O129">
            <v>4100000</v>
          </cell>
          <cell r="P129">
            <v>0</v>
          </cell>
          <cell r="Q129">
            <v>5000000</v>
          </cell>
          <cell r="R129">
            <v>4900000</v>
          </cell>
          <cell r="S129" t="str">
            <v>Sóc Sơn</v>
          </cell>
          <cell r="T129" t="str">
            <v>=</v>
          </cell>
          <cell r="U129">
            <v>4800000</v>
          </cell>
          <cell r="V129">
            <v>0</v>
          </cell>
        </row>
        <row r="130">
          <cell r="D130" t="str">
            <v>DKG&lt;-&gt;Ngọc Hồi, Hà Nội</v>
          </cell>
          <cell r="E130">
            <v>250</v>
          </cell>
          <cell r="F130">
            <v>1100000</v>
          </cell>
          <cell r="G130">
            <v>4900000</v>
          </cell>
          <cell r="H130">
            <v>4800000</v>
          </cell>
          <cell r="I130">
            <v>4900000</v>
          </cell>
          <cell r="J130">
            <v>4700000</v>
          </cell>
          <cell r="K130">
            <v>4900000</v>
          </cell>
          <cell r="L130">
            <v>4700000</v>
          </cell>
          <cell r="M130">
            <v>4900000</v>
          </cell>
          <cell r="N130">
            <v>4700000</v>
          </cell>
          <cell r="O130">
            <v>0</v>
          </cell>
          <cell r="P130">
            <v>0</v>
          </cell>
          <cell r="Q130">
            <v>4900000</v>
          </cell>
          <cell r="R130">
            <v>4700000</v>
          </cell>
          <cell r="S130" t="str">
            <v>Ngọc Hồi</v>
          </cell>
          <cell r="T130" t="str">
            <v>=</v>
          </cell>
          <cell r="U130" t="str">
            <v>chưa có chuyến từ T09/2022</v>
          </cell>
          <cell r="V130">
            <v>0</v>
          </cell>
        </row>
        <row r="131">
          <cell r="D131" t="str">
            <v>DKG&lt;-&gt;Văn Điển, Hà Nội</v>
          </cell>
          <cell r="E131">
            <v>240</v>
          </cell>
          <cell r="F131">
            <v>1100000</v>
          </cell>
          <cell r="G131">
            <v>4900000</v>
          </cell>
          <cell r="H131">
            <v>4800000</v>
          </cell>
          <cell r="I131">
            <v>4900000</v>
          </cell>
          <cell r="J131">
            <v>4700000</v>
          </cell>
          <cell r="K131">
            <v>4900000</v>
          </cell>
          <cell r="L131">
            <v>4700000</v>
          </cell>
          <cell r="M131">
            <v>4900000</v>
          </cell>
          <cell r="N131">
            <v>4700000</v>
          </cell>
          <cell r="O131">
            <v>0</v>
          </cell>
          <cell r="P131">
            <v>0</v>
          </cell>
          <cell r="Q131">
            <v>4900000</v>
          </cell>
          <cell r="R131">
            <v>4700000</v>
          </cell>
          <cell r="S131" t="str">
            <v>Văn Điển</v>
          </cell>
          <cell r="T131" t="str">
            <v>=</v>
          </cell>
          <cell r="U131" t="str">
            <v>chưa có chuyến từ T09/2022</v>
          </cell>
          <cell r="V131">
            <v>0</v>
          </cell>
        </row>
        <row r="132">
          <cell r="D132" t="str">
            <v>DKG&lt;-&gt;Thanh Trì, Hà Nội</v>
          </cell>
          <cell r="E132">
            <v>260</v>
          </cell>
          <cell r="F132">
            <v>1100000</v>
          </cell>
          <cell r="G132">
            <v>4950000</v>
          </cell>
          <cell r="H132">
            <v>4850000</v>
          </cell>
          <cell r="I132">
            <v>4900000</v>
          </cell>
          <cell r="J132">
            <v>4700000</v>
          </cell>
          <cell r="K132">
            <v>4900000</v>
          </cell>
          <cell r="L132">
            <v>4700000</v>
          </cell>
          <cell r="M132">
            <v>4900000</v>
          </cell>
          <cell r="N132">
            <v>4700000</v>
          </cell>
          <cell r="O132">
            <v>4000000</v>
          </cell>
          <cell r="P132">
            <v>0</v>
          </cell>
          <cell r="Q132">
            <v>4900000</v>
          </cell>
          <cell r="R132">
            <v>4700000</v>
          </cell>
          <cell r="S132" t="str">
            <v>Thanh Trì</v>
          </cell>
          <cell r="T132" t="str">
            <v>=</v>
          </cell>
          <cell r="U132" t="str">
            <v>chưa có chuyến từ T09/2022</v>
          </cell>
          <cell r="V132">
            <v>4500000</v>
          </cell>
        </row>
        <row r="133">
          <cell r="D133" t="str">
            <v>DKG&lt;-&gt;Trường Chinh, Hà Nội</v>
          </cell>
          <cell r="E133">
            <v>250</v>
          </cell>
          <cell r="F133">
            <v>1100000</v>
          </cell>
          <cell r="G133">
            <v>4900000</v>
          </cell>
          <cell r="H133">
            <v>4800000</v>
          </cell>
          <cell r="I133">
            <v>4900000</v>
          </cell>
          <cell r="J133">
            <v>4700000</v>
          </cell>
          <cell r="K133">
            <v>4900000</v>
          </cell>
          <cell r="L133">
            <v>4700000</v>
          </cell>
          <cell r="M133">
            <v>4900000</v>
          </cell>
          <cell r="N133">
            <v>4700000</v>
          </cell>
          <cell r="O133">
            <v>0</v>
          </cell>
          <cell r="P133">
            <v>0</v>
          </cell>
          <cell r="Q133">
            <v>4900000</v>
          </cell>
          <cell r="R133">
            <v>4700000</v>
          </cell>
          <cell r="S133" t="str">
            <v>Trường Chinh</v>
          </cell>
          <cell r="T133" t="str">
            <v>=</v>
          </cell>
          <cell r="U133" t="str">
            <v>chưa có chuyến từ T09/2022</v>
          </cell>
          <cell r="V133">
            <v>0</v>
          </cell>
        </row>
        <row r="134">
          <cell r="D134" t="str">
            <v>DKG&lt;-&gt;Đỗ Xá, Hà Nội</v>
          </cell>
          <cell r="E134">
            <v>296</v>
          </cell>
          <cell r="F134">
            <v>1100000</v>
          </cell>
          <cell r="G134">
            <v>5250000</v>
          </cell>
          <cell r="H134">
            <v>4850000</v>
          </cell>
          <cell r="I134">
            <v>5050000</v>
          </cell>
          <cell r="J134">
            <v>4900000</v>
          </cell>
          <cell r="K134">
            <v>5050000</v>
          </cell>
          <cell r="L134">
            <v>4900000</v>
          </cell>
          <cell r="M134">
            <v>4950000</v>
          </cell>
          <cell r="N134">
            <v>4850000</v>
          </cell>
          <cell r="O134">
            <v>0</v>
          </cell>
          <cell r="P134">
            <v>0</v>
          </cell>
          <cell r="Q134">
            <v>4950000</v>
          </cell>
          <cell r="R134">
            <v>4850000</v>
          </cell>
          <cell r="S134" t="str">
            <v>Đỗ Xá</v>
          </cell>
          <cell r="T134" t="str">
            <v>=</v>
          </cell>
          <cell r="U134" t="str">
            <v>chưa có chuyến từ T09/2022</v>
          </cell>
          <cell r="V134">
            <v>0</v>
          </cell>
        </row>
        <row r="135">
          <cell r="D135" t="str">
            <v>DKG&lt;-&gt;Thường Tín, Hà Nội</v>
          </cell>
          <cell r="E135">
            <v>296</v>
          </cell>
          <cell r="F135">
            <v>1100000</v>
          </cell>
          <cell r="G135">
            <v>5250000</v>
          </cell>
          <cell r="H135">
            <v>4850000</v>
          </cell>
          <cell r="I135">
            <v>5050000</v>
          </cell>
          <cell r="J135">
            <v>5000000</v>
          </cell>
          <cell r="K135">
            <v>5050000</v>
          </cell>
          <cell r="L135">
            <v>5000000</v>
          </cell>
          <cell r="M135">
            <v>4950000</v>
          </cell>
          <cell r="N135">
            <v>4950000</v>
          </cell>
          <cell r="O135">
            <v>0</v>
          </cell>
          <cell r="P135">
            <v>0</v>
          </cell>
          <cell r="Q135">
            <v>4950000</v>
          </cell>
          <cell r="R135">
            <v>4950000</v>
          </cell>
          <cell r="S135" t="str">
            <v>Thường Tín</v>
          </cell>
          <cell r="T135" t="str">
            <v>=</v>
          </cell>
          <cell r="U135">
            <v>4800000</v>
          </cell>
          <cell r="V135">
            <v>4600000</v>
          </cell>
        </row>
        <row r="136">
          <cell r="D136" t="str">
            <v>DKG&lt;-&gt;Đan Phượng, Hà Nội</v>
          </cell>
          <cell r="E136">
            <v>300</v>
          </cell>
          <cell r="F136">
            <v>1100000</v>
          </cell>
          <cell r="G136">
            <v>5250000</v>
          </cell>
          <cell r="H136">
            <v>4950000</v>
          </cell>
          <cell r="I136">
            <v>5050000</v>
          </cell>
          <cell r="J136">
            <v>5000000</v>
          </cell>
          <cell r="K136">
            <v>5050000</v>
          </cell>
          <cell r="L136">
            <v>5000000</v>
          </cell>
          <cell r="M136">
            <v>4950000</v>
          </cell>
          <cell r="N136">
            <v>4950000</v>
          </cell>
          <cell r="O136">
            <v>4100000</v>
          </cell>
          <cell r="P136">
            <v>0</v>
          </cell>
          <cell r="Q136">
            <v>4950000</v>
          </cell>
          <cell r="R136">
            <v>4950000</v>
          </cell>
          <cell r="S136" t="str">
            <v>Đan Phượng</v>
          </cell>
          <cell r="T136" t="str">
            <v>=</v>
          </cell>
          <cell r="U136">
            <v>4900000</v>
          </cell>
          <cell r="V136">
            <v>4700000</v>
          </cell>
        </row>
        <row r="137">
          <cell r="D137" t="str">
            <v>DKG&lt;-&gt;Phúc Thọ, Hà Nội</v>
          </cell>
          <cell r="E137">
            <v>315</v>
          </cell>
          <cell r="F137">
            <v>1100000</v>
          </cell>
          <cell r="G137">
            <v>5450000</v>
          </cell>
          <cell r="H137">
            <v>5150000</v>
          </cell>
          <cell r="I137">
            <v>5250000</v>
          </cell>
          <cell r="J137">
            <v>5100000</v>
          </cell>
          <cell r="K137">
            <v>5250000</v>
          </cell>
          <cell r="L137">
            <v>5100000</v>
          </cell>
          <cell r="M137">
            <v>5700000</v>
          </cell>
          <cell r="N137">
            <v>5100000</v>
          </cell>
          <cell r="O137">
            <v>4100000</v>
          </cell>
          <cell r="P137">
            <v>0</v>
          </cell>
          <cell r="Q137">
            <v>5700000</v>
          </cell>
          <cell r="R137">
            <v>5100000</v>
          </cell>
          <cell r="S137" t="str">
            <v>Phúc Thọ</v>
          </cell>
          <cell r="T137" t="str">
            <v>=</v>
          </cell>
          <cell r="U137">
            <v>4900000</v>
          </cell>
          <cell r="V137">
            <v>4700000</v>
          </cell>
        </row>
        <row r="138">
          <cell r="D138" t="str">
            <v>DKG&lt;-&gt;Sơn Tây, Hà Nội</v>
          </cell>
          <cell r="E138">
            <v>325</v>
          </cell>
          <cell r="F138">
            <v>1200000</v>
          </cell>
          <cell r="G138">
            <v>5850000</v>
          </cell>
          <cell r="H138">
            <v>5400000</v>
          </cell>
          <cell r="I138">
            <v>5650000</v>
          </cell>
          <cell r="J138">
            <v>5350000</v>
          </cell>
          <cell r="K138">
            <v>5650000</v>
          </cell>
          <cell r="L138">
            <v>5350000</v>
          </cell>
          <cell r="M138">
            <v>5650000</v>
          </cell>
          <cell r="N138">
            <v>5350000</v>
          </cell>
          <cell r="O138">
            <v>0</v>
          </cell>
          <cell r="P138">
            <v>0</v>
          </cell>
          <cell r="Q138">
            <v>5650000</v>
          </cell>
          <cell r="R138">
            <v>5350000</v>
          </cell>
          <cell r="S138" t="str">
            <v>Sơn Tây</v>
          </cell>
          <cell r="T138" t="str">
            <v>=</v>
          </cell>
          <cell r="U138" t="str">
            <v>chưa có chuyến từ T09/2022</v>
          </cell>
          <cell r="V138">
            <v>0</v>
          </cell>
        </row>
        <row r="139">
          <cell r="D139" t="str">
            <v>DKG&lt;-&gt;Ba Vì, Hà Nội</v>
          </cell>
          <cell r="E139">
            <v>350</v>
          </cell>
          <cell r="F139">
            <v>1200000</v>
          </cell>
          <cell r="G139">
            <v>5850000</v>
          </cell>
          <cell r="H139">
            <v>5100000</v>
          </cell>
          <cell r="I139">
            <v>5650000</v>
          </cell>
          <cell r="J139">
            <v>5450000</v>
          </cell>
          <cell r="K139">
            <v>5650000</v>
          </cell>
          <cell r="L139">
            <v>5450000</v>
          </cell>
          <cell r="M139">
            <v>5600000</v>
          </cell>
          <cell r="N139">
            <v>5400000</v>
          </cell>
          <cell r="O139">
            <v>4500000</v>
          </cell>
          <cell r="P139">
            <v>0</v>
          </cell>
          <cell r="Q139">
            <v>5600000</v>
          </cell>
          <cell r="R139">
            <v>5400000</v>
          </cell>
          <cell r="S139" t="str">
            <v>Ba Vì</v>
          </cell>
          <cell r="T139" t="str">
            <v>=</v>
          </cell>
          <cell r="U139">
            <v>5600000</v>
          </cell>
          <cell r="V139">
            <v>5400000</v>
          </cell>
        </row>
        <row r="140">
          <cell r="D140" t="str">
            <v>DKG&lt;-&gt;Hà Đông, Hà Nội</v>
          </cell>
          <cell r="E140">
            <v>280</v>
          </cell>
          <cell r="F140">
            <v>1100000</v>
          </cell>
          <cell r="G140">
            <v>5050000</v>
          </cell>
          <cell r="H140">
            <v>4650000</v>
          </cell>
          <cell r="I140">
            <v>4850000</v>
          </cell>
          <cell r="J140">
            <v>4850000</v>
          </cell>
          <cell r="K140">
            <v>4850000</v>
          </cell>
          <cell r="L140">
            <v>4850000</v>
          </cell>
          <cell r="M140">
            <v>4950000</v>
          </cell>
          <cell r="N140">
            <v>4850000</v>
          </cell>
          <cell r="O140">
            <v>0</v>
          </cell>
          <cell r="P140" t="str">
            <v>Nam Từ Liêm</v>
          </cell>
          <cell r="Q140">
            <v>4950000</v>
          </cell>
          <cell r="R140">
            <v>4850000</v>
          </cell>
          <cell r="S140" t="str">
            <v>Hà Đông</v>
          </cell>
          <cell r="T140" t="str">
            <v>=</v>
          </cell>
          <cell r="U140">
            <v>4800000</v>
          </cell>
          <cell r="V140">
            <v>4600000</v>
          </cell>
        </row>
        <row r="141">
          <cell r="D141" t="str">
            <v>DKG&lt;-&gt;Quốc Oai, Hà Nội</v>
          </cell>
          <cell r="E141">
            <v>286</v>
          </cell>
          <cell r="F141">
            <v>1100000</v>
          </cell>
          <cell r="G141">
            <v>5300000</v>
          </cell>
          <cell r="H141">
            <v>4900000</v>
          </cell>
          <cell r="I141">
            <v>5100000</v>
          </cell>
          <cell r="J141">
            <v>4950000</v>
          </cell>
          <cell r="K141">
            <v>5100000</v>
          </cell>
          <cell r="L141">
            <v>4950000</v>
          </cell>
          <cell r="M141">
            <v>5000000</v>
          </cell>
          <cell r="N141">
            <v>4900000</v>
          </cell>
          <cell r="O141">
            <v>4000000</v>
          </cell>
          <cell r="P141">
            <v>0</v>
          </cell>
          <cell r="Q141">
            <v>5000000</v>
          </cell>
          <cell r="R141">
            <v>4900000</v>
          </cell>
          <cell r="S141" t="str">
            <v>Quốc Oai</v>
          </cell>
          <cell r="T141" t="str">
            <v>=</v>
          </cell>
          <cell r="U141" t="str">
            <v>chưa có chuyến từ T09/2022</v>
          </cell>
          <cell r="V141">
            <v>0</v>
          </cell>
        </row>
        <row r="142">
          <cell r="D142" t="str">
            <v>DKG&lt;-&gt;Thạch Thất, Hà Nội</v>
          </cell>
          <cell r="E142">
            <v>300</v>
          </cell>
          <cell r="F142">
            <v>1100000</v>
          </cell>
          <cell r="G142">
            <v>5250000</v>
          </cell>
          <cell r="H142">
            <v>4950000</v>
          </cell>
          <cell r="I142">
            <v>5050000</v>
          </cell>
          <cell r="J142">
            <v>5000000</v>
          </cell>
          <cell r="K142">
            <v>5050000</v>
          </cell>
          <cell r="L142">
            <v>5000000</v>
          </cell>
          <cell r="M142">
            <v>4950000</v>
          </cell>
          <cell r="N142">
            <v>4950000</v>
          </cell>
          <cell r="O142">
            <v>4000000</v>
          </cell>
          <cell r="P142" t="str">
            <v>Bắc Từ Liêm</v>
          </cell>
          <cell r="Q142">
            <v>4950000</v>
          </cell>
          <cell r="R142">
            <v>4950000</v>
          </cell>
          <cell r="S142" t="str">
            <v>Thạch Thất</v>
          </cell>
          <cell r="T142" t="str">
            <v>=</v>
          </cell>
          <cell r="U142">
            <v>4900000</v>
          </cell>
          <cell r="V142">
            <v>4700000</v>
          </cell>
        </row>
        <row r="143">
          <cell r="D143" t="str">
            <v>DKG&lt;-&gt;Trúc Sơn, Hà Nội</v>
          </cell>
          <cell r="E143">
            <v>294</v>
          </cell>
          <cell r="F143">
            <v>1100000</v>
          </cell>
          <cell r="G143">
            <v>5250000</v>
          </cell>
          <cell r="H143">
            <v>4850000</v>
          </cell>
          <cell r="I143">
            <v>5050000</v>
          </cell>
          <cell r="J143">
            <v>4900000</v>
          </cell>
          <cell r="K143">
            <v>5050000</v>
          </cell>
          <cell r="L143">
            <v>4900000</v>
          </cell>
          <cell r="M143">
            <v>4950000</v>
          </cell>
          <cell r="N143">
            <v>4850000</v>
          </cell>
          <cell r="O143">
            <v>4200000</v>
          </cell>
          <cell r="P143">
            <v>0</v>
          </cell>
          <cell r="Q143">
            <v>4950000</v>
          </cell>
          <cell r="R143">
            <v>4850000</v>
          </cell>
          <cell r="S143" t="str">
            <v>Trúc Sơn</v>
          </cell>
          <cell r="T143" t="str">
            <v>=</v>
          </cell>
          <cell r="U143" t="str">
            <v>chưa có chuyến từ T09/2022</v>
          </cell>
          <cell r="V143">
            <v>4700000</v>
          </cell>
        </row>
        <row r="144">
          <cell r="D144" t="str">
            <v>DKG&lt;-&gt;Thanh Oai, Hà Nội</v>
          </cell>
          <cell r="E144">
            <v>314</v>
          </cell>
          <cell r="F144">
            <v>1100000</v>
          </cell>
          <cell r="G144">
            <v>5450000</v>
          </cell>
          <cell r="H144">
            <v>5150000</v>
          </cell>
          <cell r="I144">
            <v>5250000</v>
          </cell>
          <cell r="J144">
            <v>5100000</v>
          </cell>
          <cell r="K144">
            <v>5250000</v>
          </cell>
          <cell r="L144">
            <v>5100000</v>
          </cell>
          <cell r="M144">
            <v>5700000</v>
          </cell>
          <cell r="N144">
            <v>5100000</v>
          </cell>
          <cell r="O144">
            <v>0</v>
          </cell>
          <cell r="P144" t="str">
            <v>Phú Xuyên</v>
          </cell>
          <cell r="Q144">
            <v>5700000</v>
          </cell>
          <cell r="R144">
            <v>5100000</v>
          </cell>
          <cell r="S144" t="str">
            <v>Thanh Oai</v>
          </cell>
          <cell r="T144" t="str">
            <v>=</v>
          </cell>
          <cell r="U144">
            <v>4900000</v>
          </cell>
          <cell r="V144">
            <v>4700000</v>
          </cell>
        </row>
        <row r="145">
          <cell r="D145" t="str">
            <v>DKG&lt;-&gt;Ứng Hòa, Hà Nội</v>
          </cell>
          <cell r="E145">
            <v>345</v>
          </cell>
          <cell r="F145">
            <v>1100000</v>
          </cell>
          <cell r="G145">
            <v>5900000</v>
          </cell>
          <cell r="H145">
            <v>5550000</v>
          </cell>
          <cell r="I145">
            <v>5700000</v>
          </cell>
          <cell r="J145">
            <v>5500000</v>
          </cell>
          <cell r="K145">
            <v>5700000</v>
          </cell>
          <cell r="L145">
            <v>5500000</v>
          </cell>
          <cell r="M145">
            <v>5650000</v>
          </cell>
          <cell r="N145">
            <v>5450000</v>
          </cell>
          <cell r="O145">
            <v>0</v>
          </cell>
          <cell r="P145">
            <v>0</v>
          </cell>
          <cell r="Q145">
            <v>5650000</v>
          </cell>
          <cell r="R145">
            <v>5450000</v>
          </cell>
          <cell r="S145" t="str">
            <v>Ứng Hòa</v>
          </cell>
          <cell r="T145" t="str">
            <v>=</v>
          </cell>
          <cell r="U145">
            <v>5300000</v>
          </cell>
          <cell r="V145">
            <v>5100000</v>
          </cell>
        </row>
        <row r="146">
          <cell r="D146" t="str">
            <v>DKG&lt;-&gt;Vân Đình, Hà Nội</v>
          </cell>
          <cell r="E146">
            <v>325</v>
          </cell>
          <cell r="F146">
            <v>1100000</v>
          </cell>
          <cell r="G146">
            <v>5800000</v>
          </cell>
          <cell r="H146">
            <v>5450000</v>
          </cell>
          <cell r="I146">
            <v>5650000</v>
          </cell>
          <cell r="J146">
            <v>5450000</v>
          </cell>
          <cell r="K146">
            <v>5650000</v>
          </cell>
          <cell r="L146">
            <v>5450000</v>
          </cell>
          <cell r="M146">
            <v>5650000</v>
          </cell>
          <cell r="N146">
            <v>5450000</v>
          </cell>
          <cell r="O146">
            <v>0</v>
          </cell>
          <cell r="P146">
            <v>0</v>
          </cell>
          <cell r="Q146">
            <v>5650000</v>
          </cell>
          <cell r="R146">
            <v>5450000</v>
          </cell>
          <cell r="S146" t="str">
            <v>Vân Đình (Ứng Hòa)</v>
          </cell>
          <cell r="T146" t="str">
            <v>saiiii</v>
          </cell>
          <cell r="U146" t="str">
            <v>chưa có chuyến từ T09/2022</v>
          </cell>
          <cell r="V146">
            <v>0</v>
          </cell>
        </row>
        <row r="147">
          <cell r="D147" t="str">
            <v>DKG&lt;-&gt;Ba Thá, Hà Nội</v>
          </cell>
          <cell r="E147">
            <v>330</v>
          </cell>
          <cell r="F147">
            <v>1100000</v>
          </cell>
          <cell r="G147">
            <v>5800000</v>
          </cell>
          <cell r="H147">
            <v>5450000</v>
          </cell>
          <cell r="I147">
            <v>5650000</v>
          </cell>
          <cell r="J147">
            <v>5450000</v>
          </cell>
          <cell r="K147">
            <v>5650000</v>
          </cell>
          <cell r="L147">
            <v>5450000</v>
          </cell>
          <cell r="M147">
            <v>5500000</v>
          </cell>
          <cell r="N147">
            <v>5450000</v>
          </cell>
          <cell r="O147">
            <v>0</v>
          </cell>
          <cell r="P147">
            <v>0</v>
          </cell>
          <cell r="Q147">
            <v>5500000</v>
          </cell>
          <cell r="R147">
            <v>5450000</v>
          </cell>
          <cell r="S147" t="str">
            <v>Ba Thá (Ứng Hòa)</v>
          </cell>
          <cell r="T147" t="str">
            <v>saiiii</v>
          </cell>
          <cell r="U147">
            <v>5300000</v>
          </cell>
          <cell r="V147">
            <v>5100000</v>
          </cell>
        </row>
        <row r="148">
          <cell r="D148" t="str">
            <v>DKG&lt;-&gt;Mỹ Đức, Hà Nội</v>
          </cell>
          <cell r="E148">
            <v>360</v>
          </cell>
          <cell r="F148">
            <v>1100000</v>
          </cell>
          <cell r="G148">
            <v>5850000</v>
          </cell>
          <cell r="H148">
            <v>5500000</v>
          </cell>
          <cell r="I148">
            <v>5650000</v>
          </cell>
          <cell r="J148">
            <v>5450000</v>
          </cell>
          <cell r="K148">
            <v>5650000</v>
          </cell>
          <cell r="L148">
            <v>5450000</v>
          </cell>
          <cell r="M148">
            <v>5700000</v>
          </cell>
          <cell r="N148">
            <v>5400000</v>
          </cell>
          <cell r="O148">
            <v>0</v>
          </cell>
          <cell r="P148">
            <v>0</v>
          </cell>
          <cell r="Q148">
            <v>5700000</v>
          </cell>
          <cell r="R148">
            <v>5400000</v>
          </cell>
          <cell r="S148" t="str">
            <v>Mỹ Đức</v>
          </cell>
          <cell r="T148" t="str">
            <v>=</v>
          </cell>
          <cell r="U148">
            <v>5300000</v>
          </cell>
          <cell r="V148">
            <v>0</v>
          </cell>
        </row>
        <row r="149">
          <cell r="D149" t="str">
            <v>DKG&lt;-&gt;Kỳ Sơn, Hòa Bình</v>
          </cell>
          <cell r="E149">
            <v>360</v>
          </cell>
          <cell r="F149">
            <v>1560000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5450000</v>
          </cell>
          <cell r="P149">
            <v>0</v>
          </cell>
          <cell r="Q149">
            <v>0</v>
          </cell>
          <cell r="R149">
            <v>0</v>
          </cell>
          <cell r="S149" t="str">
            <v>Kỳ Sơn</v>
          </cell>
          <cell r="T149" t="str">
            <v>=</v>
          </cell>
          <cell r="U149" t="str">
            <v>chưa có chuyến từ T09/2022</v>
          </cell>
          <cell r="V149">
            <v>0</v>
          </cell>
        </row>
        <row r="150">
          <cell r="D150" t="str">
            <v>DKG&lt;-&gt;Lạc Thủy, Hòa Bình</v>
          </cell>
          <cell r="E150">
            <v>320</v>
          </cell>
          <cell r="F150">
            <v>1200000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4600000</v>
          </cell>
          <cell r="P150">
            <v>0</v>
          </cell>
          <cell r="Q150">
            <v>0</v>
          </cell>
          <cell r="R150">
            <v>0</v>
          </cell>
          <cell r="S150" t="str">
            <v>Lạc Thủy</v>
          </cell>
          <cell r="T150" t="str">
            <v>=</v>
          </cell>
          <cell r="U150" t="str">
            <v>chưa có chuyến từ T09/2022</v>
          </cell>
          <cell r="V150">
            <v>0</v>
          </cell>
        </row>
        <row r="151">
          <cell r="D151" t="str">
            <v>DKG&lt;-&gt;Kim Bôi, Hòa Bình</v>
          </cell>
          <cell r="E151">
            <v>450</v>
          </cell>
          <cell r="F151">
            <v>1200000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6600000</v>
          </cell>
          <cell r="P151">
            <v>0</v>
          </cell>
          <cell r="Q151">
            <v>0</v>
          </cell>
          <cell r="R151">
            <v>0</v>
          </cell>
          <cell r="S151" t="str">
            <v>Kim Bôi</v>
          </cell>
          <cell r="T151" t="str">
            <v>=</v>
          </cell>
          <cell r="U151" t="str">
            <v>chưa có chuyến từ T09/2022</v>
          </cell>
          <cell r="V151">
            <v>0</v>
          </cell>
        </row>
        <row r="152">
          <cell r="D152" t="str">
            <v>DKG&lt;-&gt;0, Hòa Bình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 t="str">
            <v>=</v>
          </cell>
          <cell r="U152" t="str">
            <v>chưa có chuyến từ T09/2022</v>
          </cell>
          <cell r="V152">
            <v>0</v>
          </cell>
        </row>
        <row r="153">
          <cell r="D153" t="str">
            <v>DKG&lt;-&gt;Cầu Đa Phúc, Thái Nguyên</v>
          </cell>
          <cell r="E153">
            <v>300</v>
          </cell>
          <cell r="F153">
            <v>1200000</v>
          </cell>
          <cell r="G153">
            <v>5700000</v>
          </cell>
          <cell r="H153">
            <v>5500000</v>
          </cell>
          <cell r="I153">
            <v>5400000</v>
          </cell>
          <cell r="J153">
            <v>5400000</v>
          </cell>
          <cell r="K153">
            <v>5400000</v>
          </cell>
          <cell r="L153">
            <v>5400000</v>
          </cell>
          <cell r="M153">
            <v>5350000</v>
          </cell>
          <cell r="N153">
            <v>5350000</v>
          </cell>
          <cell r="O153">
            <v>0</v>
          </cell>
          <cell r="P153">
            <v>0</v>
          </cell>
          <cell r="Q153">
            <v>5350000</v>
          </cell>
          <cell r="R153">
            <v>5350000</v>
          </cell>
          <cell r="S153" t="str">
            <v>Cầu Đa Phúc</v>
          </cell>
          <cell r="T153" t="str">
            <v>=</v>
          </cell>
          <cell r="U153" t="str">
            <v>chưa có chuyến từ T09/2022</v>
          </cell>
          <cell r="V153">
            <v>0</v>
          </cell>
        </row>
        <row r="154">
          <cell r="D154" t="str">
            <v>DKG&lt;-&gt;TP. Thái Nguyên</v>
          </cell>
          <cell r="E154">
            <v>360</v>
          </cell>
          <cell r="F154">
            <v>1200000</v>
          </cell>
          <cell r="G154">
            <v>6150000</v>
          </cell>
          <cell r="H154">
            <v>5950000</v>
          </cell>
          <cell r="I154">
            <v>5850000</v>
          </cell>
          <cell r="J154">
            <v>5550000</v>
          </cell>
          <cell r="K154">
            <v>5850000</v>
          </cell>
          <cell r="L154">
            <v>5550000</v>
          </cell>
          <cell r="M154">
            <v>5800000</v>
          </cell>
          <cell r="N154">
            <v>5500000</v>
          </cell>
          <cell r="O154">
            <v>5400000</v>
          </cell>
          <cell r="P154">
            <v>0</v>
          </cell>
          <cell r="Q154">
            <v>5800000</v>
          </cell>
          <cell r="R154">
            <v>5500000</v>
          </cell>
          <cell r="S154" t="str">
            <v>TP. Thái Nguyên</v>
          </cell>
          <cell r="T154" t="str">
            <v>saiiii</v>
          </cell>
          <cell r="U154">
            <v>5500000</v>
          </cell>
          <cell r="V154">
            <v>5300000</v>
          </cell>
        </row>
        <row r="155">
          <cell r="D155" t="str">
            <v>DKG&lt;-&gt;Phổ Yên, Thái Nguyên</v>
          </cell>
          <cell r="E155">
            <v>330</v>
          </cell>
          <cell r="F155">
            <v>1200000</v>
          </cell>
          <cell r="G155">
            <v>6150000</v>
          </cell>
          <cell r="H155">
            <v>5650000</v>
          </cell>
          <cell r="I155">
            <v>5850000</v>
          </cell>
          <cell r="J155">
            <v>5550000</v>
          </cell>
          <cell r="K155">
            <v>5850000</v>
          </cell>
          <cell r="L155">
            <v>5550000</v>
          </cell>
          <cell r="M155">
            <v>5850000</v>
          </cell>
          <cell r="N155">
            <v>5550000</v>
          </cell>
          <cell r="O155">
            <v>4500000</v>
          </cell>
          <cell r="P155">
            <v>0</v>
          </cell>
          <cell r="Q155">
            <v>5850000</v>
          </cell>
          <cell r="R155">
            <v>5550000</v>
          </cell>
          <cell r="S155" t="str">
            <v>Phổ Yên</v>
          </cell>
          <cell r="T155" t="str">
            <v>=</v>
          </cell>
          <cell r="U155">
            <v>5500000</v>
          </cell>
          <cell r="V155">
            <v>5300000</v>
          </cell>
        </row>
        <row r="156">
          <cell r="D156" t="str">
            <v>DKG&lt;-&gt;Đại Từ, Thái Nguyên</v>
          </cell>
          <cell r="E156">
            <v>410</v>
          </cell>
          <cell r="F156">
            <v>1200000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5300000</v>
          </cell>
          <cell r="P156">
            <v>0</v>
          </cell>
          <cell r="Q156">
            <v>0</v>
          </cell>
          <cell r="R156">
            <v>0</v>
          </cell>
          <cell r="S156" t="str">
            <v>Đại Từ</v>
          </cell>
          <cell r="T156" t="str">
            <v>=</v>
          </cell>
          <cell r="U156" t="str">
            <v>chưa có chuyến từ T09/2022</v>
          </cell>
          <cell r="V156">
            <v>0</v>
          </cell>
        </row>
        <row r="157">
          <cell r="D157" t="str">
            <v>DKG&lt;-&gt;Đồng Hỷ, Thái Nguyên</v>
          </cell>
          <cell r="E157">
            <v>410</v>
          </cell>
          <cell r="F157">
            <v>1200000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5900000</v>
          </cell>
          <cell r="P157">
            <v>0</v>
          </cell>
          <cell r="Q157">
            <v>0</v>
          </cell>
          <cell r="R157">
            <v>0</v>
          </cell>
          <cell r="S157" t="str">
            <v>Đồng Hỷ</v>
          </cell>
          <cell r="T157" t="str">
            <v>=</v>
          </cell>
          <cell r="U157" t="str">
            <v>chưa có chuyến từ T09/2022</v>
          </cell>
          <cell r="V157">
            <v>0</v>
          </cell>
        </row>
        <row r="158">
          <cell r="D158" t="str">
            <v>DKG&lt;-&gt;Phú Lương, Thái Nguyên</v>
          </cell>
          <cell r="E158">
            <v>415</v>
          </cell>
          <cell r="F158">
            <v>1200000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5900000</v>
          </cell>
          <cell r="P158">
            <v>0</v>
          </cell>
          <cell r="Q158">
            <v>0</v>
          </cell>
          <cell r="R158">
            <v>0</v>
          </cell>
          <cell r="S158" t="str">
            <v>Phú Lương</v>
          </cell>
          <cell r="T158" t="str">
            <v>=</v>
          </cell>
          <cell r="U158" t="str">
            <v>chưa có chuyến từ T09/2022</v>
          </cell>
          <cell r="V158">
            <v>0</v>
          </cell>
        </row>
        <row r="159">
          <cell r="D159" t="str">
            <v>DKG&lt;-&gt;0, Thái Nguyên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 t="str">
            <v>=</v>
          </cell>
          <cell r="U159" t="str">
            <v>chưa có chuyến từ T09/2022</v>
          </cell>
          <cell r="V159">
            <v>0</v>
          </cell>
        </row>
        <row r="160">
          <cell r="D160" t="str">
            <v>DKG&lt;-&gt;0, Thái Nguyên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 t="str">
            <v>=</v>
          </cell>
          <cell r="U160" t="str">
            <v>chưa có chuyến từ T09/2022</v>
          </cell>
          <cell r="V160">
            <v>0</v>
          </cell>
        </row>
        <row r="161">
          <cell r="D161" t="str">
            <v>DKG&lt;-&gt;Thanh Lãng, Vĩnh Phúc</v>
          </cell>
          <cell r="E161">
            <v>320</v>
          </cell>
          <cell r="F161">
            <v>1250000</v>
          </cell>
          <cell r="G161">
            <v>5950000</v>
          </cell>
          <cell r="H161">
            <v>5750000</v>
          </cell>
          <cell r="I161">
            <v>5950000</v>
          </cell>
          <cell r="J161">
            <v>5550000</v>
          </cell>
          <cell r="K161">
            <v>5950000</v>
          </cell>
          <cell r="L161">
            <v>5550000</v>
          </cell>
          <cell r="M161">
            <v>5500000</v>
          </cell>
          <cell r="N161">
            <v>5350000</v>
          </cell>
          <cell r="O161">
            <v>0</v>
          </cell>
          <cell r="P161">
            <v>0</v>
          </cell>
          <cell r="Q161">
            <v>5500000</v>
          </cell>
          <cell r="R161">
            <v>5350000</v>
          </cell>
          <cell r="S161" t="str">
            <v>Thanh Lãng (Vĩnh Yên)</v>
          </cell>
          <cell r="T161" t="str">
            <v>saiiii</v>
          </cell>
          <cell r="U161">
            <v>5350000</v>
          </cell>
          <cell r="V161">
            <v>5150000</v>
          </cell>
        </row>
        <row r="162">
          <cell r="D162" t="str">
            <v>DKG&lt;-&gt;Vĩnh Yên/Yên Lạc, Vĩnh Phúc</v>
          </cell>
          <cell r="E162">
            <v>340</v>
          </cell>
          <cell r="F162">
            <v>1250000</v>
          </cell>
          <cell r="G162">
            <v>6050000</v>
          </cell>
          <cell r="H162">
            <v>5850000</v>
          </cell>
          <cell r="I162">
            <v>5950000</v>
          </cell>
          <cell r="J162">
            <v>5550000</v>
          </cell>
          <cell r="K162">
            <v>5950000</v>
          </cell>
          <cell r="L162">
            <v>5550000</v>
          </cell>
          <cell r="M162">
            <v>5900000</v>
          </cell>
          <cell r="N162">
            <v>5500000</v>
          </cell>
          <cell r="O162">
            <v>4800000</v>
          </cell>
          <cell r="P162">
            <v>0</v>
          </cell>
          <cell r="Q162">
            <v>5900000</v>
          </cell>
          <cell r="R162">
            <v>5500000</v>
          </cell>
          <cell r="S162" t="str">
            <v>Vĩnh Yên/Yên Lạc</v>
          </cell>
          <cell r="T162" t="str">
            <v>=</v>
          </cell>
          <cell r="U162" t="str">
            <v>chưa có chuyến từ T09/2022</v>
          </cell>
          <cell r="V162">
            <v>0</v>
          </cell>
        </row>
        <row r="163">
          <cell r="D163" t="str">
            <v>DKG&lt;-&gt;Lập Thạch, Vĩnh Phúc</v>
          </cell>
          <cell r="E163">
            <v>380</v>
          </cell>
          <cell r="F163">
            <v>1250000</v>
          </cell>
          <cell r="G163">
            <v>6500000</v>
          </cell>
          <cell r="H163">
            <v>6000000</v>
          </cell>
          <cell r="I163">
            <v>6300000</v>
          </cell>
          <cell r="J163">
            <v>5650000</v>
          </cell>
          <cell r="K163">
            <v>6300000</v>
          </cell>
          <cell r="L163">
            <v>5650000</v>
          </cell>
          <cell r="M163">
            <v>6350000</v>
          </cell>
          <cell r="N163">
            <v>5650000</v>
          </cell>
          <cell r="O163">
            <v>5200000</v>
          </cell>
          <cell r="P163">
            <v>0</v>
          </cell>
          <cell r="Q163">
            <v>6350000</v>
          </cell>
          <cell r="R163">
            <v>5650000</v>
          </cell>
          <cell r="S163" t="str">
            <v>Lập Thạch</v>
          </cell>
          <cell r="T163" t="str">
            <v>=</v>
          </cell>
          <cell r="U163" t="str">
            <v>chưa có chuyến từ T09/2022</v>
          </cell>
          <cell r="V163">
            <v>0</v>
          </cell>
        </row>
        <row r="164">
          <cell r="D164" t="str">
            <v>DKG&lt;-&gt;Vĩnh Tường, Vĩnh Phúc</v>
          </cell>
          <cell r="E164">
            <v>360</v>
          </cell>
          <cell r="F164">
            <v>1250000</v>
          </cell>
          <cell r="G164">
            <v>6200000</v>
          </cell>
          <cell r="H164">
            <v>5700000</v>
          </cell>
          <cell r="I164">
            <v>5950000</v>
          </cell>
          <cell r="J164">
            <v>5550000</v>
          </cell>
          <cell r="K164">
            <v>5950000</v>
          </cell>
          <cell r="L164">
            <v>5550000</v>
          </cell>
          <cell r="M164">
            <v>5900000</v>
          </cell>
          <cell r="N164">
            <v>5500000</v>
          </cell>
          <cell r="O164">
            <v>4800000</v>
          </cell>
          <cell r="P164">
            <v>0</v>
          </cell>
          <cell r="Q164">
            <v>5900000</v>
          </cell>
          <cell r="R164">
            <v>5500000</v>
          </cell>
          <cell r="S164" t="str">
            <v>Vĩnh Tường</v>
          </cell>
          <cell r="T164" t="str">
            <v>=</v>
          </cell>
          <cell r="U164">
            <v>5500000</v>
          </cell>
          <cell r="V164">
            <v>5300000</v>
          </cell>
        </row>
        <row r="165">
          <cell r="D165" t="str">
            <v>DKG&lt;-&gt;Tam Đảo, Vĩnh Phúc</v>
          </cell>
          <cell r="E165">
            <v>375</v>
          </cell>
          <cell r="F165">
            <v>1250000</v>
          </cell>
          <cell r="G165">
            <v>6800000</v>
          </cell>
          <cell r="H165">
            <v>6300000</v>
          </cell>
          <cell r="I165">
            <v>6250000</v>
          </cell>
          <cell r="J165">
            <v>6100000</v>
          </cell>
          <cell r="K165">
            <v>6250000</v>
          </cell>
          <cell r="L165">
            <v>6100000</v>
          </cell>
          <cell r="M165">
            <v>6300000</v>
          </cell>
          <cell r="N165">
            <v>6100000</v>
          </cell>
          <cell r="O165">
            <v>5200000</v>
          </cell>
          <cell r="P165">
            <v>0</v>
          </cell>
          <cell r="Q165">
            <v>6300000</v>
          </cell>
          <cell r="R165">
            <v>6100000</v>
          </cell>
          <cell r="S165" t="str">
            <v>Tam Đảo</v>
          </cell>
          <cell r="T165" t="str">
            <v>=</v>
          </cell>
          <cell r="U165" t="str">
            <v>chưa có chuyến từ T09/2022</v>
          </cell>
          <cell r="V165">
            <v>0</v>
          </cell>
        </row>
        <row r="166">
          <cell r="D166" t="str">
            <v>DKG&lt;-&gt;Lâm Thao, Phú Thọ</v>
          </cell>
          <cell r="E166">
            <v>400</v>
          </cell>
          <cell r="F166">
            <v>1550000</v>
          </cell>
          <cell r="G166">
            <v>7750000</v>
          </cell>
          <cell r="H166">
            <v>7250000</v>
          </cell>
          <cell r="I166">
            <v>7350000</v>
          </cell>
          <cell r="J166">
            <v>7250000</v>
          </cell>
          <cell r="K166">
            <v>7350000</v>
          </cell>
          <cell r="L166">
            <v>7250000</v>
          </cell>
          <cell r="M166">
            <v>7400000</v>
          </cell>
          <cell r="N166">
            <v>7250000</v>
          </cell>
          <cell r="O166">
            <v>6000000</v>
          </cell>
          <cell r="P166">
            <v>0</v>
          </cell>
          <cell r="Q166">
            <v>7400000</v>
          </cell>
          <cell r="R166">
            <v>7250000</v>
          </cell>
          <cell r="S166" t="str">
            <v>Lâm Thao</v>
          </cell>
          <cell r="T166" t="str">
            <v>=</v>
          </cell>
          <cell r="U166" t="str">
            <v>chưa có chuyến từ T09/2022</v>
          </cell>
          <cell r="V166">
            <v>0</v>
          </cell>
        </row>
        <row r="167">
          <cell r="D167" t="str">
            <v>DKG&lt;-&gt;Việt Trì, Phú Thọ</v>
          </cell>
          <cell r="E167">
            <v>385</v>
          </cell>
          <cell r="F167">
            <v>1550000</v>
          </cell>
          <cell r="G167">
            <v>7700000</v>
          </cell>
          <cell r="H167">
            <v>7200000</v>
          </cell>
          <cell r="I167">
            <v>7300000</v>
          </cell>
          <cell r="J167">
            <v>7200000</v>
          </cell>
          <cell r="K167">
            <v>7300000</v>
          </cell>
          <cell r="L167">
            <v>7200000</v>
          </cell>
          <cell r="M167">
            <v>7350000</v>
          </cell>
          <cell r="N167">
            <v>7200000</v>
          </cell>
          <cell r="O167">
            <v>5850000</v>
          </cell>
          <cell r="P167">
            <v>0</v>
          </cell>
          <cell r="Q167">
            <v>7350000</v>
          </cell>
          <cell r="R167">
            <v>7200000</v>
          </cell>
          <cell r="S167" t="str">
            <v>Việt Trì</v>
          </cell>
          <cell r="T167" t="str">
            <v>=</v>
          </cell>
          <cell r="U167">
            <v>6200000</v>
          </cell>
          <cell r="V167">
            <v>0</v>
          </cell>
        </row>
        <row r="168">
          <cell r="D168" t="str">
            <v>DKG&lt;-&gt;Phù Ninh, Phú Thọ</v>
          </cell>
          <cell r="E168">
            <v>395</v>
          </cell>
          <cell r="F168">
            <v>1550000</v>
          </cell>
          <cell r="G168">
            <v>7750000</v>
          </cell>
          <cell r="H168">
            <v>7250000</v>
          </cell>
          <cell r="I168">
            <v>7350000</v>
          </cell>
          <cell r="J168">
            <v>7250000</v>
          </cell>
          <cell r="K168">
            <v>7350000</v>
          </cell>
          <cell r="L168">
            <v>7250000</v>
          </cell>
          <cell r="M168">
            <v>7400000</v>
          </cell>
          <cell r="N168">
            <v>7250000</v>
          </cell>
          <cell r="O168">
            <v>5950000</v>
          </cell>
          <cell r="P168">
            <v>0</v>
          </cell>
          <cell r="Q168">
            <v>7400000</v>
          </cell>
          <cell r="R168">
            <v>7250000</v>
          </cell>
          <cell r="S168" t="str">
            <v>Phù Ninh</v>
          </cell>
          <cell r="T168" t="str">
            <v>=</v>
          </cell>
          <cell r="U168" t="str">
            <v>chưa có chuyến từ T09/2022</v>
          </cell>
          <cell r="V168">
            <v>0</v>
          </cell>
        </row>
        <row r="169">
          <cell r="D169" t="str">
            <v>DKG&lt;-&gt;Tam Nông, Phú Thọ</v>
          </cell>
          <cell r="E169">
            <v>390</v>
          </cell>
          <cell r="F169">
            <v>1550000</v>
          </cell>
          <cell r="G169">
            <v>7700000</v>
          </cell>
          <cell r="H169">
            <v>7200000</v>
          </cell>
          <cell r="I169">
            <v>7300000</v>
          </cell>
          <cell r="J169">
            <v>7200000</v>
          </cell>
          <cell r="K169">
            <v>7300000</v>
          </cell>
          <cell r="L169">
            <v>7200000</v>
          </cell>
          <cell r="M169">
            <v>7350000</v>
          </cell>
          <cell r="N169">
            <v>7200000</v>
          </cell>
          <cell r="O169">
            <v>6000000</v>
          </cell>
          <cell r="P169">
            <v>0</v>
          </cell>
          <cell r="Q169">
            <v>7350000</v>
          </cell>
          <cell r="R169">
            <v>7200000</v>
          </cell>
          <cell r="S169" t="str">
            <v>Tam Nông</v>
          </cell>
          <cell r="T169" t="str">
            <v>=</v>
          </cell>
          <cell r="U169" t="str">
            <v>chưa có chuyến từ T09/2022</v>
          </cell>
          <cell r="V169">
            <v>0</v>
          </cell>
        </row>
        <row r="170">
          <cell r="D170" t="str">
            <v>DKG&lt;-&gt;Thanh Thủy, Phú Thọ</v>
          </cell>
          <cell r="E170">
            <v>395</v>
          </cell>
          <cell r="F170">
            <v>1550000</v>
          </cell>
          <cell r="G170">
            <v>7750000</v>
          </cell>
          <cell r="H170">
            <v>7250000</v>
          </cell>
          <cell r="I170">
            <v>7350000</v>
          </cell>
          <cell r="J170">
            <v>7250000</v>
          </cell>
          <cell r="K170">
            <v>7350000</v>
          </cell>
          <cell r="L170">
            <v>7250000</v>
          </cell>
          <cell r="M170">
            <v>7400000</v>
          </cell>
          <cell r="N170">
            <v>7250000</v>
          </cell>
          <cell r="O170">
            <v>0</v>
          </cell>
          <cell r="P170">
            <v>0</v>
          </cell>
          <cell r="Q170">
            <v>7400000</v>
          </cell>
          <cell r="R170">
            <v>7250000</v>
          </cell>
          <cell r="S170" t="str">
            <v>Thanh Thủy</v>
          </cell>
          <cell r="T170" t="str">
            <v>=</v>
          </cell>
          <cell r="U170" t="str">
            <v>chưa có chuyến từ T09/2022</v>
          </cell>
          <cell r="V170">
            <v>0</v>
          </cell>
        </row>
        <row r="171">
          <cell r="D171" t="str">
            <v>DKG&lt;-&gt;Đoan Hùng, Phú Thọ</v>
          </cell>
          <cell r="E171">
            <v>480</v>
          </cell>
          <cell r="F171">
            <v>1550000</v>
          </cell>
          <cell r="G171">
            <v>8550000</v>
          </cell>
          <cell r="H171">
            <v>8050000</v>
          </cell>
          <cell r="I171">
            <v>8150000</v>
          </cell>
          <cell r="J171">
            <v>8050000</v>
          </cell>
          <cell r="K171">
            <v>8150000</v>
          </cell>
          <cell r="L171">
            <v>8050000</v>
          </cell>
          <cell r="M171">
            <v>8100000</v>
          </cell>
          <cell r="N171">
            <v>8000000</v>
          </cell>
          <cell r="O171">
            <v>0</v>
          </cell>
          <cell r="P171">
            <v>0</v>
          </cell>
          <cell r="Q171">
            <v>8100000</v>
          </cell>
          <cell r="R171">
            <v>8000000</v>
          </cell>
          <cell r="S171" t="str">
            <v>Đoan Hùng</v>
          </cell>
          <cell r="T171" t="str">
            <v>=</v>
          </cell>
          <cell r="U171" t="str">
            <v>chưa có chuyến từ T09/2022</v>
          </cell>
          <cell r="V171">
            <v>0</v>
          </cell>
        </row>
        <row r="172">
          <cell r="D172" t="str">
            <v>DKG&lt;-&gt;Thanh Sơn, Phú Thọ</v>
          </cell>
          <cell r="E172">
            <v>420</v>
          </cell>
          <cell r="F172">
            <v>1550000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6000000</v>
          </cell>
          <cell r="P172">
            <v>0</v>
          </cell>
          <cell r="Q172">
            <v>0</v>
          </cell>
          <cell r="R172">
            <v>0</v>
          </cell>
          <cell r="S172" t="str">
            <v>Thanh Sơn</v>
          </cell>
          <cell r="T172" t="str">
            <v>=</v>
          </cell>
          <cell r="U172" t="str">
            <v>chưa có chuyến từ T09/2022</v>
          </cell>
          <cell r="V172">
            <v>0</v>
          </cell>
        </row>
        <row r="173">
          <cell r="D173" t="str">
            <v>DKG&lt;-&gt;Hạ Hòa, Phú Thọ</v>
          </cell>
          <cell r="E173">
            <v>500</v>
          </cell>
          <cell r="F173">
            <v>1550000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6250000</v>
          </cell>
          <cell r="P173">
            <v>0</v>
          </cell>
          <cell r="Q173">
            <v>0</v>
          </cell>
          <cell r="R173">
            <v>0</v>
          </cell>
          <cell r="S173" t="str">
            <v>Hạ Hòa</v>
          </cell>
          <cell r="T173" t="str">
            <v>=</v>
          </cell>
          <cell r="U173" t="str">
            <v>chưa có chuyến từ T09/2022</v>
          </cell>
          <cell r="V173">
            <v>0</v>
          </cell>
        </row>
        <row r="174">
          <cell r="D174" t="str">
            <v>DKG&lt;-&gt;Yên Lập, Phú Thọ</v>
          </cell>
          <cell r="E174">
            <v>475</v>
          </cell>
          <cell r="F174">
            <v>1550000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6100000</v>
          </cell>
          <cell r="P174">
            <v>0</v>
          </cell>
          <cell r="Q174">
            <v>0</v>
          </cell>
          <cell r="R174">
            <v>0</v>
          </cell>
          <cell r="S174" t="str">
            <v>Yên Lập</v>
          </cell>
          <cell r="T174" t="str">
            <v>=</v>
          </cell>
          <cell r="U174" t="str">
            <v>chưa có chuyến từ T09/2022</v>
          </cell>
          <cell r="V174">
            <v>0</v>
          </cell>
        </row>
        <row r="175">
          <cell r="D175" t="str">
            <v>DKG&lt;-&gt;Bảo Ái, Yên Bái</v>
          </cell>
          <cell r="E175">
            <v>580</v>
          </cell>
          <cell r="F175">
            <v>2350000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7900000</v>
          </cell>
          <cell r="P175">
            <v>0</v>
          </cell>
          <cell r="Q175">
            <v>0</v>
          </cell>
          <cell r="R175">
            <v>0</v>
          </cell>
          <cell r="S175" t="str">
            <v>Bảo Ái</v>
          </cell>
          <cell r="T175" t="str">
            <v>=</v>
          </cell>
          <cell r="U175" t="str">
            <v>chưa có chuyến từ T09/2022</v>
          </cell>
          <cell r="V175">
            <v>0</v>
          </cell>
        </row>
        <row r="176">
          <cell r="D176" t="str">
            <v>DKG&lt;-&gt;Yên Bình, Yên Bái</v>
          </cell>
          <cell r="E176">
            <v>530</v>
          </cell>
          <cell r="F176">
            <v>2350000</v>
          </cell>
          <cell r="G176">
            <v>11100000</v>
          </cell>
          <cell r="H176">
            <v>10100000</v>
          </cell>
          <cell r="I176">
            <v>10250000</v>
          </cell>
          <cell r="J176">
            <v>9600000</v>
          </cell>
          <cell r="K176">
            <v>10250000</v>
          </cell>
          <cell r="L176">
            <v>9600000</v>
          </cell>
          <cell r="M176">
            <v>10250000</v>
          </cell>
          <cell r="N176">
            <v>9600000</v>
          </cell>
          <cell r="O176">
            <v>8200000</v>
          </cell>
          <cell r="P176">
            <v>0</v>
          </cell>
          <cell r="Q176">
            <v>10250000</v>
          </cell>
          <cell r="R176">
            <v>9600000</v>
          </cell>
          <cell r="S176" t="str">
            <v>Yên Bình</v>
          </cell>
          <cell r="T176" t="str">
            <v>=</v>
          </cell>
          <cell r="U176" t="str">
            <v>chưa có chuyến từ T09/2022</v>
          </cell>
          <cell r="V176">
            <v>0</v>
          </cell>
        </row>
        <row r="177">
          <cell r="D177" t="str">
            <v>DKG&lt;-&gt;TP. Yên Bái</v>
          </cell>
          <cell r="E177">
            <v>530</v>
          </cell>
          <cell r="F177">
            <v>2350000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7650000</v>
          </cell>
          <cell r="P177">
            <v>0</v>
          </cell>
          <cell r="Q177">
            <v>0</v>
          </cell>
          <cell r="R177">
            <v>0</v>
          </cell>
          <cell r="S177" t="str">
            <v>TP. Yên Bái</v>
          </cell>
          <cell r="T177" t="str">
            <v>saiiii</v>
          </cell>
          <cell r="U177" t="str">
            <v>chưa có chuyến từ T09/2022</v>
          </cell>
          <cell r="V177">
            <v>0</v>
          </cell>
        </row>
        <row r="178">
          <cell r="D178" t="str">
            <v>DKG&lt;-&gt;Hữu Lũng, Lạng Sơn</v>
          </cell>
          <cell r="E178">
            <v>310</v>
          </cell>
          <cell r="F178">
            <v>1600000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4900000</v>
          </cell>
          <cell r="P178">
            <v>0</v>
          </cell>
          <cell r="Q178">
            <v>0</v>
          </cell>
          <cell r="R178">
            <v>0</v>
          </cell>
          <cell r="S178" t="str">
            <v>Hữu Lũng</v>
          </cell>
          <cell r="T178" t="str">
            <v>=</v>
          </cell>
          <cell r="U178" t="str">
            <v>chưa có chuyến từ T09/2022</v>
          </cell>
          <cell r="V178">
            <v>0</v>
          </cell>
        </row>
        <row r="179">
          <cell r="D179" t="str">
            <v>DKG&lt;-&gt;TP. Lạng Sơn</v>
          </cell>
          <cell r="E179">
            <v>445</v>
          </cell>
          <cell r="F179">
            <v>1950000</v>
          </cell>
          <cell r="G179">
            <v>11050000</v>
          </cell>
          <cell r="H179">
            <v>10550000</v>
          </cell>
          <cell r="I179">
            <v>11050000</v>
          </cell>
          <cell r="J179">
            <v>10850000</v>
          </cell>
          <cell r="K179">
            <v>11050000</v>
          </cell>
          <cell r="L179">
            <v>10850000</v>
          </cell>
          <cell r="M179">
            <v>11550000</v>
          </cell>
          <cell r="N179">
            <v>10850000</v>
          </cell>
          <cell r="O179">
            <v>0</v>
          </cell>
          <cell r="P179">
            <v>0</v>
          </cell>
          <cell r="Q179">
            <v>11550000</v>
          </cell>
          <cell r="R179">
            <v>10850000</v>
          </cell>
          <cell r="S179" t="str">
            <v>TP. Lạng Sơn</v>
          </cell>
          <cell r="T179" t="str">
            <v>saiiii</v>
          </cell>
          <cell r="U179" t="str">
            <v>chưa có chuyến từ T09/2022</v>
          </cell>
          <cell r="V179">
            <v>0</v>
          </cell>
        </row>
        <row r="180">
          <cell r="D180" t="str">
            <v>DKG&lt;-&gt;Lộc Bình/Bắc Sơn, Lạng Sơn</v>
          </cell>
          <cell r="E180">
            <v>510</v>
          </cell>
          <cell r="F180">
            <v>2050000</v>
          </cell>
          <cell r="G180">
            <v>12050000</v>
          </cell>
          <cell r="H180">
            <v>11050000</v>
          </cell>
          <cell r="I180">
            <v>11700000</v>
          </cell>
          <cell r="J180">
            <v>11450000</v>
          </cell>
          <cell r="K180">
            <v>11700000</v>
          </cell>
          <cell r="L180">
            <v>11450000</v>
          </cell>
          <cell r="M180">
            <v>12700000</v>
          </cell>
          <cell r="N180">
            <v>11450000</v>
          </cell>
          <cell r="O180">
            <v>0</v>
          </cell>
          <cell r="P180">
            <v>0</v>
          </cell>
          <cell r="Q180">
            <v>12700000</v>
          </cell>
          <cell r="R180">
            <v>11450000</v>
          </cell>
          <cell r="S180" t="str">
            <v>Lộc Bình/Bắc Sơn</v>
          </cell>
          <cell r="T180" t="str">
            <v>=</v>
          </cell>
          <cell r="U180" t="str">
            <v>chưa có chuyến từ T09/2022</v>
          </cell>
          <cell r="V180">
            <v>0</v>
          </cell>
        </row>
        <row r="181">
          <cell r="D181" t="str">
            <v>DKG&lt;-&gt;TP. Hà Giang</v>
          </cell>
          <cell r="E181">
            <v>802</v>
          </cell>
          <cell r="F181">
            <v>4000000</v>
          </cell>
          <cell r="G181">
            <v>19700000</v>
          </cell>
          <cell r="H181">
            <v>17700000</v>
          </cell>
          <cell r="I181">
            <v>19700000</v>
          </cell>
          <cell r="J181">
            <v>18350000</v>
          </cell>
          <cell r="K181">
            <v>19700000</v>
          </cell>
          <cell r="L181">
            <v>18350000</v>
          </cell>
          <cell r="M181">
            <v>20650000</v>
          </cell>
          <cell r="N181">
            <v>18300000</v>
          </cell>
          <cell r="O181">
            <v>0</v>
          </cell>
          <cell r="P181">
            <v>0</v>
          </cell>
          <cell r="Q181">
            <v>20650000</v>
          </cell>
          <cell r="R181">
            <v>18300000</v>
          </cell>
          <cell r="S181" t="str">
            <v>TP. Hà Giang</v>
          </cell>
          <cell r="T181" t="str">
            <v>saiiii</v>
          </cell>
          <cell r="U181" t="str">
            <v>chưa có chuyến từ T09/2022</v>
          </cell>
          <cell r="V181">
            <v>0</v>
          </cell>
        </row>
        <row r="182">
          <cell r="D182" t="str">
            <v>DKG&lt;-&gt;TP. Lào Cai</v>
          </cell>
          <cell r="E182">
            <v>850</v>
          </cell>
          <cell r="F182">
            <v>4000000</v>
          </cell>
          <cell r="G182">
            <v>18850000</v>
          </cell>
          <cell r="H182">
            <v>18200000</v>
          </cell>
          <cell r="I182">
            <v>18850000</v>
          </cell>
          <cell r="J182">
            <v>17850000</v>
          </cell>
          <cell r="K182">
            <v>18850000</v>
          </cell>
          <cell r="L182">
            <v>17850000</v>
          </cell>
          <cell r="M182">
            <v>18750000</v>
          </cell>
          <cell r="N182">
            <v>17750000</v>
          </cell>
          <cell r="O182">
            <v>0</v>
          </cell>
          <cell r="P182">
            <v>0</v>
          </cell>
          <cell r="Q182">
            <v>18750000</v>
          </cell>
          <cell r="R182">
            <v>17750000</v>
          </cell>
          <cell r="S182" t="str">
            <v>TP. Lào Cai</v>
          </cell>
          <cell r="T182" t="str">
            <v>saiiii</v>
          </cell>
          <cell r="U182" t="str">
            <v>chưa có chuyến từ T09/2022</v>
          </cell>
          <cell r="V182">
            <v>0</v>
          </cell>
        </row>
        <row r="183">
          <cell r="D183" t="str">
            <v>DKG&lt;-&gt;Sa Pa, Lào Cai</v>
          </cell>
          <cell r="E183">
            <v>910</v>
          </cell>
          <cell r="F183">
            <v>4500000</v>
          </cell>
          <cell r="G183">
            <v>20950000</v>
          </cell>
          <cell r="H183">
            <v>19300000</v>
          </cell>
          <cell r="I183">
            <v>20950000</v>
          </cell>
          <cell r="J183">
            <v>18950000</v>
          </cell>
          <cell r="K183">
            <v>20950000</v>
          </cell>
          <cell r="L183">
            <v>18950000</v>
          </cell>
          <cell r="M183">
            <v>20950000</v>
          </cell>
          <cell r="N183">
            <v>18950000</v>
          </cell>
          <cell r="O183">
            <v>0</v>
          </cell>
          <cell r="P183">
            <v>0</v>
          </cell>
          <cell r="Q183">
            <v>20950000</v>
          </cell>
          <cell r="R183">
            <v>18950000</v>
          </cell>
          <cell r="S183" t="str">
            <v>Sa Pa</v>
          </cell>
          <cell r="T183" t="str">
            <v>=</v>
          </cell>
          <cell r="U183" t="str">
            <v>chưa có chuyến từ T09/2022</v>
          </cell>
          <cell r="V183">
            <v>0</v>
          </cell>
        </row>
        <row r="184">
          <cell r="D184" t="str">
            <v>DKG&lt;-&gt;TP. Cao Bằng</v>
          </cell>
          <cell r="E184">
            <v>640</v>
          </cell>
          <cell r="F184">
            <v>4000000</v>
          </cell>
          <cell r="G184">
            <v>20100000</v>
          </cell>
          <cell r="H184">
            <v>18100000</v>
          </cell>
          <cell r="I184">
            <v>20100000</v>
          </cell>
          <cell r="J184">
            <v>17800000</v>
          </cell>
          <cell r="K184">
            <v>20100000</v>
          </cell>
          <cell r="L184">
            <v>17800000</v>
          </cell>
          <cell r="M184">
            <v>20050000</v>
          </cell>
          <cell r="N184">
            <v>17750000</v>
          </cell>
          <cell r="O184">
            <v>0</v>
          </cell>
          <cell r="P184">
            <v>0</v>
          </cell>
          <cell r="Q184">
            <v>20050000</v>
          </cell>
          <cell r="R184">
            <v>17750000</v>
          </cell>
          <cell r="S184" t="str">
            <v>TP. Cao Bằng</v>
          </cell>
          <cell r="T184" t="str">
            <v>saiiii</v>
          </cell>
          <cell r="U184" t="str">
            <v>chưa có chuyến từ T09/2022</v>
          </cell>
          <cell r="V184">
            <v>0</v>
          </cell>
        </row>
        <row r="185">
          <cell r="D185" t="str">
            <v>DKG&lt;-&gt;TP. Tuyên Quang</v>
          </cell>
          <cell r="E185">
            <v>480</v>
          </cell>
          <cell r="F185">
            <v>1650000</v>
          </cell>
          <cell r="G185">
            <v>9650000</v>
          </cell>
          <cell r="H185">
            <v>9250000</v>
          </cell>
          <cell r="I185">
            <v>9650000</v>
          </cell>
          <cell r="J185">
            <v>9100000</v>
          </cell>
          <cell r="K185">
            <v>9650000</v>
          </cell>
          <cell r="L185">
            <v>9100000</v>
          </cell>
          <cell r="M185">
            <v>9600000</v>
          </cell>
          <cell r="N185">
            <v>9050000</v>
          </cell>
          <cell r="O185">
            <v>0</v>
          </cell>
          <cell r="P185" t="str">
            <v>Son Dương</v>
          </cell>
          <cell r="Q185">
            <v>9600000</v>
          </cell>
          <cell r="R185">
            <v>9050000</v>
          </cell>
          <cell r="S185" t="str">
            <v>TP. Tuyên Quang</v>
          </cell>
          <cell r="T185" t="str">
            <v>saiiii</v>
          </cell>
          <cell r="U185">
            <v>9200000</v>
          </cell>
          <cell r="V185">
            <v>8900000</v>
          </cell>
        </row>
        <row r="186">
          <cell r="D186" t="str">
            <v>DKG&lt;-&gt;Yên Sơn, Tuyên Quang</v>
          </cell>
          <cell r="E186">
            <v>530</v>
          </cell>
          <cell r="F186">
            <v>1650000</v>
          </cell>
          <cell r="G186">
            <v>10200000</v>
          </cell>
          <cell r="H186">
            <v>9800000</v>
          </cell>
          <cell r="I186">
            <v>10200000</v>
          </cell>
          <cell r="J186">
            <v>9600000</v>
          </cell>
          <cell r="K186">
            <v>10200000</v>
          </cell>
          <cell r="L186">
            <v>9600000</v>
          </cell>
          <cell r="M186">
            <v>10200000</v>
          </cell>
          <cell r="N186">
            <v>9600000</v>
          </cell>
          <cell r="O186">
            <v>0</v>
          </cell>
          <cell r="P186">
            <v>0</v>
          </cell>
          <cell r="Q186">
            <v>10200000</v>
          </cell>
          <cell r="R186">
            <v>9600000</v>
          </cell>
          <cell r="S186" t="str">
            <v>Yên Sơn</v>
          </cell>
          <cell r="T186" t="str">
            <v>=</v>
          </cell>
          <cell r="U186" t="str">
            <v>chưa có chuyến từ T09/2022</v>
          </cell>
          <cell r="V186">
            <v>8900000</v>
          </cell>
        </row>
        <row r="187">
          <cell r="D187" t="str">
            <v xml:space="preserve">DKG&lt;-&gt;, 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 t="str">
            <v>=</v>
          </cell>
          <cell r="U187" t="str">
            <v>chưa có chuyến từ T09/2022</v>
          </cell>
          <cell r="V187">
            <v>0</v>
          </cell>
        </row>
        <row r="188">
          <cell r="D188" t="str">
            <v>DKG&lt;-&gt;Sở Dầu, Hải Phòng</v>
          </cell>
          <cell r="E188">
            <v>50</v>
          </cell>
          <cell r="F188">
            <v>250000</v>
          </cell>
          <cell r="G188">
            <v>2750000</v>
          </cell>
          <cell r="H188">
            <v>2100000</v>
          </cell>
          <cell r="I188">
            <v>1900000</v>
          </cell>
          <cell r="J188">
            <v>1850000</v>
          </cell>
          <cell r="K188">
            <v>1900000</v>
          </cell>
          <cell r="L188">
            <v>1850000</v>
          </cell>
          <cell r="M188">
            <v>2250000</v>
          </cell>
          <cell r="N188">
            <v>1850000</v>
          </cell>
          <cell r="O188">
            <v>0</v>
          </cell>
          <cell r="P188">
            <v>0</v>
          </cell>
          <cell r="Q188">
            <v>2250000</v>
          </cell>
          <cell r="R188">
            <v>1850000</v>
          </cell>
          <cell r="S188" t="str">
            <v>Sở Dầu</v>
          </cell>
          <cell r="T188" t="str">
            <v>=</v>
          </cell>
          <cell r="U188" t="str">
            <v>chưa có chuyến từ T09/2022</v>
          </cell>
          <cell r="V188">
            <v>0</v>
          </cell>
        </row>
        <row r="189">
          <cell r="D189" t="str">
            <v>DKG&lt;-&gt;Cầu Kiền (bên Quán Toán), Hải Phòng</v>
          </cell>
          <cell r="E189">
            <v>65</v>
          </cell>
          <cell r="F189">
            <v>250000</v>
          </cell>
          <cell r="G189">
            <v>2750000</v>
          </cell>
          <cell r="H189">
            <v>2100000</v>
          </cell>
          <cell r="I189">
            <v>1900000</v>
          </cell>
          <cell r="J189">
            <v>1850000</v>
          </cell>
          <cell r="K189">
            <v>1900000</v>
          </cell>
          <cell r="L189">
            <v>1850000</v>
          </cell>
          <cell r="M189">
            <v>2250000</v>
          </cell>
          <cell r="N189">
            <v>1850000</v>
          </cell>
          <cell r="O189">
            <v>0</v>
          </cell>
          <cell r="P189">
            <v>0</v>
          </cell>
          <cell r="Q189">
            <v>2250000</v>
          </cell>
          <cell r="R189">
            <v>1850000</v>
          </cell>
          <cell r="S189" t="str">
            <v>Cầu Kiền (bên Quán Toán)</v>
          </cell>
          <cell r="T189" t="str">
            <v>=</v>
          </cell>
          <cell r="U189" t="str">
            <v>chưa có chuyến từ T09/2022</v>
          </cell>
          <cell r="V189">
            <v>0</v>
          </cell>
        </row>
        <row r="190">
          <cell r="D190" t="str">
            <v>DKG&lt;-&gt;Thuỷ Nguyên, Hải Phòng</v>
          </cell>
          <cell r="E190">
            <v>90</v>
          </cell>
          <cell r="F190">
            <v>250000</v>
          </cell>
          <cell r="G190">
            <v>3000000</v>
          </cell>
          <cell r="H190">
            <v>2850000</v>
          </cell>
          <cell r="I190">
            <v>2500000</v>
          </cell>
          <cell r="J190">
            <v>2400000</v>
          </cell>
          <cell r="K190">
            <v>2500000</v>
          </cell>
          <cell r="L190">
            <v>2400000</v>
          </cell>
          <cell r="M190">
            <v>2850000</v>
          </cell>
          <cell r="N190">
            <v>2400000</v>
          </cell>
          <cell r="O190">
            <v>0</v>
          </cell>
          <cell r="P190">
            <v>0</v>
          </cell>
          <cell r="Q190">
            <v>2850000</v>
          </cell>
          <cell r="R190">
            <v>2400000</v>
          </cell>
          <cell r="S190" t="str">
            <v>Thuỷ Nguyên</v>
          </cell>
          <cell r="T190" t="str">
            <v>=</v>
          </cell>
          <cell r="U190" t="str">
            <v>chưa có chuyến từ T09/2022</v>
          </cell>
          <cell r="V190">
            <v>0</v>
          </cell>
        </row>
        <row r="191">
          <cell r="D191" t="str">
            <v>DKG&lt;-&gt;Uông Bí, Quảng Ninh</v>
          </cell>
          <cell r="E191">
            <v>115</v>
          </cell>
          <cell r="F191">
            <v>400000</v>
          </cell>
          <cell r="G191">
            <v>3750000</v>
          </cell>
          <cell r="H191">
            <v>3450000</v>
          </cell>
          <cell r="I191">
            <v>3750000</v>
          </cell>
          <cell r="J191">
            <v>3450000</v>
          </cell>
          <cell r="K191">
            <v>3750000</v>
          </cell>
          <cell r="L191">
            <v>3450000</v>
          </cell>
          <cell r="M191">
            <v>3750000</v>
          </cell>
          <cell r="N191">
            <v>3450000</v>
          </cell>
          <cell r="O191">
            <v>0</v>
          </cell>
          <cell r="P191">
            <v>0</v>
          </cell>
          <cell r="Q191">
            <v>3750000</v>
          </cell>
          <cell r="R191">
            <v>3450000</v>
          </cell>
          <cell r="S191" t="str">
            <v>Uông Bí</v>
          </cell>
          <cell r="T191" t="str">
            <v>=</v>
          </cell>
          <cell r="U191">
            <v>3500000</v>
          </cell>
          <cell r="V191">
            <v>0</v>
          </cell>
        </row>
        <row r="192">
          <cell r="D192" t="str">
            <v>DKG&lt;-&gt;Quảng Yên, Quảng Ninh</v>
          </cell>
          <cell r="E192">
            <v>65</v>
          </cell>
          <cell r="F192">
            <v>400000</v>
          </cell>
          <cell r="G192">
            <v>3800000</v>
          </cell>
          <cell r="H192">
            <v>3300000</v>
          </cell>
          <cell r="I192">
            <v>3750000</v>
          </cell>
          <cell r="J192">
            <v>3250000</v>
          </cell>
          <cell r="K192">
            <v>3750000</v>
          </cell>
          <cell r="L192">
            <v>3250000</v>
          </cell>
          <cell r="M192">
            <v>3750000</v>
          </cell>
          <cell r="N192">
            <v>3250000</v>
          </cell>
          <cell r="O192">
            <v>0</v>
          </cell>
          <cell r="P192">
            <v>0</v>
          </cell>
          <cell r="Q192">
            <v>3750000</v>
          </cell>
          <cell r="R192">
            <v>3250000</v>
          </cell>
          <cell r="S192" t="str">
            <v>Quảng Yên</v>
          </cell>
          <cell r="T192" t="str">
            <v>=</v>
          </cell>
          <cell r="U192" t="str">
            <v>chưa có chuyến từ T09/2022</v>
          </cell>
          <cell r="V192">
            <v>0</v>
          </cell>
        </row>
        <row r="193">
          <cell r="D193" t="str">
            <v>DKG&lt;-&gt;Mạo Khê (Đông Triều), Quảng Ninh</v>
          </cell>
          <cell r="E193">
            <v>0</v>
          </cell>
          <cell r="F193">
            <v>400000</v>
          </cell>
          <cell r="G193">
            <v>3850000</v>
          </cell>
          <cell r="H193">
            <v>3350000</v>
          </cell>
          <cell r="I193">
            <v>3800000</v>
          </cell>
          <cell r="J193">
            <v>3300000</v>
          </cell>
          <cell r="K193">
            <v>3800000</v>
          </cell>
          <cell r="L193">
            <v>3300000</v>
          </cell>
          <cell r="M193">
            <v>3800000</v>
          </cell>
          <cell r="N193">
            <v>3300000</v>
          </cell>
          <cell r="O193">
            <v>0</v>
          </cell>
          <cell r="P193">
            <v>0</v>
          </cell>
          <cell r="Q193">
            <v>3800000</v>
          </cell>
          <cell r="R193">
            <v>3300000</v>
          </cell>
          <cell r="S193" t="str">
            <v>Mạo Khê (Đông Triều)</v>
          </cell>
          <cell r="T193" t="str">
            <v>=</v>
          </cell>
          <cell r="U193" t="str">
            <v>chưa có chuyến từ T09/2022</v>
          </cell>
          <cell r="V193">
            <v>0</v>
          </cell>
        </row>
        <row r="194">
          <cell r="D194" t="str">
            <v>DKG&lt;-&gt;Hà Khẩu, Quảng Ninh</v>
          </cell>
          <cell r="E194">
            <v>85</v>
          </cell>
          <cell r="F194">
            <v>700000</v>
          </cell>
          <cell r="G194">
            <v>4800000</v>
          </cell>
          <cell r="H194">
            <v>4300000</v>
          </cell>
          <cell r="I194">
            <v>4500000</v>
          </cell>
          <cell r="J194">
            <v>4300000</v>
          </cell>
          <cell r="K194">
            <v>4500000</v>
          </cell>
          <cell r="L194">
            <v>4300000</v>
          </cell>
          <cell r="M194">
            <v>4650000</v>
          </cell>
          <cell r="N194">
            <v>4250000</v>
          </cell>
          <cell r="O194">
            <v>0</v>
          </cell>
          <cell r="P194">
            <v>0</v>
          </cell>
          <cell r="Q194">
            <v>4650000</v>
          </cell>
          <cell r="R194">
            <v>4250000</v>
          </cell>
          <cell r="S194" t="str">
            <v>Hà Khẩu</v>
          </cell>
          <cell r="T194" t="str">
            <v>=</v>
          </cell>
          <cell r="U194" t="str">
            <v>chưa có chuyến từ T09/2022</v>
          </cell>
          <cell r="V194">
            <v>0</v>
          </cell>
        </row>
        <row r="195">
          <cell r="D195" t="str">
            <v>DKG&lt;-&gt;Hạ Long, Quảng Ninh</v>
          </cell>
          <cell r="E195">
            <v>85</v>
          </cell>
          <cell r="F195">
            <v>700000</v>
          </cell>
          <cell r="G195">
            <v>4800000</v>
          </cell>
          <cell r="H195">
            <v>4300000</v>
          </cell>
          <cell r="I195">
            <v>4500000</v>
          </cell>
          <cell r="J195">
            <v>4300000</v>
          </cell>
          <cell r="K195">
            <v>4500000</v>
          </cell>
          <cell r="L195">
            <v>4300000</v>
          </cell>
          <cell r="M195">
            <v>4650000</v>
          </cell>
          <cell r="N195">
            <v>4250000</v>
          </cell>
          <cell r="O195">
            <v>0</v>
          </cell>
          <cell r="P195">
            <v>0</v>
          </cell>
          <cell r="Q195">
            <v>4650000</v>
          </cell>
          <cell r="R195">
            <v>4250000</v>
          </cell>
          <cell r="S195" t="str">
            <v>Hạ Long</v>
          </cell>
          <cell r="T195" t="str">
            <v>=</v>
          </cell>
          <cell r="U195" t="str">
            <v>chưa có chuyến từ T09/2022</v>
          </cell>
          <cell r="V195">
            <v>4000000</v>
          </cell>
        </row>
        <row r="196">
          <cell r="D196" t="str">
            <v>DKG&lt;-&gt;Hoành Bồ, Quảng Ninh</v>
          </cell>
          <cell r="E196">
            <v>135</v>
          </cell>
          <cell r="F196">
            <v>700000</v>
          </cell>
          <cell r="G196">
            <v>4950000</v>
          </cell>
          <cell r="H196">
            <v>4450000</v>
          </cell>
          <cell r="I196">
            <v>4600000</v>
          </cell>
          <cell r="J196">
            <v>4400000</v>
          </cell>
          <cell r="K196">
            <v>4600000</v>
          </cell>
          <cell r="L196">
            <v>4400000</v>
          </cell>
          <cell r="M196">
            <v>4750000</v>
          </cell>
          <cell r="N196">
            <v>4400000</v>
          </cell>
          <cell r="O196">
            <v>0</v>
          </cell>
          <cell r="P196">
            <v>0</v>
          </cell>
          <cell r="Q196">
            <v>4750000</v>
          </cell>
          <cell r="R196">
            <v>4400000</v>
          </cell>
          <cell r="S196" t="str">
            <v>Hoành Bồ</v>
          </cell>
          <cell r="T196" t="str">
            <v>=</v>
          </cell>
          <cell r="U196" t="str">
            <v>chưa có chuyến từ T09/2022</v>
          </cell>
          <cell r="V196">
            <v>0</v>
          </cell>
        </row>
        <row r="197">
          <cell r="D197" t="str">
            <v>DKG&lt;-&gt;Cẩm Phả, Quảng Ninh</v>
          </cell>
          <cell r="E197">
            <v>170</v>
          </cell>
          <cell r="F197">
            <v>700000</v>
          </cell>
          <cell r="G197">
            <v>5050000</v>
          </cell>
          <cell r="H197">
            <v>4550000</v>
          </cell>
          <cell r="I197">
            <v>4800000</v>
          </cell>
          <cell r="J197">
            <v>4600000</v>
          </cell>
          <cell r="K197">
            <v>4800000</v>
          </cell>
          <cell r="L197">
            <v>4600000</v>
          </cell>
          <cell r="M197">
            <v>4850000</v>
          </cell>
          <cell r="N197">
            <v>4550000</v>
          </cell>
          <cell r="O197">
            <v>0</v>
          </cell>
          <cell r="P197">
            <v>0</v>
          </cell>
          <cell r="Q197">
            <v>4850000</v>
          </cell>
          <cell r="R197">
            <v>4550000</v>
          </cell>
          <cell r="S197" t="str">
            <v>Cẩm Phả</v>
          </cell>
          <cell r="T197" t="str">
            <v>=</v>
          </cell>
          <cell r="U197" t="str">
            <v>chưa có chuyến từ T09/2022</v>
          </cell>
          <cell r="V197">
            <v>0</v>
          </cell>
        </row>
        <row r="198">
          <cell r="D198" t="str">
            <v>DKG&lt;-&gt;Cẩm Phả (1 lượt vé), Quảng Ninh</v>
          </cell>
          <cell r="E198">
            <v>170</v>
          </cell>
          <cell r="F198">
            <v>900000</v>
          </cell>
          <cell r="G198">
            <v>5250000</v>
          </cell>
          <cell r="H198">
            <v>4550000</v>
          </cell>
          <cell r="I198">
            <v>5000000</v>
          </cell>
          <cell r="J198">
            <v>4800000</v>
          </cell>
          <cell r="K198">
            <v>5000000</v>
          </cell>
          <cell r="L198">
            <v>4800000</v>
          </cell>
          <cell r="M198">
            <v>5050000</v>
          </cell>
          <cell r="N198">
            <v>4750000</v>
          </cell>
          <cell r="O198">
            <v>0</v>
          </cell>
          <cell r="P198">
            <v>0</v>
          </cell>
          <cell r="Q198">
            <v>5050000</v>
          </cell>
          <cell r="R198">
            <v>4750000</v>
          </cell>
          <cell r="S198" t="str">
            <v>Cẩm Phả (1 lượt vé)</v>
          </cell>
          <cell r="T198" t="str">
            <v>=</v>
          </cell>
          <cell r="U198" t="str">
            <v>chưa có chuyến từ T09/2022</v>
          </cell>
          <cell r="V198">
            <v>0</v>
          </cell>
        </row>
        <row r="199">
          <cell r="D199" t="str">
            <v>DKG&lt;-&gt;Cẩm Phả (2 lượt vé), Quảng Ninh</v>
          </cell>
          <cell r="E199">
            <v>170</v>
          </cell>
          <cell r="F199">
            <v>1100000</v>
          </cell>
          <cell r="G199">
            <v>5450000</v>
          </cell>
          <cell r="H199">
            <v>4550000</v>
          </cell>
          <cell r="I199">
            <v>5200000</v>
          </cell>
          <cell r="J199">
            <v>5000000</v>
          </cell>
          <cell r="K199">
            <v>5200000</v>
          </cell>
          <cell r="L199">
            <v>5000000</v>
          </cell>
          <cell r="M199">
            <v>4950000</v>
          </cell>
          <cell r="N199">
            <v>4650000</v>
          </cell>
          <cell r="O199">
            <v>0</v>
          </cell>
          <cell r="P199">
            <v>0</v>
          </cell>
          <cell r="Q199">
            <v>4950000</v>
          </cell>
          <cell r="R199">
            <v>4650000</v>
          </cell>
          <cell r="S199" t="str">
            <v>Cẩm Phả (2 lượt vé)</v>
          </cell>
          <cell r="T199" t="str">
            <v>=</v>
          </cell>
          <cell r="U199" t="str">
            <v>chưa có chuyến từ T09/2022</v>
          </cell>
          <cell r="V199">
            <v>0</v>
          </cell>
        </row>
        <row r="200">
          <cell r="D200" t="str">
            <v>DKG&lt;-&gt;Hải Hà, Quảng Ninh</v>
          </cell>
          <cell r="E200">
            <v>335</v>
          </cell>
          <cell r="F200">
            <v>1600000</v>
          </cell>
          <cell r="G200">
            <v>9650000</v>
          </cell>
          <cell r="H200">
            <v>9150000</v>
          </cell>
          <cell r="I200">
            <v>8650000</v>
          </cell>
          <cell r="J200">
            <v>8150000</v>
          </cell>
          <cell r="K200">
            <v>8650000</v>
          </cell>
          <cell r="L200">
            <v>8150000</v>
          </cell>
          <cell r="M200">
            <v>9250000</v>
          </cell>
          <cell r="N200">
            <v>8150000</v>
          </cell>
          <cell r="O200">
            <v>0</v>
          </cell>
          <cell r="P200">
            <v>0</v>
          </cell>
          <cell r="Q200">
            <v>9250000</v>
          </cell>
          <cell r="R200">
            <v>8150000</v>
          </cell>
          <cell r="S200" t="str">
            <v>Hải Hà</v>
          </cell>
          <cell r="T200" t="str">
            <v>=</v>
          </cell>
          <cell r="U200">
            <v>8000000</v>
          </cell>
          <cell r="V200">
            <v>0</v>
          </cell>
        </row>
        <row r="201">
          <cell r="D201" t="str">
            <v>DKG&lt;-&gt;Móng Cái, Quảng Ninh</v>
          </cell>
          <cell r="E201">
            <v>410</v>
          </cell>
          <cell r="F201">
            <v>1700000</v>
          </cell>
          <cell r="G201">
            <v>10400000</v>
          </cell>
          <cell r="H201">
            <v>9900000</v>
          </cell>
          <cell r="I201">
            <v>9400000</v>
          </cell>
          <cell r="J201">
            <v>8900000</v>
          </cell>
          <cell r="K201">
            <v>9400000</v>
          </cell>
          <cell r="L201">
            <v>8900000</v>
          </cell>
          <cell r="M201">
            <v>10200000</v>
          </cell>
          <cell r="N201">
            <v>8900000</v>
          </cell>
          <cell r="O201">
            <v>0</v>
          </cell>
          <cell r="P201">
            <v>0</v>
          </cell>
          <cell r="Q201">
            <v>10200000</v>
          </cell>
          <cell r="R201">
            <v>8900000</v>
          </cell>
          <cell r="S201" t="str">
            <v>Móng Cái</v>
          </cell>
          <cell r="T201" t="str">
            <v>=</v>
          </cell>
          <cell r="U201" t="str">
            <v>chưa có chuyến từ T09/2022</v>
          </cell>
          <cell r="V201">
            <v>0</v>
          </cell>
        </row>
        <row r="202"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S202">
            <v>0</v>
          </cell>
          <cell r="T202" t="str">
            <v>=</v>
          </cell>
        </row>
        <row r="203">
          <cell r="E203">
            <v>0</v>
          </cell>
          <cell r="F203">
            <v>0</v>
          </cell>
          <cell r="S203">
            <v>0</v>
          </cell>
          <cell r="T203" t="str">
            <v>=</v>
          </cell>
        </row>
        <row r="204">
          <cell r="E204">
            <v>0</v>
          </cell>
          <cell r="F204">
            <v>0</v>
          </cell>
          <cell r="S204">
            <v>0</v>
          </cell>
          <cell r="T204" t="str">
            <v>=</v>
          </cell>
        </row>
        <row r="205">
          <cell r="E205">
            <v>0</v>
          </cell>
          <cell r="F205">
            <v>0</v>
          </cell>
          <cell r="S205">
            <v>0</v>
          </cell>
          <cell r="T205" t="str">
            <v>=</v>
          </cell>
        </row>
        <row r="206">
          <cell r="E206">
            <v>0</v>
          </cell>
          <cell r="F206">
            <v>0</v>
          </cell>
          <cell r="S206">
            <v>0</v>
          </cell>
          <cell r="T206" t="str">
            <v>=</v>
          </cell>
        </row>
        <row r="207">
          <cell r="E207">
            <v>0</v>
          </cell>
          <cell r="F207">
            <v>0</v>
          </cell>
          <cell r="S207">
            <v>0</v>
          </cell>
          <cell r="T207" t="str">
            <v>=</v>
          </cell>
        </row>
        <row r="208">
          <cell r="E208">
            <v>0</v>
          </cell>
          <cell r="F208">
            <v>0</v>
          </cell>
          <cell r="S208">
            <v>0</v>
          </cell>
          <cell r="T208" t="str">
            <v>=</v>
          </cell>
        </row>
        <row r="209">
          <cell r="E209">
            <v>0</v>
          </cell>
          <cell r="F209">
            <v>0</v>
          </cell>
          <cell r="S209">
            <v>0</v>
          </cell>
          <cell r="T209" t="str">
            <v>=</v>
          </cell>
        </row>
        <row r="210">
          <cell r="E210">
            <v>0</v>
          </cell>
          <cell r="F210">
            <v>0</v>
          </cell>
          <cell r="S210">
            <v>0</v>
          </cell>
          <cell r="T210" t="str">
            <v>=</v>
          </cell>
        </row>
        <row r="211">
          <cell r="E211">
            <v>0</v>
          </cell>
          <cell r="F211">
            <v>0</v>
          </cell>
          <cell r="S211">
            <v>0</v>
          </cell>
          <cell r="T211" t="str">
            <v>=</v>
          </cell>
        </row>
        <row r="212">
          <cell r="E212">
            <v>0</v>
          </cell>
          <cell r="F212">
            <v>0</v>
          </cell>
          <cell r="S212">
            <v>0</v>
          </cell>
          <cell r="T212" t="str">
            <v>=</v>
          </cell>
        </row>
        <row r="213">
          <cell r="E213">
            <v>0</v>
          </cell>
          <cell r="F213">
            <v>0</v>
          </cell>
          <cell r="S213">
            <v>0</v>
          </cell>
          <cell r="T213" t="str">
            <v>=</v>
          </cell>
        </row>
        <row r="214">
          <cell r="E214">
            <v>0</v>
          </cell>
          <cell r="F214">
            <v>0</v>
          </cell>
          <cell r="S214">
            <v>0</v>
          </cell>
          <cell r="T214" t="str">
            <v>=</v>
          </cell>
        </row>
        <row r="215">
          <cell r="E215">
            <v>0</v>
          </cell>
          <cell r="F215">
            <v>0</v>
          </cell>
          <cell r="S215">
            <v>0</v>
          </cell>
          <cell r="T215" t="str">
            <v>=</v>
          </cell>
        </row>
        <row r="216">
          <cell r="E216">
            <v>0</v>
          </cell>
          <cell r="F216">
            <v>0</v>
          </cell>
          <cell r="S216">
            <v>0</v>
          </cell>
          <cell r="T216" t="str">
            <v>=</v>
          </cell>
        </row>
        <row r="217">
          <cell r="E217">
            <v>0</v>
          </cell>
          <cell r="F217">
            <v>0</v>
          </cell>
          <cell r="S217">
            <v>0</v>
          </cell>
        </row>
        <row r="218">
          <cell r="E218">
            <v>0</v>
          </cell>
          <cell r="F218">
            <v>0</v>
          </cell>
          <cell r="S218">
            <v>0</v>
          </cell>
        </row>
        <row r="219">
          <cell r="E219">
            <v>0</v>
          </cell>
          <cell r="F219">
            <v>0</v>
          </cell>
          <cell r="S219">
            <v>0</v>
          </cell>
        </row>
        <row r="220">
          <cell r="E220">
            <v>0</v>
          </cell>
          <cell r="F220">
            <v>0</v>
          </cell>
          <cell r="S220">
            <v>0</v>
          </cell>
        </row>
        <row r="221">
          <cell r="E221">
            <v>0</v>
          </cell>
          <cell r="F221">
            <v>0</v>
          </cell>
          <cell r="S221">
            <v>0</v>
          </cell>
        </row>
        <row r="222">
          <cell r="E222">
            <v>0</v>
          </cell>
          <cell r="F222">
            <v>0</v>
          </cell>
          <cell r="S222">
            <v>0</v>
          </cell>
        </row>
        <row r="223">
          <cell r="E223">
            <v>0</v>
          </cell>
          <cell r="F223">
            <v>0</v>
          </cell>
          <cell r="S223">
            <v>0</v>
          </cell>
        </row>
        <row r="224">
          <cell r="E224">
            <v>0</v>
          </cell>
          <cell r="F224">
            <v>0</v>
          </cell>
        </row>
        <row r="225">
          <cell r="E225">
            <v>0</v>
          </cell>
          <cell r="F225">
            <v>0</v>
          </cell>
        </row>
        <row r="226">
          <cell r="E226">
            <v>0</v>
          </cell>
          <cell r="F226">
            <v>0</v>
          </cell>
        </row>
        <row r="227">
          <cell r="E227">
            <v>0</v>
          </cell>
          <cell r="F227">
            <v>0</v>
          </cell>
        </row>
        <row r="228">
          <cell r="E228">
            <v>0</v>
          </cell>
          <cell r="F228">
            <v>0</v>
          </cell>
        </row>
        <row r="229">
          <cell r="E229">
            <v>0</v>
          </cell>
          <cell r="F229">
            <v>0</v>
          </cell>
        </row>
        <row r="230">
          <cell r="E230">
            <v>0</v>
          </cell>
          <cell r="F230">
            <v>0</v>
          </cell>
        </row>
        <row r="231">
          <cell r="E231">
            <v>0</v>
          </cell>
          <cell r="F231">
            <v>0</v>
          </cell>
        </row>
        <row r="232">
          <cell r="E232">
            <v>0</v>
          </cell>
          <cell r="F232">
            <v>0</v>
          </cell>
        </row>
        <row r="233">
          <cell r="E233">
            <v>0</v>
          </cell>
          <cell r="F233">
            <v>0</v>
          </cell>
        </row>
        <row r="234">
          <cell r="E234">
            <v>0</v>
          </cell>
          <cell r="F234">
            <v>0</v>
          </cell>
        </row>
        <row r="235">
          <cell r="E235">
            <v>0</v>
          </cell>
          <cell r="F235">
            <v>0</v>
          </cell>
        </row>
        <row r="236">
          <cell r="E236">
            <v>0</v>
          </cell>
          <cell r="F236">
            <v>0</v>
          </cell>
        </row>
        <row r="237">
          <cell r="E237">
            <v>0</v>
          </cell>
          <cell r="F237">
            <v>0</v>
          </cell>
        </row>
        <row r="238">
          <cell r="E238">
            <v>0</v>
          </cell>
          <cell r="F238">
            <v>0</v>
          </cell>
        </row>
        <row r="239">
          <cell r="E239">
            <v>0</v>
          </cell>
          <cell r="F239">
            <v>0</v>
          </cell>
        </row>
        <row r="240">
          <cell r="E240">
            <v>0</v>
          </cell>
          <cell r="F240">
            <v>0</v>
          </cell>
        </row>
        <row r="241">
          <cell r="E241">
            <v>0</v>
          </cell>
          <cell r="F241">
            <v>0</v>
          </cell>
        </row>
        <row r="242">
          <cell r="E242">
            <v>0</v>
          </cell>
          <cell r="F242">
            <v>0</v>
          </cell>
        </row>
        <row r="243">
          <cell r="E243">
            <v>0</v>
          </cell>
          <cell r="F243">
            <v>0</v>
          </cell>
        </row>
        <row r="244">
          <cell r="E244">
            <v>0</v>
          </cell>
          <cell r="F244">
            <v>0</v>
          </cell>
        </row>
        <row r="245">
          <cell r="E245">
            <v>0</v>
          </cell>
          <cell r="F245">
            <v>0</v>
          </cell>
        </row>
        <row r="246">
          <cell r="E246">
            <v>0</v>
          </cell>
          <cell r="F246">
            <v>0</v>
          </cell>
        </row>
        <row r="247">
          <cell r="E247">
            <v>0</v>
          </cell>
          <cell r="F247">
            <v>0</v>
          </cell>
        </row>
        <row r="248">
          <cell r="E248">
            <v>0</v>
          </cell>
          <cell r="F248">
            <v>0</v>
          </cell>
        </row>
        <row r="249">
          <cell r="E249">
            <v>0</v>
          </cell>
          <cell r="F249">
            <v>0</v>
          </cell>
        </row>
        <row r="250">
          <cell r="E250">
            <v>0</v>
          </cell>
          <cell r="F250">
            <v>0</v>
          </cell>
        </row>
        <row r="251">
          <cell r="E251">
            <v>0</v>
          </cell>
          <cell r="F251">
            <v>0</v>
          </cell>
        </row>
        <row r="252">
          <cell r="E252">
            <v>0</v>
          </cell>
          <cell r="F252">
            <v>0</v>
          </cell>
        </row>
        <row r="253">
          <cell r="E253">
            <v>0</v>
          </cell>
          <cell r="F253">
            <v>0</v>
          </cell>
        </row>
        <row r="254">
          <cell r="E254">
            <v>0</v>
          </cell>
          <cell r="F254">
            <v>0</v>
          </cell>
        </row>
        <row r="255">
          <cell r="E255">
            <v>0</v>
          </cell>
          <cell r="F255">
            <v>0</v>
          </cell>
        </row>
        <row r="256">
          <cell r="E256">
            <v>0</v>
          </cell>
          <cell r="F25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4B3EB-56F8-406F-8BEA-5E85910C2301}">
  <sheetPr codeName="Sheet16">
    <tabColor rgb="FF00B0F0"/>
  </sheetPr>
  <dimension ref="A1:BZ21"/>
  <sheetViews>
    <sheetView tabSelected="1" workbookViewId="0">
      <pane ySplit="8" topLeftCell="A16" activePane="bottomLeft" state="frozen"/>
      <selection activeCell="C14" sqref="C14"/>
      <selection pane="bottomLeft" activeCell="J20" activeCellId="1" sqref="T20:T21 J20:J21"/>
    </sheetView>
  </sheetViews>
  <sheetFormatPr defaultColWidth="9" defaultRowHeight="21.9" customHeight="1" x14ac:dyDescent="0.3"/>
  <cols>
    <col min="1" max="1" width="2.59765625" style="8" bestFit="1" customWidth="1"/>
    <col min="2" max="2" width="5.3984375" style="8" customWidth="1"/>
    <col min="3" max="3" width="5.69921875" style="9" bestFit="1" customWidth="1"/>
    <col min="4" max="4" width="8.3984375" style="10" bestFit="1" customWidth="1"/>
    <col min="5" max="5" width="5" style="11" bestFit="1" customWidth="1"/>
    <col min="6" max="6" width="18.3984375" style="10" bestFit="1" customWidth="1"/>
    <col min="7" max="7" width="3.3984375" style="10" bestFit="1" customWidth="1"/>
    <col min="8" max="8" width="4.3984375" style="9" bestFit="1" customWidth="1"/>
    <col min="9" max="9" width="4.3984375" style="9" customWidth="1"/>
    <col min="10" max="10" width="4.69921875" style="9" customWidth="1"/>
    <col min="11" max="11" width="5.09765625" style="12" bestFit="1" customWidth="1"/>
    <col min="12" max="12" width="7.5" style="8" bestFit="1" customWidth="1"/>
    <col min="13" max="13" width="7.3984375" style="9" customWidth="1"/>
    <col min="14" max="14" width="4.8984375" style="9" bestFit="1" customWidth="1"/>
    <col min="15" max="15" width="5.09765625" style="9" bestFit="1" customWidth="1"/>
    <col min="16" max="16" width="8" style="13" hidden="1" customWidth="1"/>
    <col min="17" max="17" width="2" style="9" bestFit="1" customWidth="1"/>
    <col min="18" max="19" width="3.09765625" style="9" bestFit="1" customWidth="1"/>
    <col min="20" max="20" width="4.09765625" style="8" bestFit="1" customWidth="1"/>
    <col min="21" max="21" width="3.59765625" style="14" bestFit="1" customWidth="1"/>
    <col min="22" max="22" width="4.5" style="15" customWidth="1"/>
    <col min="23" max="23" width="4.8984375" style="16" customWidth="1"/>
    <col min="24" max="24" width="5.8984375" style="17" bestFit="1" customWidth="1"/>
    <col min="25" max="25" width="3.3984375" style="17" bestFit="1" customWidth="1"/>
    <col min="26" max="26" width="2.8984375" style="17" bestFit="1" customWidth="1"/>
    <col min="27" max="27" width="3.19921875" style="17" bestFit="1" customWidth="1"/>
    <col min="28" max="28" width="6.3984375" style="17" bestFit="1" customWidth="1"/>
    <col min="29" max="29" width="2.09765625" style="18" bestFit="1" customWidth="1"/>
    <col min="30" max="30" width="1.8984375" style="8" bestFit="1" customWidth="1"/>
    <col min="31" max="31" width="4.3984375" style="9" bestFit="1" customWidth="1"/>
    <col min="32" max="32" width="12.8984375" style="10" bestFit="1" customWidth="1"/>
    <col min="33" max="33" width="4.5" style="9" customWidth="1"/>
    <col min="34" max="34" width="4.8984375" style="9" bestFit="1" customWidth="1"/>
    <col min="35" max="35" width="3.8984375" style="15" bestFit="1" customWidth="1"/>
    <col min="36" max="36" width="4.3984375" style="16" bestFit="1" customWidth="1"/>
    <col min="37" max="37" width="5.8984375" style="17" bestFit="1" customWidth="1"/>
    <col min="38" max="38" width="3.19921875" style="17" bestFit="1" customWidth="1"/>
    <col min="39" max="40" width="6.3984375" style="17" bestFit="1" customWidth="1"/>
    <col min="41" max="41" width="5.8984375" style="17" bestFit="1" customWidth="1"/>
    <col min="42" max="42" width="3.8984375" style="18" bestFit="1" customWidth="1"/>
    <col min="43" max="43" width="4.3984375" style="15" bestFit="1" customWidth="1"/>
    <col min="44" max="44" width="0.8984375" style="15" customWidth="1"/>
    <col min="45" max="45" width="6.59765625" style="16" customWidth="1"/>
    <col min="46" max="46" width="5.8984375" style="16" bestFit="1" customWidth="1"/>
    <col min="47" max="47" width="7.3984375" style="16" customWidth="1"/>
    <col min="48" max="48" width="2.09765625" style="16" bestFit="1" customWidth="1"/>
    <col min="49" max="49" width="2.8984375" style="28" hidden="1" customWidth="1"/>
    <col min="50" max="50" width="1.19921875" style="28" hidden="1" customWidth="1"/>
    <col min="51" max="52" width="4.3984375" style="28" hidden="1" customWidth="1"/>
    <col min="53" max="53" width="3.59765625" style="28" hidden="1" customWidth="1"/>
    <col min="54" max="54" width="5" style="17" hidden="1" customWidth="1"/>
    <col min="55" max="55" width="5.09765625" style="17" hidden="1" customWidth="1"/>
    <col min="56" max="56" width="6" style="17" hidden="1" customWidth="1"/>
    <col min="57" max="57" width="3.5" style="17" hidden="1" customWidth="1"/>
    <col min="58" max="58" width="3.3984375" style="17" hidden="1" customWidth="1"/>
    <col min="59" max="61" width="3.8984375" style="17" hidden="1" customWidth="1"/>
    <col min="62" max="62" width="10.3984375" style="17" hidden="1" customWidth="1"/>
    <col min="63" max="63" width="3.8984375" style="17" hidden="1" customWidth="1"/>
    <col min="64" max="64" width="3.3984375" style="20" hidden="1" customWidth="1"/>
    <col min="65" max="65" width="9.19921875" style="8" customWidth="1"/>
    <col min="66" max="16384" width="9" style="8"/>
  </cols>
  <sheetData>
    <row r="1" spans="1:78" s="4" customFormat="1" ht="30" customHeight="1" x14ac:dyDescent="0.3">
      <c r="A1" s="119" t="s">
        <v>0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"/>
      <c r="N1" s="1"/>
      <c r="O1" s="1"/>
      <c r="P1" s="2"/>
      <c r="Q1" s="1"/>
      <c r="R1" s="1"/>
      <c r="S1" s="1"/>
      <c r="T1" s="1"/>
      <c r="U1" s="3"/>
      <c r="V1" s="119" t="s">
        <v>1</v>
      </c>
      <c r="W1" s="119"/>
      <c r="X1" s="119"/>
      <c r="Y1" s="119"/>
      <c r="Z1" s="119"/>
      <c r="AA1" s="119"/>
      <c r="AB1" s="119"/>
      <c r="AC1" s="119"/>
      <c r="AD1" s="119" t="s">
        <v>0</v>
      </c>
      <c r="AE1" s="119"/>
      <c r="AF1" s="119"/>
      <c r="AG1" s="119"/>
      <c r="AH1" s="119"/>
      <c r="AI1" s="119"/>
      <c r="AM1" s="5"/>
      <c r="AN1" s="119" t="s">
        <v>1</v>
      </c>
      <c r="AO1" s="119"/>
      <c r="AP1" s="119"/>
      <c r="AQ1" s="119"/>
      <c r="AR1" s="119"/>
      <c r="AS1" s="119"/>
      <c r="AT1" s="119"/>
      <c r="AU1" s="119"/>
      <c r="AV1" s="119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6"/>
      <c r="BM1" s="7" t="s">
        <v>2</v>
      </c>
      <c r="BN1" s="7" t="s">
        <v>3</v>
      </c>
      <c r="BO1" s="4" t="s">
        <v>4</v>
      </c>
      <c r="BQ1" s="8" t="s">
        <v>5</v>
      </c>
      <c r="BR1" s="4" t="s">
        <v>6</v>
      </c>
      <c r="BS1" s="7" t="s">
        <v>7</v>
      </c>
      <c r="BT1" s="4" t="s">
        <v>8</v>
      </c>
    </row>
    <row r="2" spans="1:78" ht="9.9" customHeight="1" x14ac:dyDescent="0.3">
      <c r="AW2" s="19"/>
      <c r="AX2" s="19"/>
      <c r="AY2" s="19"/>
      <c r="AZ2" s="19"/>
      <c r="BA2" s="19"/>
    </row>
    <row r="3" spans="1:78" ht="20.399999999999999" customHeight="1" x14ac:dyDescent="0.3">
      <c r="A3" s="120" t="s">
        <v>9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  <c r="Y3" s="120"/>
      <c r="Z3" s="120"/>
      <c r="AA3" s="120"/>
      <c r="AB3" s="120"/>
      <c r="AC3" s="120"/>
      <c r="AD3" s="120" t="s">
        <v>10</v>
      </c>
      <c r="AE3" s="120"/>
      <c r="AF3" s="120"/>
      <c r="AG3" s="120"/>
      <c r="AH3" s="120"/>
      <c r="AI3" s="120"/>
      <c r="AJ3" s="120"/>
      <c r="AK3" s="120"/>
      <c r="AL3" s="120"/>
      <c r="AM3" s="120"/>
      <c r="AN3" s="120"/>
      <c r="AO3" s="120"/>
      <c r="AP3" s="120"/>
      <c r="AQ3" s="120"/>
      <c r="AR3" s="120"/>
      <c r="AS3" s="120"/>
      <c r="AT3" s="120"/>
      <c r="AU3" s="120"/>
      <c r="AV3" s="120"/>
      <c r="AW3" s="111" t="s">
        <v>11</v>
      </c>
      <c r="AX3" s="111"/>
      <c r="AY3" s="111"/>
      <c r="AZ3" s="111"/>
      <c r="BA3" s="111"/>
      <c r="BB3" s="111"/>
      <c r="BC3" s="111"/>
      <c r="BD3" s="111"/>
      <c r="BE3" s="111"/>
      <c r="BF3" s="111"/>
      <c r="BG3" s="111"/>
      <c r="BH3" s="111"/>
      <c r="BI3" s="111"/>
      <c r="BJ3" s="111"/>
      <c r="BK3" s="111"/>
      <c r="BM3" s="4" t="s">
        <v>12</v>
      </c>
      <c r="BN3" s="8" t="s">
        <v>13</v>
      </c>
      <c r="BO3" s="4" t="s">
        <v>14</v>
      </c>
      <c r="BP3" s="4" t="s">
        <v>15</v>
      </c>
      <c r="BQ3" s="7" t="s">
        <v>16</v>
      </c>
      <c r="BR3" s="4" t="s">
        <v>17</v>
      </c>
      <c r="BT3" s="21" t="s">
        <v>18</v>
      </c>
      <c r="BU3" s="21" t="s">
        <v>19</v>
      </c>
    </row>
    <row r="4" spans="1:78" s="9" customFormat="1" ht="21" customHeight="1" x14ac:dyDescent="0.3">
      <c r="A4" s="4"/>
      <c r="B4" s="4"/>
      <c r="C4" s="4"/>
      <c r="D4" s="4"/>
      <c r="E4" s="22"/>
      <c r="F4" s="4"/>
      <c r="G4" s="4"/>
      <c r="H4" s="4"/>
      <c r="I4" s="4"/>
      <c r="J4" s="4"/>
      <c r="K4" s="112" t="s">
        <v>20</v>
      </c>
      <c r="L4" s="112"/>
      <c r="M4" s="23">
        <v>45489</v>
      </c>
      <c r="N4" s="4"/>
      <c r="O4" s="4"/>
      <c r="P4" s="2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25"/>
      <c r="AD4" s="4"/>
      <c r="AE4" s="4"/>
      <c r="AF4" s="25"/>
      <c r="AG4" s="4"/>
      <c r="AH4" s="4"/>
      <c r="AI4" s="112" t="str">
        <f>K4</f>
        <v>Ngày, tháng, năm:</v>
      </c>
      <c r="AJ4" s="112"/>
      <c r="AK4" s="112"/>
      <c r="AL4" s="112"/>
      <c r="AM4" s="26">
        <v>44440</v>
      </c>
      <c r="AN4" s="5"/>
      <c r="AO4" s="5"/>
      <c r="AP4" s="25"/>
      <c r="AQ4" s="112"/>
      <c r="AR4" s="112"/>
      <c r="AS4" s="112"/>
      <c r="AT4" s="4"/>
      <c r="AU4" s="4"/>
      <c r="AV4" s="4"/>
      <c r="AW4" s="27"/>
      <c r="AX4" s="27"/>
      <c r="AY4" s="4"/>
      <c r="AZ4" s="4"/>
      <c r="BA4" s="4"/>
      <c r="BB4" s="1"/>
      <c r="BC4" s="1"/>
      <c r="BD4" s="1"/>
      <c r="BE4" s="1"/>
      <c r="BF4" s="1"/>
      <c r="BG4" s="1"/>
      <c r="BH4" s="1"/>
      <c r="BI4" s="1"/>
      <c r="BJ4" s="1"/>
      <c r="BK4" s="1"/>
      <c r="BL4" s="20"/>
      <c r="BM4" s="8" t="s">
        <v>21</v>
      </c>
      <c r="BN4" s="9" t="s">
        <v>22</v>
      </c>
      <c r="BP4" s="8" t="s">
        <v>23</v>
      </c>
    </row>
    <row r="5" spans="1:78" ht="5.0999999999999996" customHeight="1" x14ac:dyDescent="0.3">
      <c r="A5" s="9"/>
      <c r="B5" s="9"/>
      <c r="AD5" s="9"/>
    </row>
    <row r="6" spans="1:78" s="34" customFormat="1" ht="21.6" customHeight="1" x14ac:dyDescent="0.3">
      <c r="A6" s="101" t="s">
        <v>24</v>
      </c>
      <c r="B6" s="113" t="s">
        <v>25</v>
      </c>
      <c r="C6" s="101" t="s">
        <v>26</v>
      </c>
      <c r="D6" s="115" t="s">
        <v>27</v>
      </c>
      <c r="E6" s="115"/>
      <c r="F6" s="115"/>
      <c r="G6" s="115"/>
      <c r="H6" s="102" t="s">
        <v>28</v>
      </c>
      <c r="I6" s="116" t="s">
        <v>29</v>
      </c>
      <c r="J6" s="117"/>
      <c r="K6" s="117"/>
      <c r="L6" s="118"/>
      <c r="M6" s="101" t="s">
        <v>30</v>
      </c>
      <c r="N6" s="101"/>
      <c r="O6" s="102" t="s">
        <v>31</v>
      </c>
      <c r="P6" s="107" t="s">
        <v>32</v>
      </c>
      <c r="Q6" s="102" t="s">
        <v>33</v>
      </c>
      <c r="R6" s="109" t="s">
        <v>34</v>
      </c>
      <c r="S6" s="109" t="s">
        <v>35</v>
      </c>
      <c r="T6" s="102" t="s">
        <v>36</v>
      </c>
      <c r="U6" s="95" t="s">
        <v>37</v>
      </c>
      <c r="V6" s="95"/>
      <c r="W6" s="95"/>
      <c r="X6" s="95"/>
      <c r="Y6" s="97" t="s">
        <v>38</v>
      </c>
      <c r="Z6" s="97" t="s">
        <v>39</v>
      </c>
      <c r="AA6" s="97" t="s">
        <v>40</v>
      </c>
      <c r="AB6" s="97" t="s">
        <v>41</v>
      </c>
      <c r="AC6" s="97" t="s">
        <v>42</v>
      </c>
      <c r="AD6" s="101" t="s">
        <v>43</v>
      </c>
      <c r="AE6" s="102" t="s">
        <v>28</v>
      </c>
      <c r="AF6" s="102" t="s">
        <v>29</v>
      </c>
      <c r="AG6" s="101" t="s">
        <v>44</v>
      </c>
      <c r="AH6" s="101"/>
      <c r="AI6" s="104" t="s">
        <v>37</v>
      </c>
      <c r="AJ6" s="105"/>
      <c r="AK6" s="106"/>
      <c r="AL6" s="97" t="s">
        <v>45</v>
      </c>
      <c r="AM6" s="97" t="s">
        <v>41</v>
      </c>
      <c r="AN6" s="97" t="s">
        <v>46</v>
      </c>
      <c r="AO6" s="97" t="s">
        <v>47</v>
      </c>
      <c r="AP6" s="97" t="s">
        <v>48</v>
      </c>
      <c r="AQ6" s="99" t="s">
        <v>49</v>
      </c>
      <c r="AR6" s="31"/>
      <c r="AS6" s="95" t="s">
        <v>50</v>
      </c>
      <c r="AT6" s="95"/>
      <c r="AU6" s="95" t="s">
        <v>51</v>
      </c>
      <c r="AV6" s="95" t="s">
        <v>42</v>
      </c>
      <c r="AW6" s="96"/>
      <c r="AX6" s="32"/>
      <c r="AY6" s="32"/>
      <c r="AZ6" s="32"/>
      <c r="BA6" s="32"/>
      <c r="BB6" s="93" t="s">
        <v>52</v>
      </c>
      <c r="BC6" s="93" t="s">
        <v>53</v>
      </c>
      <c r="BD6" s="93" t="s">
        <v>54</v>
      </c>
      <c r="BE6" s="93" t="s">
        <v>55</v>
      </c>
      <c r="BF6" s="93" t="s">
        <v>56</v>
      </c>
      <c r="BG6" s="93" t="s">
        <v>57</v>
      </c>
      <c r="BH6" s="93" t="s">
        <v>58</v>
      </c>
      <c r="BI6" s="33"/>
      <c r="BJ6" s="93" t="s">
        <v>59</v>
      </c>
      <c r="BK6" s="93" t="s">
        <v>60</v>
      </c>
      <c r="BL6" s="94" t="s">
        <v>61</v>
      </c>
    </row>
    <row r="7" spans="1:78" s="34" customFormat="1" ht="42.6" customHeight="1" x14ac:dyDescent="0.3">
      <c r="A7" s="101"/>
      <c r="B7" s="114"/>
      <c r="C7" s="101"/>
      <c r="D7" s="29" t="s">
        <v>62</v>
      </c>
      <c r="E7" s="35" t="s">
        <v>63</v>
      </c>
      <c r="F7" s="29" t="s">
        <v>64</v>
      </c>
      <c r="G7" s="29" t="s">
        <v>65</v>
      </c>
      <c r="H7" s="103"/>
      <c r="I7" s="29" t="s">
        <v>66</v>
      </c>
      <c r="J7" s="29" t="s">
        <v>67</v>
      </c>
      <c r="K7" s="29" t="s">
        <v>68</v>
      </c>
      <c r="L7" s="29" t="s">
        <v>69</v>
      </c>
      <c r="M7" s="36" t="s">
        <v>70</v>
      </c>
      <c r="N7" s="29" t="s">
        <v>71</v>
      </c>
      <c r="O7" s="103"/>
      <c r="P7" s="108"/>
      <c r="Q7" s="103"/>
      <c r="R7" s="110"/>
      <c r="S7" s="110"/>
      <c r="T7" s="103"/>
      <c r="U7" s="37" t="s">
        <v>72</v>
      </c>
      <c r="V7" s="38" t="s">
        <v>73</v>
      </c>
      <c r="W7" s="30" t="s">
        <v>74</v>
      </c>
      <c r="X7" s="39" t="s">
        <v>75</v>
      </c>
      <c r="Y7" s="98"/>
      <c r="Z7" s="98"/>
      <c r="AA7" s="98"/>
      <c r="AB7" s="98"/>
      <c r="AC7" s="98"/>
      <c r="AD7" s="101"/>
      <c r="AE7" s="103"/>
      <c r="AF7" s="103"/>
      <c r="AG7" s="36" t="s">
        <v>76</v>
      </c>
      <c r="AH7" s="29" t="s">
        <v>71</v>
      </c>
      <c r="AI7" s="38" t="s">
        <v>73</v>
      </c>
      <c r="AJ7" s="30" t="s">
        <v>74</v>
      </c>
      <c r="AK7" s="40" t="s">
        <v>75</v>
      </c>
      <c r="AL7" s="98"/>
      <c r="AM7" s="98"/>
      <c r="AN7" s="98"/>
      <c r="AO7" s="98"/>
      <c r="AP7" s="98"/>
      <c r="AQ7" s="100"/>
      <c r="AR7" s="41"/>
      <c r="AS7" s="30" t="s">
        <v>74</v>
      </c>
      <c r="AT7" s="30" t="s">
        <v>75</v>
      </c>
      <c r="AU7" s="95"/>
      <c r="AV7" s="95"/>
      <c r="AW7" s="96"/>
      <c r="AX7" s="32"/>
      <c r="AY7" s="32"/>
      <c r="AZ7" s="32"/>
      <c r="BA7" s="32"/>
      <c r="BB7" s="93"/>
      <c r="BC7" s="93"/>
      <c r="BD7" s="93"/>
      <c r="BE7" s="93"/>
      <c r="BF7" s="93"/>
      <c r="BG7" s="93"/>
      <c r="BH7" s="93"/>
      <c r="BI7" s="33"/>
      <c r="BJ7" s="93"/>
      <c r="BK7" s="93"/>
      <c r="BL7" s="94"/>
    </row>
    <row r="8" spans="1:78" s="34" customFormat="1" ht="20.100000000000001" customHeight="1" x14ac:dyDescent="0.3">
      <c r="A8" s="29" t="s">
        <v>77</v>
      </c>
      <c r="B8" s="39" t="s">
        <v>78</v>
      </c>
      <c r="C8" s="29" t="s">
        <v>79</v>
      </c>
      <c r="D8" s="29" t="s">
        <v>80</v>
      </c>
      <c r="E8" s="35" t="s">
        <v>81</v>
      </c>
      <c r="F8" s="29" t="s">
        <v>82</v>
      </c>
      <c r="G8" s="29" t="s">
        <v>83</v>
      </c>
      <c r="H8" s="29" t="s">
        <v>84</v>
      </c>
      <c r="I8" s="29" t="s">
        <v>85</v>
      </c>
      <c r="J8" s="29" t="s">
        <v>86</v>
      </c>
      <c r="K8" s="29" t="s">
        <v>87</v>
      </c>
      <c r="L8" s="29" t="s">
        <v>88</v>
      </c>
      <c r="M8" s="36" t="s">
        <v>89</v>
      </c>
      <c r="N8" s="29" t="s">
        <v>90</v>
      </c>
      <c r="O8" s="29" t="s">
        <v>91</v>
      </c>
      <c r="P8" s="42"/>
      <c r="Q8" s="29" t="s">
        <v>92</v>
      </c>
      <c r="R8" s="36" t="s">
        <v>93</v>
      </c>
      <c r="S8" s="36" t="s">
        <v>94</v>
      </c>
      <c r="T8" s="29" t="s">
        <v>95</v>
      </c>
      <c r="U8" s="30">
        <v>1</v>
      </c>
      <c r="V8" s="30">
        <v>2</v>
      </c>
      <c r="W8" s="30">
        <v>3</v>
      </c>
      <c r="X8" s="43" t="s">
        <v>96</v>
      </c>
      <c r="Y8" s="30" t="s">
        <v>97</v>
      </c>
      <c r="Z8" s="30" t="s">
        <v>98</v>
      </c>
      <c r="AA8" s="30" t="s">
        <v>99</v>
      </c>
      <c r="AB8" s="30">
        <v>5</v>
      </c>
      <c r="AC8" s="30" t="s">
        <v>100</v>
      </c>
      <c r="AD8" s="29" t="s">
        <v>77</v>
      </c>
      <c r="AE8" s="29" t="s">
        <v>78</v>
      </c>
      <c r="AF8" s="29" t="s">
        <v>79</v>
      </c>
      <c r="AG8" s="29" t="s">
        <v>80</v>
      </c>
      <c r="AH8" s="29" t="s">
        <v>81</v>
      </c>
      <c r="AI8" s="30">
        <v>1</v>
      </c>
      <c r="AJ8" s="30">
        <v>2</v>
      </c>
      <c r="AK8" s="30" t="s">
        <v>101</v>
      </c>
      <c r="AL8" s="30" t="s">
        <v>82</v>
      </c>
      <c r="AM8" s="30">
        <v>4</v>
      </c>
      <c r="AN8" s="30">
        <v>5</v>
      </c>
      <c r="AO8" s="30" t="s">
        <v>102</v>
      </c>
      <c r="AP8" s="30" t="s">
        <v>83</v>
      </c>
      <c r="AQ8" s="30" t="s">
        <v>103</v>
      </c>
      <c r="AR8" s="30"/>
      <c r="AS8" s="30">
        <v>8</v>
      </c>
      <c r="AT8" s="30" t="s">
        <v>104</v>
      </c>
      <c r="AU8" s="30">
        <v>10</v>
      </c>
      <c r="AV8" s="30" t="s">
        <v>84</v>
      </c>
      <c r="AW8" s="32"/>
      <c r="AX8" s="32"/>
      <c r="AY8" s="32"/>
      <c r="AZ8" s="32"/>
      <c r="BA8" s="32"/>
      <c r="BB8" s="33"/>
      <c r="BC8" s="33"/>
      <c r="BD8" s="33"/>
      <c r="BE8" s="33"/>
      <c r="BF8" s="33"/>
      <c r="BG8" s="33"/>
      <c r="BH8" s="44"/>
      <c r="BI8" s="45"/>
      <c r="BJ8" s="45"/>
      <c r="BK8" s="44"/>
      <c r="BL8" s="46"/>
    </row>
    <row r="9" spans="1:78" s="66" customFormat="1" ht="20.100000000000001" customHeight="1" x14ac:dyDescent="0.3">
      <c r="A9" s="47"/>
      <c r="B9" s="48"/>
      <c r="C9" s="47"/>
      <c r="D9" s="49"/>
      <c r="E9" s="50"/>
      <c r="F9" s="49"/>
      <c r="G9" s="49"/>
      <c r="H9" s="47"/>
      <c r="I9" s="47"/>
      <c r="J9" s="47"/>
      <c r="K9" s="51"/>
      <c r="L9" s="52"/>
      <c r="M9" s="53"/>
      <c r="N9" s="54"/>
      <c r="O9" s="54"/>
      <c r="P9" s="55"/>
      <c r="Q9" s="54"/>
      <c r="R9" s="53"/>
      <c r="S9" s="53"/>
      <c r="T9" s="56"/>
      <c r="U9" s="57">
        <f>SUBTOTAL(9,U11:U111222)</f>
        <v>149</v>
      </c>
      <c r="V9" s="58">
        <f>SUBTOTAL(9,V11:V111222)</f>
        <v>219.53699999999998</v>
      </c>
      <c r="W9" s="57"/>
      <c r="X9" s="59">
        <f>SUBTOTAL(9,X11:X111222)</f>
        <v>77366600</v>
      </c>
      <c r="Y9" s="54"/>
      <c r="Z9" s="54"/>
      <c r="AA9" s="54"/>
      <c r="AB9" s="57">
        <f>SUBTOTAL(9,AB11:AB111222)</f>
        <v>12650000</v>
      </c>
      <c r="AC9" s="60"/>
      <c r="AD9" s="47"/>
      <c r="AE9" s="47"/>
      <c r="AF9" s="47"/>
      <c r="AG9" s="54"/>
      <c r="AH9" s="54"/>
      <c r="AI9" s="58">
        <f>SUBTOTAL(9,AI11:AI111213)</f>
        <v>219.53699999999998</v>
      </c>
      <c r="AJ9" s="57"/>
      <c r="AK9" s="57">
        <f>SUBTOTAL(9,AK11:AK111213)</f>
        <v>77366600</v>
      </c>
      <c r="AL9" s="57"/>
      <c r="AM9" s="57">
        <f>SUBTOTAL(9,AM11:AM111222)</f>
        <v>12650000</v>
      </c>
      <c r="AN9" s="57">
        <f>SUBTOTAL(9,AN11:AN111222)</f>
        <v>12250000</v>
      </c>
      <c r="AO9" s="57">
        <f>SUBTOTAL(9,AO11:AO111222)</f>
        <v>400000</v>
      </c>
      <c r="AP9" s="54"/>
      <c r="AQ9" s="58">
        <f>SUBTOTAL(9,AQ11:AQ111213)</f>
        <v>208.66014999999999</v>
      </c>
      <c r="AR9" s="58"/>
      <c r="AS9" s="57"/>
      <c r="AT9" s="57">
        <f>SUBTOTAL(9,AT11:AT111213)</f>
        <v>48046610.25</v>
      </c>
      <c r="AU9" s="57">
        <f>SUBTOTAL(9,AU11:AU111213)</f>
        <v>29319989.750000004</v>
      </c>
      <c r="AV9" s="57"/>
      <c r="AW9" s="61"/>
      <c r="AX9" s="61"/>
      <c r="AY9" s="61"/>
      <c r="AZ9" s="61"/>
      <c r="BA9" s="61"/>
      <c r="BB9" s="62"/>
      <c r="BC9" s="62"/>
      <c r="BD9" s="62"/>
      <c r="BE9" s="62"/>
      <c r="BF9" s="62"/>
      <c r="BG9" s="62"/>
      <c r="BH9" s="63"/>
      <c r="BI9" s="64"/>
      <c r="BJ9" s="64"/>
      <c r="BK9" s="63"/>
      <c r="BL9" s="65"/>
      <c r="BT9" s="66" t="s">
        <v>105</v>
      </c>
      <c r="BU9" s="66" t="s">
        <v>106</v>
      </c>
      <c r="BX9" s="66" t="s">
        <v>107</v>
      </c>
      <c r="BY9" s="66" t="s">
        <v>108</v>
      </c>
      <c r="BZ9" s="66" t="s">
        <v>109</v>
      </c>
    </row>
    <row r="10" spans="1:78" s="66" customFormat="1" ht="20.100000000000001" customHeight="1" x14ac:dyDescent="0.3">
      <c r="A10" s="47"/>
      <c r="B10" s="48"/>
      <c r="C10" s="47"/>
      <c r="D10" s="49"/>
      <c r="E10" s="50"/>
      <c r="F10" s="49"/>
      <c r="G10" s="49"/>
      <c r="H10" s="47"/>
      <c r="I10" s="47"/>
      <c r="J10" s="47"/>
      <c r="K10" s="51"/>
      <c r="L10" s="52"/>
      <c r="M10" s="53"/>
      <c r="N10" s="54"/>
      <c r="O10" s="54"/>
      <c r="P10" s="55"/>
      <c r="Q10" s="54"/>
      <c r="R10" s="53"/>
      <c r="S10" s="53"/>
      <c r="T10" s="56"/>
      <c r="U10" s="57"/>
      <c r="V10" s="58"/>
      <c r="W10" s="57"/>
      <c r="X10" s="59"/>
      <c r="Y10" s="54"/>
      <c r="Z10" s="54"/>
      <c r="AA10" s="54"/>
      <c r="AB10" s="54"/>
      <c r="AC10" s="60"/>
      <c r="AD10" s="47"/>
      <c r="AE10" s="47"/>
      <c r="AF10" s="49"/>
      <c r="AG10" s="54"/>
      <c r="AH10" s="54"/>
      <c r="AI10" s="58"/>
      <c r="AJ10" s="57"/>
      <c r="AK10" s="57"/>
      <c r="AL10" s="57"/>
      <c r="AM10" s="57"/>
      <c r="AN10" s="57"/>
      <c r="AO10" s="57"/>
      <c r="AP10" s="60"/>
      <c r="AQ10" s="58"/>
      <c r="AR10" s="58"/>
      <c r="AS10" s="57"/>
      <c r="AT10" s="57"/>
      <c r="AU10" s="57"/>
      <c r="AV10" s="57"/>
      <c r="AW10" s="61"/>
      <c r="AX10" s="61"/>
      <c r="AY10" s="61"/>
      <c r="AZ10" s="61"/>
      <c r="BA10" s="61"/>
      <c r="BB10" s="62"/>
      <c r="BC10" s="62"/>
      <c r="BD10" s="62"/>
      <c r="BE10" s="62"/>
      <c r="BF10" s="62"/>
      <c r="BG10" s="62"/>
      <c r="BH10" s="63"/>
      <c r="BI10" s="64"/>
      <c r="BJ10" s="64"/>
      <c r="BK10" s="63"/>
      <c r="BL10" s="65"/>
      <c r="BY10" s="67"/>
      <c r="BZ10" s="68"/>
    </row>
    <row r="11" spans="1:78" s="7" customFormat="1" ht="20.100000000000001" customHeight="1" x14ac:dyDescent="0.3">
      <c r="A11" s="69">
        <v>1</v>
      </c>
      <c r="B11" s="70">
        <v>45489</v>
      </c>
      <c r="C11" s="69" t="s">
        <v>110</v>
      </c>
      <c r="D11" s="71" t="s">
        <v>111</v>
      </c>
      <c r="E11" s="72" t="e">
        <v>#N/A</v>
      </c>
      <c r="F11" s="71" t="s">
        <v>112</v>
      </c>
      <c r="G11" s="71"/>
      <c r="H11" s="69" t="s">
        <v>113</v>
      </c>
      <c r="I11" s="69" t="s">
        <v>114</v>
      </c>
      <c r="J11" s="69"/>
      <c r="K11" s="73" t="s">
        <v>115</v>
      </c>
      <c r="L11" s="74" t="s">
        <v>116</v>
      </c>
      <c r="M11" s="75" t="str">
        <f t="shared" ref="M11:M21" si="0">IF(OR(N11="15C-25029",N11="15C-07321",N11="15C-07437",N11="15C-10691",N11="15C-10812",N11="15C-11200",N11="15C-11486",N11="15C-12812",N11="15C-12832",N11="15C-12874",N11="15C-12876",N11="15C-13616",N11="15C-13840",N11="15C-15237",N11="15C-06125",N11="15C-25555",N11="15C-11549",N11="15C-11732",N11="15C-11856",N11="15C-12593",N11="15C-12643",N11="15C-13368",N11="15C-13568",N11="15C-13959",N11="15C-13969",N11="15C-13958",N11="15C-03426"),"Hoàng Sơn",IF(N11="15C-03470","Hoàng Sơn",IF(OR(N11="15C-25418",N11="15C-01889",N11="15C-01584"),"Yến Tuân",IF(N11="15C-13036","Cậu Mợ","Tên CX"))))</f>
        <v>Hoàng Sơn</v>
      </c>
      <c r="N11" s="76" t="s">
        <v>117</v>
      </c>
      <c r="O11" s="77" t="str">
        <f>IF(N11="15C-03470","Ngô Quang Hưng",IF(N11="15C-01889","Nguyễn Đắt Đạt",IF(N11="15C-25418","Ngụy Văn Toàn",IF(N11="15C-11549","Lê Anh Tân",IF(N11="15C-11732","Bùi Quang Duy",IF(N11="15C-11856","Đinh Minh Dũng",IF(N11="15C-12593","Bùi Bá Thành",IF(N11="15C-12643","Lại Văn Ngân",IF(N11="15C-13368","Vũ Đức Chiến",IF(N11="15C-13568","Trần Quốc Đại",IF(N11="15C-13959","Phạm Viết Thành",IF(N11="15C-13969","Lê Anh Tân",IF(N11="15C-13958","Vũ Đình Hà",IF(N11="15C-07321","Lại Văn Ngân",IF(N11="15C-07437","Trương Văn Cao",IF(N11="15C-10691","Đoàn Văn Hà",IF(N11="15C-10812","Lại Văn Ngân",IF(N11="15C-11200","Phạm Văn Thịnh",IF(N11="15C-11486","Bùi Đức Thành",IF(N11="15C-12812","Mai Văn Sơn",IF(N11="15C-12832","Trần Văn Hiển",IF(N11="15C-12874","Phạm Đức Lợi",IF(N11="15C-12876","Trương Văn Sỹ",IF(N11="15C-13616","Đặng Thanh Sơn",IF(N11="15C-13840","Trương Văn Cao",IF(N11="15C-15237","Lưu Xuân Thành",IF(N11="15C-06125","Đồng Ngọc Điểm",IF(N11="15C-25029","Phạm Văn Hai",IF(N11="15C-25555","Đoàn Văn Hà",IF(N11="15C-03426","Phạm Hoàng Quyết",IF(N11="15C-01584","Nguyễn Đắc Đạt",IF(N11="15C-13036","Nguyễn Ngọc Anh","Tên LX"))))))))))))))))))))))))))))))))</f>
        <v>Trần Văn Hiển</v>
      </c>
      <c r="P11" s="75" t="str">
        <f t="shared" ref="P11:P21" si="1">RIGHT(H11,2)</f>
        <v>HS</v>
      </c>
      <c r="Q11" s="78" t="str">
        <f t="shared" ref="Q11:Q21" si="2">IF(P11="TC",189,P11)</f>
        <v>HS</v>
      </c>
      <c r="R11" s="75" t="s">
        <v>118</v>
      </c>
      <c r="S11" s="75" t="s">
        <v>119</v>
      </c>
      <c r="T11" s="79" t="s">
        <v>120</v>
      </c>
      <c r="U11" s="80">
        <v>4</v>
      </c>
      <c r="V11" s="81">
        <v>33.411999999999999</v>
      </c>
      <c r="W11" s="82">
        <v>550000</v>
      </c>
      <c r="X11" s="83">
        <f t="shared" ref="X11:X21" si="3">V11*W11</f>
        <v>18376600</v>
      </c>
      <c r="Y11" s="78" t="s">
        <v>121</v>
      </c>
      <c r="Z11" s="78">
        <f t="shared" ref="Z11:Z21" si="4">IF(Y11="RLL","OK/NO",0)</f>
        <v>0</v>
      </c>
      <c r="AA11" s="78" t="str">
        <f>LEFT(L11,3)</f>
        <v>DKG</v>
      </c>
      <c r="AB11" s="84">
        <v>4000000</v>
      </c>
      <c r="AC11" s="77" t="s">
        <v>114</v>
      </c>
      <c r="AD11" s="85">
        <f t="shared" ref="AD11:AD21" si="5">A11</f>
        <v>1</v>
      </c>
      <c r="AE11" s="85" t="str">
        <f t="shared" ref="AE11:AE21" si="6">H11</f>
        <v>HS</v>
      </c>
      <c r="AF11" s="86" t="str">
        <f t="shared" ref="AF11:AF21" si="7">L11</f>
        <v>DKG&lt;-&gt;Hoằng Hóa, Thanh Hoá</v>
      </c>
      <c r="AG11" s="78" t="str">
        <f>IF(OR(N11="15C-12593",N11="15C-25555",N11="15C-07321",N11="15C-07437",N11="15C-10691",N11="15C-10812",N11="15C-11200",N11="15C-11486",N11="15C-12812",N11="15C-12832",N11="15C-12874",N11="15C-12876",N11="15C-13616",N11="15C-13840",N11="15C-15237",N11="15C-06125",N11="15C-11549",N11="15C-11732",N11="15C-11856",N11="15C-12643",N11="15C-13368",N11="15C-13568",N11="15C-13959",N11="15C-13969",N11="15C-13958"),"CX001",IF(N11="15C-03426","CX003",IF(N11="15C-03470","CX002",IF(N11="15C-01584","CX009",IF(N11="15C-25418","CX008",IF(N11="15C-01889","CX004",IF(N11="15C-13036","CX006",IF(M11="Châu Thành Phát","CX007",IF(M11="Anh Sức","CX014",IF(M11="Tùng (Nam Khang)","CS00006",IF(M11="Tùng Khánh","CX015","Mã CX")))))))))))</f>
        <v>CX001</v>
      </c>
      <c r="AH11" s="78" t="str">
        <f t="shared" ref="AH11:AH21" si="8">N11</f>
        <v>15C-12832</v>
      </c>
      <c r="AI11" s="81">
        <f t="shared" ref="AI11:AK21" si="9">V11</f>
        <v>33.411999999999999</v>
      </c>
      <c r="AJ11" s="84">
        <f t="shared" si="9"/>
        <v>550000</v>
      </c>
      <c r="AK11" s="84">
        <f t="shared" si="9"/>
        <v>18376600</v>
      </c>
      <c r="AL11" s="78" t="str">
        <f t="shared" ref="AL11:AM21" si="10">AA11</f>
        <v>DKG</v>
      </c>
      <c r="AM11" s="84">
        <f t="shared" si="10"/>
        <v>4000000</v>
      </c>
      <c r="AN11" s="84">
        <f>IF(AND(AM11&gt;0,K11="HS.HA"),AM11,IF(AND(AM11&gt;0,K11="CB.DKG"),AM11,IF(AND(AM11&gt;0,H11="Cont"),AM11,IF(AND(AM11&gt;0,K11="HA.HS"),AM11,IF(AND(AM11&gt;0,K11="CHP.HS"),AM11,IF(AND(AM11&gt;0,K11="CDV.HS"),AM11,IF(AND(AM11&gt;0,K11="CLH.HS"),AM11,IF(AM11&gt;0,AM11-100000,))))))))</f>
        <v>3900000</v>
      </c>
      <c r="AO11" s="84">
        <f t="shared" ref="AO11:AO21" si="11">AM11-AN11</f>
        <v>100000</v>
      </c>
      <c r="AP11" s="77"/>
      <c r="AQ11" s="81">
        <f t="shared" ref="AQ11:AQ21" si="12">IF(V11&lt;=1,V11,AI11*95%)</f>
        <v>31.741399999999999</v>
      </c>
      <c r="AR11" s="81"/>
      <c r="AS11" s="84">
        <f>IF(AND(AA11="DKG",H11="Cont",K11="VD.HN.DKG"),4000000/AQ11,IF(AND(AA11="DKG",A11&gt;=1,K11="CLH.HS"),700000,IF(AND(AA11="DKG",A11&gt;=1,K11="CDV.HS"),550000,IF(AND(AA11="DKG",A11&gt;=1,K11="HS.HA"),800000/AQ11,IF(AND(AA11="DKG",A11&gt;=1,K11="CHP.HS"),500000/AQ11,IF(AND(AA11="DKG",A11&gt;=1,K11="KH.DKG"),X11-1000000,IF(AA11="DKG",AJ11-65000,IF(AA11="THG",AJ11,0))))))))</f>
        <v>485000</v>
      </c>
      <c r="AT11" s="84">
        <f t="shared" ref="AT11:AT21" si="13">AQ11*AS11</f>
        <v>15394579</v>
      </c>
      <c r="AU11" s="84">
        <f t="shared" ref="AU11:AU21" si="14">AK11-AT11</f>
        <v>2982021</v>
      </c>
      <c r="AV11" s="77" t="str">
        <f t="shared" ref="AV11:AV21" si="15">AC11</f>
        <v/>
      </c>
      <c r="AW11" s="87">
        <f t="shared" ref="AW11:AW21" si="16">IF(AI11-AQ11=0,AQ11,IF(AI11-AQ11&gt;0,AI11-AQ11))</f>
        <v>1.6706000000000003</v>
      </c>
      <c r="AX11" s="87"/>
      <c r="AY11" s="88">
        <f t="shared" ref="AY11:AY21" si="17">(AK11-AT11)/AW11</f>
        <v>1784999.9999999998</v>
      </c>
      <c r="AZ11" s="88">
        <f t="shared" ref="AZ11:AZ21" si="18">AW11*AY11</f>
        <v>2982021</v>
      </c>
      <c r="BA11" s="88">
        <f t="shared" ref="BA11:BA21" si="19">X11-AT11-AZ11</f>
        <v>0</v>
      </c>
      <c r="BB11" s="89">
        <f>IF(AND(AG11="CX001",N11="15C-03426"),512140,IF(AND(AG11="CX001",N11="15C-23521"),512141,IF(AND(AG11="CX001",N11="15C-07321"),512101,IF(AND(AG11="CX001",N11="15C-07437"),512102,IF(AND(AG11="CX001",N11="15C-10691"),512109,IF(AND(AG11="CX001",N11="15C-10812"),512110,IF(AND(AG11="CX001",N11="15C-11200"),512111,IF(AND(AG11="CX001",N11="15C-11486"),512112,IF(AND(AG11="CX001",N11="15C-12812"),512113,IF(AND(AG11="CX001",N11="15C-12832"),512114,IF(AND(AG11="CX001",N11="15C-12874"),512115,IF(AND(AG11="CX001",N11="15C-12876"),512116,IF(AND(AG11="CX001",N11="15C-13616"),512117,IF(AND(AG11="CX001",N11="15C-13840"),512118,IF(AND(AG11="CX001",N11="15C-15237"),512119,IF(AND(AG11="CX001",N11="15C-06125"),512121,IF(AND(AG11="CX040",N11="15C-25029"),51226,IF(AND(AG11="CX001",N11="15C-25029"),512124,IF(AND(AG11="CX001",N11="15C-25555"),512127,IF(AND(AG11="CX001",N11="15C-11549"),512130,IF(AND(AG11="CX001",N11="15C-11732"),512131,IF(AND(AG11="CX001",N11="15C-11856"),512132,IF(AND(AG11="CX001",N11="15C-12593"),512133,IF(AND(AG11="CX001",N11="15C-12643"),512134,IF(AND(AG11="CX001",N11="15C-13368"),512135,IF(AND(AG11="CX001",N11="15C-13568"),512136,IF(AND(AG11="CX001",N11="15C-13959"),512137,IF(AND(AG11="CX001",N11="15C-13969"),512138,IF(AND(AG11="CX001",N11="15C-13958"),512139,IF(AND(AG11="CX055",N11="15C-03426"),512213,IF(AND(AG11="CX002",N11="15C-03470"),512212,IF(AND(AG11="CX057",N11="15C-01584"),512223,IF(AND(AG11="CX056",N11="15C-25418"),512222,IF(AND(AG11="CX004",N11="15C-01889"),512221,IF(AND(AG11="CX006",N11="15C-13036"),51224,51225)))))))))))))))))))))))))))))))))))</f>
        <v>512114</v>
      </c>
      <c r="BC11" s="89">
        <f t="shared" ref="BC11:BC21" si="20">IF(AA11="DKG",511301,IF(AA11="THG",511302,0))</f>
        <v>511301</v>
      </c>
      <c r="BD11" s="89">
        <f t="shared" ref="BD11:BD21" si="21">IF(AA11="DKG",5123,IF(AA11="THG",522,0))</f>
        <v>5123</v>
      </c>
      <c r="BE11" s="89">
        <f t="shared" ref="BE11:BE21" si="22">IF(AP11="Phú","NV018",IF(AP11="Giang","NV006",IF(AP11="Quang","NV024",IF(AP11="Kỳ","NV222",0))))</f>
        <v>0</v>
      </c>
      <c r="BF11" s="89">
        <f t="shared" ref="BF11:BF21" si="23">IF(AG11="CX001",0,331)</f>
        <v>0</v>
      </c>
      <c r="BG11" s="89">
        <f t="shared" ref="BG11:BG21" si="24">IF(AG11="CX001",15401,IF(OR(AG11="CX055",AG11="CX039",AG11="CX040",AG11="CX002",AG11="CX003",AG11="CX004",AG11="CX005",AG11="CX006",AG11="CX056",AG11="CX057"),331,0))</f>
        <v>15401</v>
      </c>
      <c r="BH11" s="90">
        <f>IF(AND(AG11="CX001",N11="15C-03426"),6121140,IF(AND(AG11="CX001",N11="15C-23521"),6121141,IF(AND(AG11="CX001",N11="15C-11549"),6121130,IF(AND(AG11="CX001",N11="15C-11732"),6121131,IF(AND(AG11="CX001",N11="15C-11856"),6121132,IF(AND(AG11="CX001",N11="15C-12593"),6121133,IF(AND(AG11="CX001",N11="15C-12643"),6121134,IF(AND(AG11="CX001",N11="15C-13368"),6121135,IF(AND(AG11="CX001",N11="15C-13568"),6121136,IF(AND(AG11="CX001",N11="15C-13959"),6121137,IF(AND(AG11="CX001",N11="15C-13969"),6121138,IF(AND(AG11="CX001",N11="15C-13958"),6121139,IF(AND(AG11="CX001",N11="15C-07321"),6121101,IF(AND(AG11="CX001",N11="15C-07437"),6121102,IF(AND(AG11="CX001",N11="15C-10691"),6121109,IF(AND(AG11="CX001",N11="15C-10812"),6121110,IF(AND(AG11="CX001",N11="15C-11200"),6121111,IF(AND(AG11="CX001",N11="15C-11486"),6121112,IF(AND(AG11="CX001",N11="15C-12812"),6121113,IF(AND(AG11="CX001",N11="15C-12832"),6121114,IF(AND(AG11="CX001",N11="15C-12874"),6121115,IF(AND(AG11="CX001",N11="15C-12876"),6121116,IF(AND(AG11="CX001",N11="15C-13616"),6121117,IF(AND(AG11="CX001",N11="15C-13840"),6121118,IF(AND(AG11="CX001",N11="15C-15237"),6121119,IF(AND(AG11="CX001",N11="15C-06125"),6121121,IF(AND(AG11="CX001",N11="15C-25029"),6121124,IF(AND(AG11="CX001",N11="15C-25555"),6121127,0))))))))))))))))))))))))))))</f>
        <v>6121114</v>
      </c>
      <c r="BI11" s="45" t="s">
        <v>122</v>
      </c>
      <c r="BJ11" s="45" t="str">
        <f t="shared" ref="BJ11:BJ21" si="25">CONCATENATE(BI11,N11)</f>
        <v>TDG xe 15C-12832</v>
      </c>
      <c r="BK11" s="90" t="str">
        <f t="shared" ref="BK11:BK21" si="26">IF(AA11="THG","T",IF(AA11="DKG","G",0))</f>
        <v>G</v>
      </c>
      <c r="BL11" s="46">
        <f ca="1">IF(Y11="CGN",TODAY(),"")</f>
        <v>45491</v>
      </c>
      <c r="BM11" s="7" t="str">
        <f t="shared" ref="BM11" si="27">+C11</f>
        <v>CG00452</v>
      </c>
      <c r="BN11" s="7" t="str">
        <f>I11</f>
        <v/>
      </c>
      <c r="BO11" s="7" t="str">
        <f t="shared" ref="BO11:BP11" si="28">+C11</f>
        <v>CG00452</v>
      </c>
      <c r="BP11" s="7" t="str">
        <f t="shared" si="28"/>
        <v>Ngân (HHTH) 0346745397</v>
      </c>
      <c r="BQ11" s="7" t="str">
        <f t="shared" ref="BQ11" si="29">+L11</f>
        <v>DKG&lt;-&gt;Hoằng Hóa, Thanh Hoá</v>
      </c>
      <c r="BS11" s="88">
        <f t="shared" ref="BS11" si="30">+W11</f>
        <v>550000</v>
      </c>
      <c r="BT11" s="91" t="b">
        <f>IF(OR(BM11="CG00047",BM11="Dong Duong",BM11="CG00073",BM11="CG00078",BM11="CG00045"),VLOOKUP(BQ11,[1]gia3!$D$7:$T$206,4,0),IF(OR(BM11="CG00088",BM11="CG00044",),VLOOKUP(BQ11,[1]gia3!$D$7:$T$206,6,0),IF(BM11="Đinh Gia",VLOOKUP(BQ11,[1]gia3!$D$7:$T$206,8,0),IF(OR(BM11="Greeensky",BM11="CG..."),VLOOKUP(BQ11,[1]gia3!$D$7:$T$206,10,0),IF(OR(BM11="Đại Huu",BM11="Vietj Mỹ"),VLOOKUP(BQ11,[1]gia3!$D$7:$T$206,14,0) )))))</f>
        <v>0</v>
      </c>
      <c r="BU11" s="91" t="b">
        <f>IF(OR(BM11="CG00047",BM11="Dong Duong",BM11="CG00073",BM11="CG00078",BM11="CG00045"),VLOOKUP(BQ11,[1]gia3!$D$7:$T$206,5,0),IF(OR(BM11="CG00088",BM11="CG00044",),VLOOKUP(BQ11,[1]gia3!$D$7:$T$206,7,0),IF(BM11="Đinh Gia",VLOOKUP(BQ11,[1]gia3!$D$7:$T$206,9,0),IF(OR(BM11="Greeensky",BM11="CG..."),VLOOKUP(BQ11,[1]gia3!$D$7:$T$206,11,0),IF(OR(BM11="Đại Huu",BM11="Vietj Mỹ"),VLOOKUP(BQ11,[1]gia3!$D$7:$T$206,15,0) )))))</f>
        <v>0</v>
      </c>
      <c r="BV11" s="7" t="str">
        <f>IF(BS11-BT11=500000,BU11+400000,IF(BT11=BS11,BU11,"saiiiiiiiiiiiiiiiii"))</f>
        <v>saiiiiiiiiiiiiiiiii</v>
      </c>
      <c r="BX11" s="92" t="e">
        <f>VLOOKUP(BQ11,[2]gia3!$D$7:$W$256,19,0)</f>
        <v>#N/A</v>
      </c>
      <c r="BY11" s="67" t="str">
        <f t="shared" ref="BY11:BY21" si="31">IF(BN11="","",IF(BN11="LH",BX11+300000,BX11))</f>
        <v/>
      </c>
      <c r="BZ11" s="68" t="e">
        <f t="shared" ref="BZ11:BZ21" si="32">+BY11-AS11</f>
        <v>#VALUE!</v>
      </c>
    </row>
    <row r="12" spans="1:78" s="7" customFormat="1" ht="20.100000000000001" customHeight="1" x14ac:dyDescent="0.3">
      <c r="A12" s="69">
        <f>MAX($A$11:A11)+1</f>
        <v>2</v>
      </c>
      <c r="B12" s="70">
        <v>45489</v>
      </c>
      <c r="C12" s="69" t="s">
        <v>123</v>
      </c>
      <c r="D12" s="71" t="s">
        <v>124</v>
      </c>
      <c r="E12" s="72" t="e">
        <v>#N/A</v>
      </c>
      <c r="F12" s="71" t="s">
        <v>125</v>
      </c>
      <c r="G12" s="71"/>
      <c r="H12" s="69" t="s">
        <v>113</v>
      </c>
      <c r="I12" s="69" t="s">
        <v>114</v>
      </c>
      <c r="J12" s="69"/>
      <c r="K12" s="73" t="s">
        <v>126</v>
      </c>
      <c r="L12" s="74" t="s">
        <v>127</v>
      </c>
      <c r="M12" s="75" t="str">
        <f t="shared" si="0"/>
        <v>Hoàng Sơn</v>
      </c>
      <c r="N12" s="76" t="s">
        <v>128</v>
      </c>
      <c r="O12" s="77" t="str">
        <f t="shared" ref="O12:O21" si="33">IF(N12="15C-03470","Ngô Quang Hưng",IF(N12="15C-01889","Nguyễn Đắt Đạt",IF(N12="15C-25418","Ngụy Văn Toàn",IF(N12="15C-11549","Lê Anh Tân",IF(N12="15C-11732","Bùi Quang Duy",IF(N12="15C-11856","Đinh Minh Dũng",IF(N12="15C-12593","Bùi Bá Thành",IF(N12="15C-12643","Lại Văn Ngân",IF(N12="15C-13368","Vũ Đức Chiến",IF(N12="15C-13568","Trần Quốc Đại",IF(N12="15C-13959","Phạm Viết Thành",IF(N12="15C-13969","Lê Anh Tân",IF(N12="15C-13958","Vũ Đình Hà",IF(N12="15C-07321","Lại Văn Ngân",IF(N12="15C-07437","Trương Văn Cao",IF(N12="15C-10691","Đoàn Văn Hà",IF(N12="15C-10812","Lại Văn Ngân",IF(N12="15C-11200","Phạm Văn Thịnh",IF(N12="15C-11486","Bùi Đức Thành",IF(N12="15C-12812","Mai Văn Sơn",IF(N12="15C-12832","Trần Văn Hiển",IF(N12="15C-12874","Phạm Đức Lợi",IF(N12="15C-12876","Phạm Văn Thượng",IF(N12="15C-13616","Đặng Thanh Sơn",IF(N12="15C-13840","Trương Văn Cao",IF(N12="15C-15237","Lưu Xuân Thành",IF(N12="15C-06125","Đồng Ngọc Điểm",IF(N12="15C-25029","Phạm Văn Hai",IF(N12="15C-25555","Đoàn Văn Hà",IF(N12="15C-03426","Phạm Hoàng Quyết",IF(N12="15C-01584","Nguyễn Đắc Đạt",IF(N12="15C-13036","Nguyễn Ngọc Anh","Tên LX"))))))))))))))))))))))))))))))))</f>
        <v>Lại Văn Ngân</v>
      </c>
      <c r="P12" s="75" t="str">
        <f t="shared" si="1"/>
        <v>HS</v>
      </c>
      <c r="Q12" s="78" t="str">
        <f t="shared" si="2"/>
        <v>HS</v>
      </c>
      <c r="R12" s="75" t="s">
        <v>118</v>
      </c>
      <c r="S12" s="75" t="s">
        <v>119</v>
      </c>
      <c r="T12" s="79" t="s">
        <v>129</v>
      </c>
      <c r="U12" s="80">
        <v>2</v>
      </c>
      <c r="V12" s="81">
        <v>23.45</v>
      </c>
      <c r="W12" s="82">
        <v>450000</v>
      </c>
      <c r="X12" s="83">
        <f t="shared" si="3"/>
        <v>10552500</v>
      </c>
      <c r="Y12" s="78" t="s">
        <v>121</v>
      </c>
      <c r="Z12" s="78">
        <f t="shared" si="4"/>
        <v>0</v>
      </c>
      <c r="AA12" s="78" t="str">
        <f t="shared" ref="AA12:AA21" si="34">LEFT(L12,3)</f>
        <v>DKG</v>
      </c>
      <c r="AB12" s="84">
        <v>2650000</v>
      </c>
      <c r="AC12" s="77" t="s">
        <v>114</v>
      </c>
      <c r="AD12" s="85">
        <f t="shared" si="5"/>
        <v>2</v>
      </c>
      <c r="AE12" s="85" t="str">
        <f t="shared" si="6"/>
        <v>HS</v>
      </c>
      <c r="AF12" s="86" t="str">
        <f t="shared" si="7"/>
        <v>DKG&lt;-&gt;Hải Hậu, Nam Định</v>
      </c>
      <c r="AG12" s="78" t="str">
        <f t="shared" ref="AG12:AG21" si="35">IF(OR(N12="15C-12593",N12="15C-25555",N12="15C-07321",N12="15C-07437",N12="15C-10691",N12="15C-10812",N12="15C-11200",N12="15C-11486",N12="15C-12812",N12="15C-12832",N12="15C-12874",N12="15C-12876",N12="15C-13616",N12="15C-13840",N12="15C-15237",N12="15C-06125",N12="15C-11549",N12="15C-11732",N12="15C-11856",N12="15C-12643",N12="15C-13368",N12="15C-13568",N12="15C-13959",N12="15C-13969",N12="15C-13958"),"CX001",IF(N12="15C-03426","CX003",IF(N12="15C-03470","CX002",IF(N12="15C-01584","CX009",IF(N12="15C-25418","CX008",IF(N12="15C-01889","CX004",IF(N12="15C-13036","CX006",IF(M12="Châu Thành Phát","CX007",IF(M12="Anh Sức","CX014",IF(M12="Tùng (Nam Khang)","CS00006",IF(M12="Tùng Khánh","CX015","Mã CX")))))))))))</f>
        <v>CX001</v>
      </c>
      <c r="AH12" s="78" t="str">
        <f t="shared" si="8"/>
        <v>15C-10812</v>
      </c>
      <c r="AI12" s="81">
        <f t="shared" si="9"/>
        <v>23.45</v>
      </c>
      <c r="AJ12" s="84">
        <f t="shared" si="9"/>
        <v>450000</v>
      </c>
      <c r="AK12" s="84">
        <f t="shared" si="9"/>
        <v>10552500</v>
      </c>
      <c r="AL12" s="78" t="str">
        <f t="shared" si="10"/>
        <v>DKG</v>
      </c>
      <c r="AM12" s="84">
        <f t="shared" si="10"/>
        <v>2650000</v>
      </c>
      <c r="AN12" s="84">
        <f t="shared" ref="AN12:AN21" si="36">IF(AND(AM12&gt;0,K12="HS.HA"),AM12,IF(AND(AM12&gt;0,K12="CB.DKG"),AM12,IF(AND(AM12&gt;0,H12="Cont"),AM12,IF(AND(AM12&gt;0,K12="HA.HS"),AM12,IF(AND(AM12&gt;0,K12="CHP.HS"),AM12,IF(AND(AM12&gt;0,K12="CDV.HS"),AM12,IF(AND(AM12&gt;0,K12="CLH.HS"),AM12,IF(AM12&gt;0,AM12-100000,))))))))</f>
        <v>2550000</v>
      </c>
      <c r="AO12" s="84">
        <f t="shared" si="11"/>
        <v>100000</v>
      </c>
      <c r="AP12" s="77"/>
      <c r="AQ12" s="81">
        <f t="shared" si="12"/>
        <v>22.2775</v>
      </c>
      <c r="AR12" s="81"/>
      <c r="AS12" s="84">
        <f t="shared" ref="AS12:AS21" si="37">IF(AND(AA12="DKG",H12="Cont",K12="VD.HN.DKG"),4000000/AQ12,IF(AND(AA12="DKG",A12&gt;=1,K12="CLH.HS"),700000,IF(AND(AA12="DKG",A12&gt;=1,K12="CDV.HS"),550000,IF(AND(AA12="DKG",A12&gt;=1,K12="HS.HA"),800000/AQ12,IF(AND(AA12="DKG",A12&gt;=1,K12="CHP.HS"),500000/AQ12,IF(AND(AA12="DKG",A12&gt;=1,K12="KH.DKG"),X12-1000000,IF(AA12="DKG",AJ12-65000,IF(AA12="THG",AJ12,0))))))))</f>
        <v>385000</v>
      </c>
      <c r="AT12" s="84">
        <f t="shared" si="13"/>
        <v>8576837.5</v>
      </c>
      <c r="AU12" s="84">
        <f t="shared" si="14"/>
        <v>1975662.5</v>
      </c>
      <c r="AV12" s="77" t="str">
        <f t="shared" si="15"/>
        <v/>
      </c>
      <c r="AW12" s="87">
        <f t="shared" si="16"/>
        <v>1.1724999999999994</v>
      </c>
      <c r="AX12" s="87"/>
      <c r="AY12" s="88">
        <f t="shared" si="17"/>
        <v>1685000.0000000009</v>
      </c>
      <c r="AZ12" s="88">
        <f t="shared" si="18"/>
        <v>1975662.5000000002</v>
      </c>
      <c r="BA12" s="88">
        <f t="shared" si="19"/>
        <v>0</v>
      </c>
      <c r="BB12" s="89">
        <f t="shared" ref="BB12:BB21" si="38">IF(AND(AG12="CX001",N12="15C-03426"),512140,IF(AND(AG12="CX001",N12="15C-23521"),512141,IF(AND(AG12="CX001",N12="15C-07321"),512101,IF(AND(AG12="CX001",N12="15C-07437"),512102,IF(AND(AG12="CX001",N12="15C-10691"),512109,IF(AND(AG12="CX001",N12="15C-10812"),512110,IF(AND(AG12="CX001",N12="15C-11200"),512111,IF(AND(AG12="CX001",N12="15C-11486"),512112,IF(AND(AG12="CX001",N12="15C-12812"),512113,IF(AND(AG12="CX001",N12="15C-12832"),512114,IF(AND(AG12="CX001",N12="15C-12874"),512115,IF(AND(AG12="CX001",N12="15C-12876"),512116,IF(AND(AG12="CX001",N12="15C-13616"),512117,IF(AND(AG12="CX001",N12="15C-13840"),512118,IF(AND(AG12="CX001",N12="15C-15237"),512119,IF(AND(AG12="CX001",N12="15C-06125"),512121,IF(AND(AG12="CX040",N12="15C-25029"),51226,IF(AND(AG12="CX001",N12="15C-25029"),512124,IF(AND(AG12="CX001",N12="15C-25555"),512127,IF(AND(AG12="CX001",N12="15C-11549"),512130,IF(AND(AG12="CX001",N12="15C-11732"),512131,IF(AND(AG12="CX001",N12="15C-11856"),512132,IF(AND(AG12="CX001",N12="15C-12593"),512133,IF(AND(AG12="CX001",N12="15C-12643"),512134,IF(AND(AG12="CX001",N12="15C-13368"),512135,IF(AND(AG12="CX001",N12="15C-13568"),512136,IF(AND(AG12="CX001",N12="15C-13959"),512137,IF(AND(AG12="CX001",N12="15C-13969"),512138,IF(AND(AG12="CX001",N12="15C-13958"),512139,IF(AND(AG12="CX055",N12="15C-03426"),512213,IF(AND(AG12="CX002",N12="15C-03470"),512212,IF(AND(AG12="CX057",N12="15C-01584"),512223,IF(AND(AG12="CX056",N12="15C-25418"),512222,IF(AND(AG12="CX004",N12="15C-01889"),512221,IF(AND(AG12="CX006",N12="15C-13036"),51224,51225)))))))))))))))))))))))))))))))))))</f>
        <v>512110</v>
      </c>
      <c r="BC12" s="89">
        <f t="shared" si="20"/>
        <v>511301</v>
      </c>
      <c r="BD12" s="89">
        <f t="shared" si="21"/>
        <v>5123</v>
      </c>
      <c r="BE12" s="89">
        <f t="shared" si="22"/>
        <v>0</v>
      </c>
      <c r="BF12" s="89">
        <f t="shared" si="23"/>
        <v>0</v>
      </c>
      <c r="BG12" s="89">
        <f t="shared" si="24"/>
        <v>15401</v>
      </c>
      <c r="BH12" s="90">
        <f t="shared" ref="BH12:BH21" si="39">IF(AND(AG12="CX001",N12="15C-03426"),6121140,IF(AND(AG12="CX001",N12="15C-23521"),6121141,IF(AND(AG12="CX001",N12="15C-11549"),6121130,IF(AND(AG12="CX001",N12="15C-11732"),6121131,IF(AND(AG12="CX001",N12="15C-11856"),6121132,IF(AND(AG12="CX001",N12="15C-12593"),6121133,IF(AND(AG12="CX001",N12="15C-12643"),6121134,IF(AND(AG12="CX001",N12="15C-13368"),6121135,IF(AND(AG12="CX001",N12="15C-13568"),6121136,IF(AND(AG12="CX001",N12="15C-13959"),6121137,IF(AND(AG12="CX001",N12="15C-13969"),6121138,IF(AND(AG12="CX001",N12="15C-13958"),6121139,IF(AND(AG12="CX001",N12="15C-07321"),6121101,IF(AND(AG12="CX001",N12="15C-07437"),6121102,IF(AND(AG12="CX001",N12="15C-10691"),6121109,IF(AND(AG12="CX001",N12="15C-10812"),6121110,IF(AND(AG12="CX001",N12="15C-11200"),6121111,IF(AND(AG12="CX001",N12="15C-11486"),6121112,IF(AND(AG12="CX001",N12="15C-12812"),6121113,IF(AND(AG12="CX001",N12="15C-12832"),6121114,IF(AND(AG12="CX001",N12="15C-12874"),6121115,IF(AND(AG12="CX001",N12="15C-12876"),6121116,IF(AND(AG12="CX001",N12="15C-13616"),6121117,IF(AND(AG12="CX001",N12="15C-13840"),6121118,IF(AND(AG12="CX001",N12="15C-15237"),6121119,IF(AND(AG12="CX001",N12="15C-06125"),6121121,IF(AND(AG12="CX001",N12="15C-25029"),6121124,IF(AND(AG12="CX001",N12="15C-25555"),6121127,0))))))))))))))))))))))))))))</f>
        <v>6121110</v>
      </c>
      <c r="BI12" s="45" t="s">
        <v>122</v>
      </c>
      <c r="BJ12" s="45" t="str">
        <f t="shared" si="25"/>
        <v>TDG xe 15C-10812</v>
      </c>
      <c r="BK12" s="90" t="str">
        <f t="shared" si="26"/>
        <v>G</v>
      </c>
      <c r="BL12" s="46">
        <f t="shared" ref="BL12:BL21" ca="1" si="40">IF(Y12="CGN",TODAY(),"")</f>
        <v>45491</v>
      </c>
      <c r="BM12" s="7" t="str">
        <f>+C12</f>
        <v>CG00432</v>
      </c>
      <c r="BN12" s="7" t="str">
        <f t="shared" ref="BN12:BN21" si="41">I12</f>
        <v/>
      </c>
      <c r="BO12" s="7" t="str">
        <f>+C12</f>
        <v>CG00432</v>
      </c>
      <c r="BP12" s="7" t="str">
        <f>+D12</f>
        <v>Tiến (TPDN) 0905108038</v>
      </c>
      <c r="BQ12" s="7" t="str">
        <f>+L12</f>
        <v>DKG&lt;-&gt;Hải Hậu, Nam Định</v>
      </c>
      <c r="BS12" s="88">
        <f>+W12</f>
        <v>450000</v>
      </c>
      <c r="BT12" s="91" t="b">
        <f>IF(OR(BM12="CG00047",BM12="Dong Duong",BM12="CG00073",BM12="CG00078",BM12="CG00045"),VLOOKUP(BQ12,[1]gia3!$D$7:$T$206,4,0),IF(OR(BM12="CG00088",BM12="CG00044",),VLOOKUP(BQ12,[1]gia3!$D$7:$T$206,6,0),IF(BM12="Đinh Gia",VLOOKUP(BQ12,[1]gia3!$D$7:$T$206,8,0),IF(OR(BM12="Greeensky",BM12="CG..."),VLOOKUP(BQ12,[1]gia3!$D$7:$T$206,10,0),IF(OR(BM12="Đại Huu",BM12="Vietj Mỹ"),VLOOKUP(BQ12,[1]gia3!$D$7:$T$206,14,0) )))))</f>
        <v>0</v>
      </c>
      <c r="BU12" s="91" t="b">
        <f>IF(OR(BM12="CG00047",BM12="Dong Duong",BM12="CG00073",BM12="CG00078",BM12="CG00045"),VLOOKUP(BQ12,[1]gia3!$D$7:$T$206,5,0),IF(OR(BM12="CG00088",BM12="CG00044",),VLOOKUP(BQ12,[1]gia3!$D$7:$T$206,7,0),IF(BM12="Đinh Gia",VLOOKUP(BQ12,[1]gia3!$D$7:$T$206,9,0),IF(OR(BM12="Greeensky",BM12="CG..."),VLOOKUP(BQ12,[1]gia3!$D$7:$T$206,11,0),IF(OR(BM12="Đại Huu",BM12="Vietj Mỹ"),VLOOKUP(BQ12,[1]gia3!$D$7:$T$206,15,0) )))))</f>
        <v>0</v>
      </c>
      <c r="BV12" s="7" t="str">
        <f t="shared" ref="BV12:BV21" si="42">IF(BS12-BT12=500000,BU12+400000,IF(BT12=BS12,BU12,"saiiiiiiiiiiiiiiiii"))</f>
        <v>saiiiiiiiiiiiiiiiii</v>
      </c>
      <c r="BW12" s="7" t="str">
        <f>I12</f>
        <v/>
      </c>
      <c r="BX12" s="92">
        <f>VLOOKUP(BQ12,[2]gia3!$D$7:$W$256,19,0)</f>
        <v>4600000</v>
      </c>
      <c r="BY12" s="67" t="str">
        <f t="shared" si="31"/>
        <v/>
      </c>
      <c r="BZ12" s="68" t="e">
        <f t="shared" si="32"/>
        <v>#VALUE!</v>
      </c>
    </row>
    <row r="13" spans="1:78" s="7" customFormat="1" ht="20.100000000000001" customHeight="1" x14ac:dyDescent="0.3">
      <c r="A13" s="69">
        <f>MAX($A$11:A12)+1</f>
        <v>3</v>
      </c>
      <c r="B13" s="70">
        <v>45489</v>
      </c>
      <c r="C13" s="69" t="s">
        <v>130</v>
      </c>
      <c r="D13" s="71" t="s">
        <v>131</v>
      </c>
      <c r="E13" s="72" t="e">
        <v>#N/A</v>
      </c>
      <c r="F13" s="71" t="s">
        <v>132</v>
      </c>
      <c r="G13" s="71"/>
      <c r="H13" s="69" t="s">
        <v>113</v>
      </c>
      <c r="I13" s="69" t="s">
        <v>114</v>
      </c>
      <c r="J13" s="69"/>
      <c r="K13" s="73" t="s">
        <v>133</v>
      </c>
      <c r="L13" s="74" t="s">
        <v>134</v>
      </c>
      <c r="M13" s="75" t="str">
        <f t="shared" si="0"/>
        <v>Hoàng Sơn</v>
      </c>
      <c r="N13" s="76" t="s">
        <v>135</v>
      </c>
      <c r="O13" s="77" t="str">
        <f t="shared" si="33"/>
        <v>Ngô Quang Hưng</v>
      </c>
      <c r="P13" s="75" t="str">
        <f t="shared" si="1"/>
        <v>HS</v>
      </c>
      <c r="Q13" s="78" t="str">
        <f t="shared" si="2"/>
        <v>HS</v>
      </c>
      <c r="R13" s="75" t="s">
        <v>118</v>
      </c>
      <c r="S13" s="75" t="s">
        <v>119</v>
      </c>
      <c r="T13" s="79" t="s">
        <v>136</v>
      </c>
      <c r="U13" s="80">
        <v>3</v>
      </c>
      <c r="V13" s="81">
        <v>22.736999999999998</v>
      </c>
      <c r="W13" s="82">
        <v>500000</v>
      </c>
      <c r="X13" s="83">
        <f t="shared" si="3"/>
        <v>11368500</v>
      </c>
      <c r="Y13" s="78" t="s">
        <v>121</v>
      </c>
      <c r="Z13" s="78">
        <f t="shared" si="4"/>
        <v>0</v>
      </c>
      <c r="AA13" s="78" t="str">
        <f t="shared" si="34"/>
        <v>DKG</v>
      </c>
      <c r="AB13" s="84">
        <v>2600000</v>
      </c>
      <c r="AC13" s="77" t="s">
        <v>114</v>
      </c>
      <c r="AD13" s="85">
        <f t="shared" si="5"/>
        <v>3</v>
      </c>
      <c r="AE13" s="85" t="str">
        <f t="shared" si="6"/>
        <v>HS</v>
      </c>
      <c r="AF13" s="86" t="str">
        <f t="shared" si="7"/>
        <v>DKG&lt;-&gt;Vĩnh Tường, Vĩnh Phúc</v>
      </c>
      <c r="AG13" s="78" t="str">
        <f t="shared" si="35"/>
        <v>CX002</v>
      </c>
      <c r="AH13" s="78" t="str">
        <f t="shared" si="8"/>
        <v>15C-03470</v>
      </c>
      <c r="AI13" s="81">
        <f t="shared" si="9"/>
        <v>22.736999999999998</v>
      </c>
      <c r="AJ13" s="84">
        <f t="shared" si="9"/>
        <v>500000</v>
      </c>
      <c r="AK13" s="84">
        <f t="shared" si="9"/>
        <v>11368500</v>
      </c>
      <c r="AL13" s="78" t="str">
        <f t="shared" si="10"/>
        <v>DKG</v>
      </c>
      <c r="AM13" s="84">
        <f t="shared" si="10"/>
        <v>2600000</v>
      </c>
      <c r="AN13" s="84">
        <f t="shared" si="36"/>
        <v>2500000</v>
      </c>
      <c r="AO13" s="84">
        <f t="shared" si="11"/>
        <v>100000</v>
      </c>
      <c r="AP13" s="77"/>
      <c r="AQ13" s="81">
        <f t="shared" si="12"/>
        <v>21.600149999999996</v>
      </c>
      <c r="AR13" s="81"/>
      <c r="AS13" s="84">
        <f t="shared" si="37"/>
        <v>435000</v>
      </c>
      <c r="AT13" s="84">
        <f t="shared" si="13"/>
        <v>9396065.2499999981</v>
      </c>
      <c r="AU13" s="84">
        <f t="shared" si="14"/>
        <v>1972434.7500000019</v>
      </c>
      <c r="AV13" s="77" t="str">
        <f t="shared" si="15"/>
        <v/>
      </c>
      <c r="AW13" s="87">
        <f t="shared" si="16"/>
        <v>1.1368500000000026</v>
      </c>
      <c r="AX13" s="87"/>
      <c r="AY13" s="88">
        <f t="shared" si="17"/>
        <v>1734999.9999999977</v>
      </c>
      <c r="AZ13" s="88">
        <f t="shared" si="18"/>
        <v>1972434.7500000019</v>
      </c>
      <c r="BA13" s="88">
        <f t="shared" si="19"/>
        <v>0</v>
      </c>
      <c r="BB13" s="89">
        <f t="shared" si="38"/>
        <v>512212</v>
      </c>
      <c r="BC13" s="89">
        <f t="shared" si="20"/>
        <v>511301</v>
      </c>
      <c r="BD13" s="89">
        <f t="shared" si="21"/>
        <v>5123</v>
      </c>
      <c r="BE13" s="89">
        <f t="shared" si="22"/>
        <v>0</v>
      </c>
      <c r="BF13" s="89">
        <f t="shared" si="23"/>
        <v>331</v>
      </c>
      <c r="BG13" s="89">
        <f t="shared" si="24"/>
        <v>331</v>
      </c>
      <c r="BH13" s="90">
        <f t="shared" si="39"/>
        <v>0</v>
      </c>
      <c r="BI13" s="45" t="s">
        <v>122</v>
      </c>
      <c r="BJ13" s="45" t="str">
        <f t="shared" si="25"/>
        <v>TDG xe 15C-03470</v>
      </c>
      <c r="BK13" s="90" t="str">
        <f t="shared" si="26"/>
        <v>G</v>
      </c>
      <c r="BL13" s="46">
        <f t="shared" ca="1" si="40"/>
        <v>45491</v>
      </c>
      <c r="BM13" s="7" t="str">
        <f t="shared" ref="BM13:BM21" si="43">+C13</f>
        <v>CG00355</v>
      </c>
      <c r="BN13" s="7" t="str">
        <f t="shared" si="41"/>
        <v/>
      </c>
      <c r="BO13" s="7" t="str">
        <f t="shared" ref="BO13:BP21" si="44">+C13</f>
        <v>CG00355</v>
      </c>
      <c r="BP13" s="7" t="str">
        <f t="shared" si="44"/>
        <v>Duy (VTVP) 0911686688</v>
      </c>
      <c r="BQ13" s="7" t="str">
        <f t="shared" ref="BQ13:BQ21" si="45">+L13</f>
        <v>DKG&lt;-&gt;Vĩnh Tường, Vĩnh Phúc</v>
      </c>
      <c r="BS13" s="88">
        <f t="shared" ref="BS13:BS21" si="46">+W13</f>
        <v>500000</v>
      </c>
      <c r="BT13" s="91" t="b">
        <f>IF(OR(BM13="CG00047",BM13="Dong Duong",BM13="CG00073",BM13="CG00078",BM13="CG00045"),VLOOKUP(BQ13,[1]gia3!$D$7:$T$206,4,0),IF(OR(BM13="CG00088",BM13="CG00044",),VLOOKUP(BQ13,[1]gia3!$D$7:$T$206,6,0),IF(BM13="Đinh Gia",VLOOKUP(BQ13,[1]gia3!$D$7:$T$206,8,0),IF(OR(BM13="Greeensky",BM13="CG..."),VLOOKUP(BQ13,[1]gia3!$D$7:$T$206,10,0),IF(OR(BM13="Đại Huu",BM13="Vietj Mỹ"),VLOOKUP(BQ13,[1]gia3!$D$7:$T$206,14,0) )))))</f>
        <v>0</v>
      </c>
      <c r="BU13" s="91" t="b">
        <f>IF(OR(BM13="CG00047",BM13="Dong Duong",BM13="CG00073",BM13="CG00078",BM13="CG00045"),VLOOKUP(BQ13,[1]gia3!$D$7:$T$206,5,0),IF(OR(BM13="CG00088",BM13="CG00044",),VLOOKUP(BQ13,[1]gia3!$D$7:$T$206,7,0),IF(BM13="Đinh Gia",VLOOKUP(BQ13,[1]gia3!$D$7:$T$206,9,0),IF(OR(BM13="Greeensky",BM13="CG..."),VLOOKUP(BQ13,[1]gia3!$D$7:$T$206,11,0),IF(OR(BM13="Đại Huu",BM13="Vietj Mỹ"),VLOOKUP(BQ13,[1]gia3!$D$7:$T$206,15,0) )))))</f>
        <v>0</v>
      </c>
      <c r="BV13" s="7">
        <f t="shared" si="42"/>
        <v>400000</v>
      </c>
      <c r="BX13" s="92">
        <f>VLOOKUP(BQ13,[2]gia3!$D$7:$W$256,19,0)</f>
        <v>5300000</v>
      </c>
      <c r="BY13" s="67" t="str">
        <f t="shared" si="31"/>
        <v/>
      </c>
      <c r="BZ13" s="68" t="e">
        <f t="shared" si="32"/>
        <v>#VALUE!</v>
      </c>
    </row>
    <row r="14" spans="1:78" s="7" customFormat="1" ht="20.100000000000001" customHeight="1" x14ac:dyDescent="0.3">
      <c r="A14" s="69">
        <f>MAX($A$11:A13)+1</f>
        <v>4</v>
      </c>
      <c r="B14" s="70">
        <v>45489</v>
      </c>
      <c r="C14" s="69" t="s">
        <v>130</v>
      </c>
      <c r="D14" s="71" t="s">
        <v>131</v>
      </c>
      <c r="E14" s="72" t="e">
        <v>#N/A</v>
      </c>
      <c r="F14" s="71" t="s">
        <v>132</v>
      </c>
      <c r="G14" s="71"/>
      <c r="H14" s="69" t="s">
        <v>113</v>
      </c>
      <c r="I14" s="69" t="s">
        <v>114</v>
      </c>
      <c r="J14" s="69"/>
      <c r="K14" s="73" t="s">
        <v>133</v>
      </c>
      <c r="L14" s="74" t="s">
        <v>134</v>
      </c>
      <c r="M14" s="75" t="str">
        <f t="shared" si="0"/>
        <v>Cậu Mợ</v>
      </c>
      <c r="N14" s="76" t="s">
        <v>137</v>
      </c>
      <c r="O14" s="77" t="str">
        <f t="shared" si="33"/>
        <v>Nguyễn Ngọc Anh</v>
      </c>
      <c r="P14" s="75" t="str">
        <f t="shared" si="1"/>
        <v>HS</v>
      </c>
      <c r="Q14" s="78" t="str">
        <f t="shared" si="2"/>
        <v>HS</v>
      </c>
      <c r="R14" s="75" t="s">
        <v>118</v>
      </c>
      <c r="S14" s="75" t="s">
        <v>119</v>
      </c>
      <c r="T14" s="79" t="s">
        <v>136</v>
      </c>
      <c r="U14" s="80">
        <v>3</v>
      </c>
      <c r="V14" s="81">
        <v>22.937999999999999</v>
      </c>
      <c r="W14" s="82">
        <v>500000</v>
      </c>
      <c r="X14" s="83">
        <f t="shared" si="3"/>
        <v>11469000</v>
      </c>
      <c r="Y14" s="78" t="s">
        <v>121</v>
      </c>
      <c r="Z14" s="78">
        <f t="shared" si="4"/>
        <v>0</v>
      </c>
      <c r="AA14" s="78" t="str">
        <f t="shared" si="34"/>
        <v>DKG</v>
      </c>
      <c r="AB14" s="84">
        <v>2600000</v>
      </c>
      <c r="AC14" s="77" t="s">
        <v>114</v>
      </c>
      <c r="AD14" s="85">
        <f t="shared" si="5"/>
        <v>4</v>
      </c>
      <c r="AE14" s="85" t="str">
        <f t="shared" si="6"/>
        <v>HS</v>
      </c>
      <c r="AF14" s="86" t="str">
        <f t="shared" si="7"/>
        <v>DKG&lt;-&gt;Vĩnh Tường, Vĩnh Phúc</v>
      </c>
      <c r="AG14" s="78" t="str">
        <f t="shared" si="35"/>
        <v>CX006</v>
      </c>
      <c r="AH14" s="78" t="str">
        <f t="shared" si="8"/>
        <v>15C-13036</v>
      </c>
      <c r="AI14" s="81">
        <f t="shared" si="9"/>
        <v>22.937999999999999</v>
      </c>
      <c r="AJ14" s="84">
        <f t="shared" si="9"/>
        <v>500000</v>
      </c>
      <c r="AK14" s="84">
        <f t="shared" si="9"/>
        <v>11469000</v>
      </c>
      <c r="AL14" s="78" t="str">
        <f t="shared" si="10"/>
        <v>DKG</v>
      </c>
      <c r="AM14" s="84">
        <f t="shared" si="10"/>
        <v>2600000</v>
      </c>
      <c r="AN14" s="84">
        <f t="shared" si="36"/>
        <v>2500000</v>
      </c>
      <c r="AO14" s="84">
        <f t="shared" si="11"/>
        <v>100000</v>
      </c>
      <c r="AP14" s="77"/>
      <c r="AQ14" s="81">
        <f t="shared" si="12"/>
        <v>21.791099999999997</v>
      </c>
      <c r="AR14" s="81"/>
      <c r="AS14" s="84">
        <f t="shared" si="37"/>
        <v>435000</v>
      </c>
      <c r="AT14" s="84">
        <f t="shared" si="13"/>
        <v>9479128.4999999981</v>
      </c>
      <c r="AU14" s="84">
        <f t="shared" si="14"/>
        <v>1989871.5000000019</v>
      </c>
      <c r="AV14" s="77" t="str">
        <f t="shared" si="15"/>
        <v/>
      </c>
      <c r="AW14" s="87">
        <f t="shared" si="16"/>
        <v>1.1469000000000023</v>
      </c>
      <c r="AX14" s="87"/>
      <c r="AY14" s="88">
        <f t="shared" si="17"/>
        <v>1734999.9999999981</v>
      </c>
      <c r="AZ14" s="88">
        <f t="shared" si="18"/>
        <v>1989871.5000000019</v>
      </c>
      <c r="BA14" s="88">
        <f t="shared" si="19"/>
        <v>0</v>
      </c>
      <c r="BB14" s="89">
        <f t="shared" si="38"/>
        <v>51224</v>
      </c>
      <c r="BC14" s="89">
        <f t="shared" si="20"/>
        <v>511301</v>
      </c>
      <c r="BD14" s="89">
        <f t="shared" si="21"/>
        <v>5123</v>
      </c>
      <c r="BE14" s="89">
        <f t="shared" si="22"/>
        <v>0</v>
      </c>
      <c r="BF14" s="89">
        <f t="shared" si="23"/>
        <v>331</v>
      </c>
      <c r="BG14" s="89">
        <f t="shared" si="24"/>
        <v>331</v>
      </c>
      <c r="BH14" s="90">
        <f t="shared" si="39"/>
        <v>0</v>
      </c>
      <c r="BI14" s="45" t="s">
        <v>122</v>
      </c>
      <c r="BJ14" s="45" t="str">
        <f t="shared" si="25"/>
        <v>TDG xe 15C-13036</v>
      </c>
      <c r="BK14" s="90" t="str">
        <f t="shared" si="26"/>
        <v>G</v>
      </c>
      <c r="BL14" s="46">
        <f t="shared" ca="1" si="40"/>
        <v>45491</v>
      </c>
      <c r="BM14" s="7" t="str">
        <f t="shared" si="43"/>
        <v>CG00355</v>
      </c>
      <c r="BN14" s="7" t="str">
        <f t="shared" si="41"/>
        <v/>
      </c>
      <c r="BO14" s="7" t="str">
        <f t="shared" si="44"/>
        <v>CG00355</v>
      </c>
      <c r="BP14" s="7" t="str">
        <f t="shared" si="44"/>
        <v>Duy (VTVP) 0911686688</v>
      </c>
      <c r="BQ14" s="7" t="str">
        <f t="shared" si="45"/>
        <v>DKG&lt;-&gt;Vĩnh Tường, Vĩnh Phúc</v>
      </c>
      <c r="BS14" s="88">
        <f t="shared" si="46"/>
        <v>500000</v>
      </c>
      <c r="BT14" s="91" t="b">
        <f>IF(OR(BM14="CG00047",BM14="Dong Duong",BM14="CG00073",BM14="CG00078",BM14="CG00045"),VLOOKUP(BQ14,[1]gia3!$D$7:$T$206,4,0),IF(OR(BM14="CG00088",BM14="CG00044",),VLOOKUP(BQ14,[1]gia3!$D$7:$T$206,6,0),IF(BM14="Đinh Gia",VLOOKUP(BQ14,[1]gia3!$D$7:$T$206,8,0),IF(OR(BM14="Greeensky",BM14="CG..."),VLOOKUP(BQ14,[1]gia3!$D$7:$T$206,10,0),IF(OR(BM14="Đại Huu",BM14="Vietj Mỹ"),VLOOKUP(BQ14,[1]gia3!$D$7:$T$206,14,0) )))))</f>
        <v>0</v>
      </c>
      <c r="BU14" s="91" t="b">
        <f>IF(OR(BM14="CG00047",BM14="Dong Duong",BM14="CG00073",BM14="CG00078",BM14="CG00045"),VLOOKUP(BQ14,[1]gia3!$D$7:$T$206,5,0),IF(OR(BM14="CG00088",BM14="CG00044",),VLOOKUP(BQ14,[1]gia3!$D$7:$T$206,7,0),IF(BM14="Đinh Gia",VLOOKUP(BQ14,[1]gia3!$D$7:$T$206,9,0),IF(OR(BM14="Greeensky",BM14="CG..."),VLOOKUP(BQ14,[1]gia3!$D$7:$T$206,11,0),IF(OR(BM14="Đại Huu",BM14="Vietj Mỹ"),VLOOKUP(BQ14,[1]gia3!$D$7:$T$206,15,0) )))))</f>
        <v>0</v>
      </c>
      <c r="BV14" s="7">
        <f t="shared" si="42"/>
        <v>400000</v>
      </c>
      <c r="BX14" s="92">
        <f>VLOOKUP(BQ14,[2]gia3!$D$7:$W$256,19,0)</f>
        <v>5300000</v>
      </c>
      <c r="BY14" s="67" t="str">
        <f t="shared" si="31"/>
        <v/>
      </c>
      <c r="BZ14" s="68" t="e">
        <f t="shared" si="32"/>
        <v>#VALUE!</v>
      </c>
    </row>
    <row r="15" spans="1:78" s="7" customFormat="1" ht="20.100000000000001" customHeight="1" x14ac:dyDescent="0.3">
      <c r="A15" s="69">
        <f>MAX($A$11:A14)+1</f>
        <v>5</v>
      </c>
      <c r="B15" s="70">
        <v>45489</v>
      </c>
      <c r="C15" s="69" t="s">
        <v>138</v>
      </c>
      <c r="D15" s="71" t="s">
        <v>139</v>
      </c>
      <c r="E15" s="72" t="s">
        <v>140</v>
      </c>
      <c r="F15" s="71" t="s">
        <v>141</v>
      </c>
      <c r="G15" s="71"/>
      <c r="H15" s="69" t="s">
        <v>113</v>
      </c>
      <c r="I15" s="69" t="s">
        <v>114</v>
      </c>
      <c r="J15" s="69"/>
      <c r="K15" s="73" t="s">
        <v>142</v>
      </c>
      <c r="L15" s="74" t="s">
        <v>143</v>
      </c>
      <c r="M15" s="75" t="str">
        <f t="shared" si="0"/>
        <v>Hoàng Sơn</v>
      </c>
      <c r="N15" s="76" t="s">
        <v>144</v>
      </c>
      <c r="O15" s="77" t="str">
        <f t="shared" si="33"/>
        <v>Trương Văn Cao</v>
      </c>
      <c r="P15" s="75" t="str">
        <f t="shared" si="1"/>
        <v>HS</v>
      </c>
      <c r="Q15" s="78" t="str">
        <f t="shared" si="2"/>
        <v>HS</v>
      </c>
      <c r="R15" s="75" t="s">
        <v>145</v>
      </c>
      <c r="S15" s="75" t="s">
        <v>119</v>
      </c>
      <c r="T15" s="79" t="s">
        <v>146</v>
      </c>
      <c r="U15" s="80">
        <v>28</v>
      </c>
      <c r="V15" s="81">
        <v>23</v>
      </c>
      <c r="W15" s="82">
        <v>200000</v>
      </c>
      <c r="X15" s="83">
        <f t="shared" si="3"/>
        <v>4600000</v>
      </c>
      <c r="Y15" s="78" t="s">
        <v>147</v>
      </c>
      <c r="Z15" s="78" t="str">
        <f t="shared" si="4"/>
        <v>OK/NO</v>
      </c>
      <c r="AA15" s="78" t="str">
        <f t="shared" si="34"/>
        <v>DKG</v>
      </c>
      <c r="AB15" s="84">
        <v>100000</v>
      </c>
      <c r="AC15" s="77" t="s">
        <v>114</v>
      </c>
      <c r="AD15" s="85">
        <f t="shared" si="5"/>
        <v>5</v>
      </c>
      <c r="AE15" s="85" t="str">
        <f t="shared" si="6"/>
        <v>HS</v>
      </c>
      <c r="AF15" s="86" t="str">
        <f t="shared" si="7"/>
        <v>DKG&lt;-&gt;Bãi Namtraco</v>
      </c>
      <c r="AG15" s="78" t="str">
        <f t="shared" si="35"/>
        <v>CX001</v>
      </c>
      <c r="AH15" s="78" t="str">
        <f t="shared" si="8"/>
        <v>15C-13840</v>
      </c>
      <c r="AI15" s="81">
        <f t="shared" si="9"/>
        <v>23</v>
      </c>
      <c r="AJ15" s="84">
        <f t="shared" si="9"/>
        <v>200000</v>
      </c>
      <c r="AK15" s="84">
        <f t="shared" si="9"/>
        <v>4600000</v>
      </c>
      <c r="AL15" s="78" t="str">
        <f t="shared" si="10"/>
        <v>DKG</v>
      </c>
      <c r="AM15" s="84">
        <f t="shared" si="10"/>
        <v>100000</v>
      </c>
      <c r="AN15" s="84">
        <f t="shared" si="36"/>
        <v>100000</v>
      </c>
      <c r="AO15" s="84">
        <f t="shared" si="11"/>
        <v>0</v>
      </c>
      <c r="AP15" s="77"/>
      <c r="AQ15" s="81">
        <f t="shared" si="12"/>
        <v>21.849999999999998</v>
      </c>
      <c r="AR15" s="81"/>
      <c r="AS15" s="84">
        <f t="shared" si="37"/>
        <v>36613.272311212815</v>
      </c>
      <c r="AT15" s="84">
        <f t="shared" si="13"/>
        <v>799999.99999999988</v>
      </c>
      <c r="AU15" s="84">
        <f t="shared" si="14"/>
        <v>3800000</v>
      </c>
      <c r="AV15" s="77" t="str">
        <f t="shared" si="15"/>
        <v/>
      </c>
      <c r="AW15" s="87">
        <f t="shared" si="16"/>
        <v>1.1500000000000021</v>
      </c>
      <c r="AX15" s="87"/>
      <c r="AY15" s="88">
        <f t="shared" si="17"/>
        <v>3304347.8260869505</v>
      </c>
      <c r="AZ15" s="88">
        <f t="shared" si="18"/>
        <v>3800000</v>
      </c>
      <c r="BA15" s="88">
        <f t="shared" si="19"/>
        <v>0</v>
      </c>
      <c r="BB15" s="89">
        <f t="shared" si="38"/>
        <v>512118</v>
      </c>
      <c r="BC15" s="89">
        <f t="shared" si="20"/>
        <v>511301</v>
      </c>
      <c r="BD15" s="89">
        <f t="shared" si="21"/>
        <v>5123</v>
      </c>
      <c r="BE15" s="89">
        <f t="shared" si="22"/>
        <v>0</v>
      </c>
      <c r="BF15" s="89">
        <f t="shared" si="23"/>
        <v>0</v>
      </c>
      <c r="BG15" s="89">
        <f t="shared" si="24"/>
        <v>15401</v>
      </c>
      <c r="BH15" s="90">
        <f t="shared" si="39"/>
        <v>6121118</v>
      </c>
      <c r="BI15" s="45" t="s">
        <v>122</v>
      </c>
      <c r="BJ15" s="45" t="str">
        <f t="shared" si="25"/>
        <v>TDG xe 15C-13840</v>
      </c>
      <c r="BK15" s="90" t="str">
        <f t="shared" si="26"/>
        <v>G</v>
      </c>
      <c r="BL15" s="46" t="str">
        <f t="shared" ca="1" si="40"/>
        <v/>
      </c>
      <c r="BM15" s="7" t="str">
        <f t="shared" si="43"/>
        <v>CG00044</v>
      </c>
      <c r="BN15" s="7" t="str">
        <f t="shared" si="41"/>
        <v/>
      </c>
      <c r="BO15" s="7" t="str">
        <f t="shared" si="44"/>
        <v>CG00044</v>
      </c>
      <c r="BP15" s="7" t="str">
        <f t="shared" si="44"/>
        <v>Công ty TNHH Thương mại và Sản xuất Trí Dũng (QOHN) 0905557788</v>
      </c>
      <c r="BQ15" s="7" t="str">
        <f t="shared" si="45"/>
        <v>DKG&lt;-&gt;Bãi Namtraco</v>
      </c>
      <c r="BS15" s="88">
        <f t="shared" si="46"/>
        <v>200000</v>
      </c>
      <c r="BT15" s="91" t="e">
        <f>IF(OR(BM15="CG00047",BM15="Dong Duong",BM15="CG00073",BM15="CG00078",BM15="CG00045"),VLOOKUP(BQ15,[1]gia3!$D$7:$T$206,4,0),IF(OR(BM15="CG00088",BM15="CG00044",),VLOOKUP(BQ15,[1]gia3!$D$7:$T$206,6,0),IF(BM15="Đinh Gia",VLOOKUP(BQ15,[1]gia3!$D$7:$T$206,8,0),IF(OR(BM15="Greeensky",BM15="CG..."),VLOOKUP(BQ15,[1]gia3!$D$7:$T$206,10,0),IF(OR(BM15="Đại Huu",BM15="Vietj Mỹ"),VLOOKUP(BQ15,[1]gia3!$D$7:$T$206,14,0) )))))</f>
        <v>#N/A</v>
      </c>
      <c r="BU15" s="91" t="e">
        <f>IF(OR(BM15="CG00047",BM15="Dong Duong",BM15="CG00073",BM15="CG00078",BM15="CG00045"),VLOOKUP(BQ15,[1]gia3!$D$7:$T$206,5,0),IF(OR(BM15="CG00088",BM15="CG00044",),VLOOKUP(BQ15,[1]gia3!$D$7:$T$206,7,0),IF(BM15="Đinh Gia",VLOOKUP(BQ15,[1]gia3!$D$7:$T$206,9,0),IF(OR(BM15="Greeensky",BM15="CG..."),VLOOKUP(BQ15,[1]gia3!$D$7:$T$206,11,0),IF(OR(BM15="Đại Huu",BM15="Vietj Mỹ"),VLOOKUP(BQ15,[1]gia3!$D$7:$T$206,15,0) )))))</f>
        <v>#N/A</v>
      </c>
      <c r="BV15" s="7" t="e">
        <f t="shared" si="42"/>
        <v>#N/A</v>
      </c>
      <c r="BX15" s="92" t="e">
        <f>VLOOKUP(BQ15,[2]gia3!$D$7:$W$256,19,0)</f>
        <v>#N/A</v>
      </c>
      <c r="BY15" s="67" t="str">
        <f t="shared" si="31"/>
        <v/>
      </c>
      <c r="BZ15" s="68" t="e">
        <f t="shared" si="32"/>
        <v>#VALUE!</v>
      </c>
    </row>
    <row r="16" spans="1:78" s="7" customFormat="1" ht="20.100000000000001" customHeight="1" x14ac:dyDescent="0.3">
      <c r="A16" s="69">
        <f>MAX($A$11:A15)+1</f>
        <v>6</v>
      </c>
      <c r="B16" s="70">
        <v>45489</v>
      </c>
      <c r="C16" s="69" t="s">
        <v>138</v>
      </c>
      <c r="D16" s="71" t="s">
        <v>139</v>
      </c>
      <c r="E16" s="72" t="s">
        <v>140</v>
      </c>
      <c r="F16" s="71" t="s">
        <v>141</v>
      </c>
      <c r="G16" s="71"/>
      <c r="H16" s="69" t="s">
        <v>113</v>
      </c>
      <c r="I16" s="69" t="s">
        <v>114</v>
      </c>
      <c r="J16" s="69"/>
      <c r="K16" s="73" t="s">
        <v>142</v>
      </c>
      <c r="L16" s="74" t="s">
        <v>143</v>
      </c>
      <c r="M16" s="75" t="str">
        <f t="shared" si="0"/>
        <v>Hoàng Sơn</v>
      </c>
      <c r="N16" s="76" t="s">
        <v>148</v>
      </c>
      <c r="O16" s="77" t="str">
        <f t="shared" si="33"/>
        <v>Bùi Đức Thành</v>
      </c>
      <c r="P16" s="75" t="str">
        <f t="shared" si="1"/>
        <v>HS</v>
      </c>
      <c r="Q16" s="78" t="str">
        <f t="shared" si="2"/>
        <v>HS</v>
      </c>
      <c r="R16" s="75" t="s">
        <v>145</v>
      </c>
      <c r="S16" s="75" t="s">
        <v>119</v>
      </c>
      <c r="T16" s="79" t="s">
        <v>146</v>
      </c>
      <c r="U16" s="80">
        <v>25</v>
      </c>
      <c r="V16" s="81">
        <v>23</v>
      </c>
      <c r="W16" s="82">
        <v>200000</v>
      </c>
      <c r="X16" s="83">
        <f t="shared" si="3"/>
        <v>4600000</v>
      </c>
      <c r="Y16" s="78" t="s">
        <v>147</v>
      </c>
      <c r="Z16" s="78" t="str">
        <f t="shared" si="4"/>
        <v>OK/NO</v>
      </c>
      <c r="AA16" s="78" t="str">
        <f t="shared" si="34"/>
        <v>DKG</v>
      </c>
      <c r="AB16" s="84">
        <v>100000</v>
      </c>
      <c r="AC16" s="77" t="s">
        <v>114</v>
      </c>
      <c r="AD16" s="85">
        <f t="shared" si="5"/>
        <v>6</v>
      </c>
      <c r="AE16" s="85" t="str">
        <f t="shared" si="6"/>
        <v>HS</v>
      </c>
      <c r="AF16" s="86" t="str">
        <f t="shared" si="7"/>
        <v>DKG&lt;-&gt;Bãi Namtraco</v>
      </c>
      <c r="AG16" s="78" t="str">
        <f t="shared" si="35"/>
        <v>CX001</v>
      </c>
      <c r="AH16" s="78" t="str">
        <f t="shared" si="8"/>
        <v>15C-11486</v>
      </c>
      <c r="AI16" s="81">
        <f t="shared" si="9"/>
        <v>23</v>
      </c>
      <c r="AJ16" s="84">
        <f t="shared" si="9"/>
        <v>200000</v>
      </c>
      <c r="AK16" s="84">
        <f t="shared" si="9"/>
        <v>4600000</v>
      </c>
      <c r="AL16" s="78" t="str">
        <f t="shared" si="10"/>
        <v>DKG</v>
      </c>
      <c r="AM16" s="84">
        <f t="shared" si="10"/>
        <v>100000</v>
      </c>
      <c r="AN16" s="84">
        <f t="shared" si="36"/>
        <v>100000</v>
      </c>
      <c r="AO16" s="84">
        <f t="shared" si="11"/>
        <v>0</v>
      </c>
      <c r="AP16" s="77"/>
      <c r="AQ16" s="81">
        <f t="shared" si="12"/>
        <v>21.849999999999998</v>
      </c>
      <c r="AR16" s="81"/>
      <c r="AS16" s="84">
        <f t="shared" si="37"/>
        <v>36613.272311212815</v>
      </c>
      <c r="AT16" s="84">
        <f t="shared" si="13"/>
        <v>799999.99999999988</v>
      </c>
      <c r="AU16" s="84">
        <f t="shared" si="14"/>
        <v>3800000</v>
      </c>
      <c r="AV16" s="77" t="str">
        <f t="shared" si="15"/>
        <v/>
      </c>
      <c r="AW16" s="87">
        <f t="shared" si="16"/>
        <v>1.1500000000000021</v>
      </c>
      <c r="AX16" s="87"/>
      <c r="AY16" s="88">
        <f t="shared" si="17"/>
        <v>3304347.8260869505</v>
      </c>
      <c r="AZ16" s="88">
        <f t="shared" si="18"/>
        <v>3800000</v>
      </c>
      <c r="BA16" s="88">
        <f t="shared" si="19"/>
        <v>0</v>
      </c>
      <c r="BB16" s="89">
        <f t="shared" si="38"/>
        <v>512112</v>
      </c>
      <c r="BC16" s="89">
        <f t="shared" si="20"/>
        <v>511301</v>
      </c>
      <c r="BD16" s="89">
        <f t="shared" si="21"/>
        <v>5123</v>
      </c>
      <c r="BE16" s="89">
        <f t="shared" si="22"/>
        <v>0</v>
      </c>
      <c r="BF16" s="89">
        <f t="shared" si="23"/>
        <v>0</v>
      </c>
      <c r="BG16" s="89">
        <f t="shared" si="24"/>
        <v>15401</v>
      </c>
      <c r="BH16" s="90">
        <f t="shared" si="39"/>
        <v>6121112</v>
      </c>
      <c r="BI16" s="45" t="s">
        <v>122</v>
      </c>
      <c r="BJ16" s="45" t="str">
        <f t="shared" si="25"/>
        <v>TDG xe 15C-11486</v>
      </c>
      <c r="BK16" s="90" t="str">
        <f t="shared" si="26"/>
        <v>G</v>
      </c>
      <c r="BL16" s="46" t="str">
        <f t="shared" ca="1" si="40"/>
        <v/>
      </c>
      <c r="BM16" s="7" t="str">
        <f t="shared" si="43"/>
        <v>CG00044</v>
      </c>
      <c r="BN16" s="7" t="str">
        <f t="shared" si="41"/>
        <v/>
      </c>
      <c r="BO16" s="7" t="str">
        <f t="shared" si="44"/>
        <v>CG00044</v>
      </c>
      <c r="BP16" s="7" t="str">
        <f t="shared" si="44"/>
        <v>Công ty TNHH Thương mại và Sản xuất Trí Dũng (QOHN) 0905557788</v>
      </c>
      <c r="BQ16" s="7" t="str">
        <f t="shared" si="45"/>
        <v>DKG&lt;-&gt;Bãi Namtraco</v>
      </c>
      <c r="BS16" s="88">
        <f t="shared" si="46"/>
        <v>200000</v>
      </c>
      <c r="BT16" s="91" t="e">
        <f>IF(OR(BM16="CG00047",BM16="Dong Duong",BM16="CG00073",BM16="CG00078",BM16="CG00045"),VLOOKUP(BQ16,[1]gia3!$D$7:$T$206,4,0),IF(OR(BM16="CG00088",BM16="CG00044",),VLOOKUP(BQ16,[1]gia3!$D$7:$T$206,6,0),IF(BM16="Đinh Gia",VLOOKUP(BQ16,[1]gia3!$D$7:$T$206,8,0),IF(OR(BM16="Greeensky",BM16="CG..."),VLOOKUP(BQ16,[1]gia3!$D$7:$T$206,10,0),IF(OR(BM16="Đại Huu",BM16="Vietj Mỹ"),VLOOKUP(BQ16,[1]gia3!$D$7:$T$206,14,0) )))))</f>
        <v>#N/A</v>
      </c>
      <c r="BU16" s="91" t="e">
        <f>IF(OR(BM16="CG00047",BM16="Dong Duong",BM16="CG00073",BM16="CG00078",BM16="CG00045"),VLOOKUP(BQ16,[1]gia3!$D$7:$T$206,5,0),IF(OR(BM16="CG00088",BM16="CG00044",),VLOOKUP(BQ16,[1]gia3!$D$7:$T$206,7,0),IF(BM16="Đinh Gia",VLOOKUP(BQ16,[1]gia3!$D$7:$T$206,9,0),IF(OR(BM16="Greeensky",BM16="CG..."),VLOOKUP(BQ16,[1]gia3!$D$7:$T$206,11,0),IF(OR(BM16="Đại Huu",BM16="Vietj Mỹ"),VLOOKUP(BQ16,[1]gia3!$D$7:$T$206,15,0) )))))</f>
        <v>#N/A</v>
      </c>
      <c r="BV16" s="7" t="e">
        <f t="shared" si="42"/>
        <v>#N/A</v>
      </c>
      <c r="BX16" s="92" t="e">
        <f>VLOOKUP(BQ16,[2]gia3!$D$7:$W$256,19,0)</f>
        <v>#N/A</v>
      </c>
      <c r="BY16" s="67" t="str">
        <f t="shared" si="31"/>
        <v/>
      </c>
      <c r="BZ16" s="68" t="e">
        <f t="shared" si="32"/>
        <v>#VALUE!</v>
      </c>
    </row>
    <row r="17" spans="1:78" s="7" customFormat="1" ht="20.100000000000001" customHeight="1" x14ac:dyDescent="0.3">
      <c r="A17" s="69">
        <f>MAX($A$11:A16)+1</f>
        <v>7</v>
      </c>
      <c r="B17" s="70">
        <v>45489</v>
      </c>
      <c r="C17" s="69" t="s">
        <v>138</v>
      </c>
      <c r="D17" s="71" t="s">
        <v>139</v>
      </c>
      <c r="E17" s="72" t="s">
        <v>140</v>
      </c>
      <c r="F17" s="71" t="s">
        <v>141</v>
      </c>
      <c r="G17" s="71"/>
      <c r="H17" s="69" t="s">
        <v>113</v>
      </c>
      <c r="I17" s="69" t="s">
        <v>114</v>
      </c>
      <c r="J17" s="69"/>
      <c r="K17" s="73" t="s">
        <v>142</v>
      </c>
      <c r="L17" s="74" t="s">
        <v>143</v>
      </c>
      <c r="M17" s="75" t="str">
        <f t="shared" si="0"/>
        <v>Hoàng Sơn</v>
      </c>
      <c r="N17" s="76" t="s">
        <v>117</v>
      </c>
      <c r="O17" s="77" t="str">
        <f t="shared" si="33"/>
        <v>Trần Văn Hiển</v>
      </c>
      <c r="P17" s="75" t="str">
        <f t="shared" si="1"/>
        <v>HS</v>
      </c>
      <c r="Q17" s="78" t="str">
        <f t="shared" si="2"/>
        <v>HS</v>
      </c>
      <c r="R17" s="75" t="s">
        <v>145</v>
      </c>
      <c r="S17" s="75" t="s">
        <v>119</v>
      </c>
      <c r="T17" s="79" t="s">
        <v>146</v>
      </c>
      <c r="U17" s="80">
        <v>27</v>
      </c>
      <c r="V17" s="81">
        <v>23</v>
      </c>
      <c r="W17" s="82">
        <v>200000</v>
      </c>
      <c r="X17" s="83">
        <f t="shared" si="3"/>
        <v>4600000</v>
      </c>
      <c r="Y17" s="78" t="s">
        <v>147</v>
      </c>
      <c r="Z17" s="78" t="str">
        <f t="shared" si="4"/>
        <v>OK/NO</v>
      </c>
      <c r="AA17" s="78" t="str">
        <f t="shared" si="34"/>
        <v>DKG</v>
      </c>
      <c r="AB17" s="84">
        <v>100000</v>
      </c>
      <c r="AC17" s="77" t="s">
        <v>114</v>
      </c>
      <c r="AD17" s="85">
        <f t="shared" si="5"/>
        <v>7</v>
      </c>
      <c r="AE17" s="85" t="str">
        <f t="shared" si="6"/>
        <v>HS</v>
      </c>
      <c r="AF17" s="86" t="str">
        <f t="shared" si="7"/>
        <v>DKG&lt;-&gt;Bãi Namtraco</v>
      </c>
      <c r="AG17" s="78" t="str">
        <f t="shared" si="35"/>
        <v>CX001</v>
      </c>
      <c r="AH17" s="78" t="str">
        <f t="shared" si="8"/>
        <v>15C-12832</v>
      </c>
      <c r="AI17" s="81">
        <f t="shared" si="9"/>
        <v>23</v>
      </c>
      <c r="AJ17" s="84">
        <f t="shared" si="9"/>
        <v>200000</v>
      </c>
      <c r="AK17" s="84">
        <f t="shared" si="9"/>
        <v>4600000</v>
      </c>
      <c r="AL17" s="78" t="str">
        <f t="shared" si="10"/>
        <v>DKG</v>
      </c>
      <c r="AM17" s="84">
        <f t="shared" si="10"/>
        <v>100000</v>
      </c>
      <c r="AN17" s="84">
        <f t="shared" si="36"/>
        <v>100000</v>
      </c>
      <c r="AO17" s="84">
        <f t="shared" si="11"/>
        <v>0</v>
      </c>
      <c r="AP17" s="77"/>
      <c r="AQ17" s="81">
        <f t="shared" si="12"/>
        <v>21.849999999999998</v>
      </c>
      <c r="AR17" s="81"/>
      <c r="AS17" s="84">
        <f t="shared" si="37"/>
        <v>36613.272311212815</v>
      </c>
      <c r="AT17" s="84">
        <f t="shared" si="13"/>
        <v>799999.99999999988</v>
      </c>
      <c r="AU17" s="84">
        <f t="shared" si="14"/>
        <v>3800000</v>
      </c>
      <c r="AV17" s="77" t="str">
        <f t="shared" si="15"/>
        <v/>
      </c>
      <c r="AW17" s="87">
        <f t="shared" si="16"/>
        <v>1.1500000000000021</v>
      </c>
      <c r="AX17" s="87"/>
      <c r="AY17" s="88">
        <f t="shared" si="17"/>
        <v>3304347.8260869505</v>
      </c>
      <c r="AZ17" s="88">
        <f t="shared" si="18"/>
        <v>3800000</v>
      </c>
      <c r="BA17" s="88">
        <f t="shared" si="19"/>
        <v>0</v>
      </c>
      <c r="BB17" s="89">
        <f t="shared" si="38"/>
        <v>512114</v>
      </c>
      <c r="BC17" s="89">
        <f t="shared" si="20"/>
        <v>511301</v>
      </c>
      <c r="BD17" s="89">
        <f t="shared" si="21"/>
        <v>5123</v>
      </c>
      <c r="BE17" s="89">
        <f t="shared" si="22"/>
        <v>0</v>
      </c>
      <c r="BF17" s="89">
        <f t="shared" si="23"/>
        <v>0</v>
      </c>
      <c r="BG17" s="89">
        <f t="shared" si="24"/>
        <v>15401</v>
      </c>
      <c r="BH17" s="90">
        <f t="shared" si="39"/>
        <v>6121114</v>
      </c>
      <c r="BI17" s="45" t="s">
        <v>122</v>
      </c>
      <c r="BJ17" s="45" t="str">
        <f t="shared" si="25"/>
        <v>TDG xe 15C-12832</v>
      </c>
      <c r="BK17" s="90" t="str">
        <f t="shared" si="26"/>
        <v>G</v>
      </c>
      <c r="BL17" s="46" t="str">
        <f t="shared" ca="1" si="40"/>
        <v/>
      </c>
      <c r="BM17" s="7" t="str">
        <f t="shared" si="43"/>
        <v>CG00044</v>
      </c>
      <c r="BN17" s="7" t="str">
        <f t="shared" si="41"/>
        <v/>
      </c>
      <c r="BO17" s="7" t="str">
        <f t="shared" si="44"/>
        <v>CG00044</v>
      </c>
      <c r="BP17" s="7" t="str">
        <f t="shared" si="44"/>
        <v>Công ty TNHH Thương mại và Sản xuất Trí Dũng (QOHN) 0905557788</v>
      </c>
      <c r="BQ17" s="7" t="str">
        <f t="shared" si="45"/>
        <v>DKG&lt;-&gt;Bãi Namtraco</v>
      </c>
      <c r="BS17" s="88">
        <f t="shared" si="46"/>
        <v>200000</v>
      </c>
      <c r="BT17" s="91" t="e">
        <f>IF(OR(BM17="CG00047",BM17="Dong Duong",BM17="CG00073",BM17="CG00078",BM17="CG00045"),VLOOKUP(BQ17,[1]gia3!$D$7:$T$206,4,0),IF(OR(BM17="CG00088",BM17="CG00044",),VLOOKUP(BQ17,[1]gia3!$D$7:$T$206,6,0),IF(BM17="Đinh Gia",VLOOKUP(BQ17,[1]gia3!$D$7:$T$206,8,0),IF(OR(BM17="Greeensky",BM17="CG..."),VLOOKUP(BQ17,[1]gia3!$D$7:$T$206,10,0),IF(OR(BM17="Đại Huu",BM17="Vietj Mỹ"),VLOOKUP(BQ17,[1]gia3!$D$7:$T$206,14,0) )))))</f>
        <v>#N/A</v>
      </c>
      <c r="BU17" s="91" t="e">
        <f>IF(OR(BM17="CG00047",BM17="Dong Duong",BM17="CG00073",BM17="CG00078",BM17="CG00045"),VLOOKUP(BQ17,[1]gia3!$D$7:$T$206,5,0),IF(OR(BM17="CG00088",BM17="CG00044",),VLOOKUP(BQ17,[1]gia3!$D$7:$T$206,7,0),IF(BM17="Đinh Gia",VLOOKUP(BQ17,[1]gia3!$D$7:$T$206,9,0),IF(OR(BM17="Greeensky",BM17="CG..."),VLOOKUP(BQ17,[1]gia3!$D$7:$T$206,11,0),IF(OR(BM17="Đại Huu",BM17="Vietj Mỹ"),VLOOKUP(BQ17,[1]gia3!$D$7:$T$206,15,0) )))))</f>
        <v>#N/A</v>
      </c>
      <c r="BV17" s="7" t="e">
        <f t="shared" si="42"/>
        <v>#N/A</v>
      </c>
      <c r="BX17" s="92" t="e">
        <f>VLOOKUP(BQ17,[2]gia3!$D$7:$W$256,19,0)</f>
        <v>#N/A</v>
      </c>
      <c r="BY17" s="67" t="str">
        <f t="shared" si="31"/>
        <v/>
      </c>
      <c r="BZ17" s="68" t="e">
        <f t="shared" si="32"/>
        <v>#VALUE!</v>
      </c>
    </row>
    <row r="18" spans="1:78" s="7" customFormat="1" ht="20.100000000000001" customHeight="1" x14ac:dyDescent="0.3">
      <c r="A18" s="69">
        <f>MAX($A$11:A17)+1</f>
        <v>8</v>
      </c>
      <c r="B18" s="70">
        <v>45489</v>
      </c>
      <c r="C18" s="69" t="s">
        <v>138</v>
      </c>
      <c r="D18" s="71" t="s">
        <v>139</v>
      </c>
      <c r="E18" s="72" t="s">
        <v>140</v>
      </c>
      <c r="F18" s="71" t="s">
        <v>141</v>
      </c>
      <c r="G18" s="71"/>
      <c r="H18" s="69" t="s">
        <v>113</v>
      </c>
      <c r="I18" s="69" t="s">
        <v>114</v>
      </c>
      <c r="J18" s="69"/>
      <c r="K18" s="73" t="s">
        <v>142</v>
      </c>
      <c r="L18" s="74" t="s">
        <v>143</v>
      </c>
      <c r="M18" s="75" t="str">
        <f t="shared" si="0"/>
        <v>Hoàng Sơn</v>
      </c>
      <c r="N18" s="76" t="s">
        <v>149</v>
      </c>
      <c r="O18" s="77" t="str">
        <f t="shared" si="33"/>
        <v>Mai Văn Sơn</v>
      </c>
      <c r="P18" s="75" t="str">
        <f t="shared" si="1"/>
        <v>HS</v>
      </c>
      <c r="Q18" s="78" t="str">
        <f t="shared" si="2"/>
        <v>HS</v>
      </c>
      <c r="R18" s="75" t="s">
        <v>145</v>
      </c>
      <c r="S18" s="75" t="s">
        <v>119</v>
      </c>
      <c r="T18" s="79" t="s">
        <v>146</v>
      </c>
      <c r="U18" s="80">
        <v>30</v>
      </c>
      <c r="V18" s="81">
        <v>23</v>
      </c>
      <c r="W18" s="82">
        <v>200000</v>
      </c>
      <c r="X18" s="83">
        <f t="shared" si="3"/>
        <v>4600000</v>
      </c>
      <c r="Y18" s="78" t="s">
        <v>147</v>
      </c>
      <c r="Z18" s="78" t="str">
        <f t="shared" si="4"/>
        <v>OK/NO</v>
      </c>
      <c r="AA18" s="78" t="str">
        <f t="shared" si="34"/>
        <v>DKG</v>
      </c>
      <c r="AB18" s="84">
        <v>100000</v>
      </c>
      <c r="AC18" s="77" t="s">
        <v>114</v>
      </c>
      <c r="AD18" s="85">
        <f t="shared" si="5"/>
        <v>8</v>
      </c>
      <c r="AE18" s="85" t="str">
        <f t="shared" si="6"/>
        <v>HS</v>
      </c>
      <c r="AF18" s="86" t="str">
        <f t="shared" si="7"/>
        <v>DKG&lt;-&gt;Bãi Namtraco</v>
      </c>
      <c r="AG18" s="78" t="str">
        <f t="shared" si="35"/>
        <v>CX001</v>
      </c>
      <c r="AH18" s="78" t="str">
        <f t="shared" si="8"/>
        <v>15C-12812</v>
      </c>
      <c r="AI18" s="81">
        <f t="shared" si="9"/>
        <v>23</v>
      </c>
      <c r="AJ18" s="84">
        <f t="shared" si="9"/>
        <v>200000</v>
      </c>
      <c r="AK18" s="84">
        <f t="shared" si="9"/>
        <v>4600000</v>
      </c>
      <c r="AL18" s="78" t="str">
        <f t="shared" si="10"/>
        <v>DKG</v>
      </c>
      <c r="AM18" s="84">
        <f t="shared" si="10"/>
        <v>100000</v>
      </c>
      <c r="AN18" s="84">
        <f t="shared" si="36"/>
        <v>100000</v>
      </c>
      <c r="AO18" s="84">
        <f t="shared" si="11"/>
        <v>0</v>
      </c>
      <c r="AP18" s="77"/>
      <c r="AQ18" s="81">
        <f t="shared" si="12"/>
        <v>21.849999999999998</v>
      </c>
      <c r="AR18" s="81"/>
      <c r="AS18" s="84">
        <f t="shared" si="37"/>
        <v>36613.272311212815</v>
      </c>
      <c r="AT18" s="84">
        <f t="shared" si="13"/>
        <v>799999.99999999988</v>
      </c>
      <c r="AU18" s="84">
        <f t="shared" si="14"/>
        <v>3800000</v>
      </c>
      <c r="AV18" s="77" t="str">
        <f t="shared" si="15"/>
        <v/>
      </c>
      <c r="AW18" s="87">
        <f t="shared" si="16"/>
        <v>1.1500000000000021</v>
      </c>
      <c r="AX18" s="87"/>
      <c r="AY18" s="88">
        <f t="shared" si="17"/>
        <v>3304347.8260869505</v>
      </c>
      <c r="AZ18" s="88">
        <f t="shared" si="18"/>
        <v>3800000</v>
      </c>
      <c r="BA18" s="88">
        <f t="shared" si="19"/>
        <v>0</v>
      </c>
      <c r="BB18" s="89">
        <f t="shared" si="38"/>
        <v>512113</v>
      </c>
      <c r="BC18" s="89">
        <f t="shared" si="20"/>
        <v>511301</v>
      </c>
      <c r="BD18" s="89">
        <f t="shared" si="21"/>
        <v>5123</v>
      </c>
      <c r="BE18" s="89">
        <f t="shared" si="22"/>
        <v>0</v>
      </c>
      <c r="BF18" s="89">
        <f t="shared" si="23"/>
        <v>0</v>
      </c>
      <c r="BG18" s="89">
        <f t="shared" si="24"/>
        <v>15401</v>
      </c>
      <c r="BH18" s="90">
        <f t="shared" si="39"/>
        <v>6121113</v>
      </c>
      <c r="BI18" s="45" t="s">
        <v>122</v>
      </c>
      <c r="BJ18" s="45" t="str">
        <f t="shared" si="25"/>
        <v>TDG xe 15C-12812</v>
      </c>
      <c r="BK18" s="90" t="str">
        <f t="shared" si="26"/>
        <v>G</v>
      </c>
      <c r="BL18" s="46" t="str">
        <f t="shared" ca="1" si="40"/>
        <v/>
      </c>
      <c r="BM18" s="7" t="str">
        <f t="shared" si="43"/>
        <v>CG00044</v>
      </c>
      <c r="BN18" s="7" t="str">
        <f t="shared" si="41"/>
        <v/>
      </c>
      <c r="BO18" s="7" t="str">
        <f t="shared" si="44"/>
        <v>CG00044</v>
      </c>
      <c r="BP18" s="7" t="str">
        <f t="shared" si="44"/>
        <v>Công ty TNHH Thương mại và Sản xuất Trí Dũng (QOHN) 0905557788</v>
      </c>
      <c r="BQ18" s="7" t="str">
        <f t="shared" si="45"/>
        <v>DKG&lt;-&gt;Bãi Namtraco</v>
      </c>
      <c r="BS18" s="88">
        <f t="shared" si="46"/>
        <v>200000</v>
      </c>
      <c r="BT18" s="91" t="e">
        <f>IF(OR(BM18="CG00047",BM18="Dong Duong",BM18="CG00073",BM18="CG00078",BM18="CG00045"),VLOOKUP(BQ18,[1]gia3!$D$7:$T$206,4,0),IF(OR(BM18="CG00088",BM18="CG00044",),VLOOKUP(BQ18,[1]gia3!$D$7:$T$206,6,0),IF(BM18="Đinh Gia",VLOOKUP(BQ18,[1]gia3!$D$7:$T$206,8,0),IF(OR(BM18="Greeensky",BM18="CG..."),VLOOKUP(BQ18,[1]gia3!$D$7:$T$206,10,0),IF(OR(BM18="Đại Huu",BM18="Vietj Mỹ"),VLOOKUP(BQ18,[1]gia3!$D$7:$T$206,14,0) )))))</f>
        <v>#N/A</v>
      </c>
      <c r="BU18" s="91" t="e">
        <f>IF(OR(BM18="CG00047",BM18="Dong Duong",BM18="CG00073",BM18="CG00078",BM18="CG00045"),VLOOKUP(BQ18,[1]gia3!$D$7:$T$206,5,0),IF(OR(BM18="CG00088",BM18="CG00044",),VLOOKUP(BQ18,[1]gia3!$D$7:$T$206,7,0),IF(BM18="Đinh Gia",VLOOKUP(BQ18,[1]gia3!$D$7:$T$206,9,0),IF(OR(BM18="Greeensky",BM18="CG..."),VLOOKUP(BQ18,[1]gia3!$D$7:$T$206,11,0),IF(OR(BM18="Đại Huu",BM18="Vietj Mỹ"),VLOOKUP(BQ18,[1]gia3!$D$7:$T$206,15,0) )))))</f>
        <v>#N/A</v>
      </c>
      <c r="BV18" s="7" t="e">
        <f t="shared" si="42"/>
        <v>#N/A</v>
      </c>
      <c r="BX18" s="92" t="e">
        <f>VLOOKUP(BQ18,[2]gia3!$D$7:$W$256,19,0)</f>
        <v>#N/A</v>
      </c>
      <c r="BY18" s="67" t="str">
        <f t="shared" si="31"/>
        <v/>
      </c>
      <c r="BZ18" s="68" t="e">
        <f t="shared" si="32"/>
        <v>#VALUE!</v>
      </c>
    </row>
    <row r="19" spans="1:78" s="7" customFormat="1" ht="20.100000000000001" customHeight="1" x14ac:dyDescent="0.3">
      <c r="A19" s="69">
        <f>MAX($A$11:A18)+1</f>
        <v>9</v>
      </c>
      <c r="B19" s="70">
        <v>45489</v>
      </c>
      <c r="C19" s="69" t="s">
        <v>138</v>
      </c>
      <c r="D19" s="71" t="s">
        <v>139</v>
      </c>
      <c r="E19" s="72" t="s">
        <v>140</v>
      </c>
      <c r="F19" s="71" t="s">
        <v>141</v>
      </c>
      <c r="G19" s="71"/>
      <c r="H19" s="69" t="s">
        <v>113</v>
      </c>
      <c r="I19" s="69" t="s">
        <v>114</v>
      </c>
      <c r="J19" s="69"/>
      <c r="K19" s="73" t="s">
        <v>142</v>
      </c>
      <c r="L19" s="74" t="s">
        <v>143</v>
      </c>
      <c r="M19" s="75" t="str">
        <f t="shared" si="0"/>
        <v>Hoàng Sơn</v>
      </c>
      <c r="N19" s="76" t="s">
        <v>128</v>
      </c>
      <c r="O19" s="77" t="str">
        <f t="shared" si="33"/>
        <v>Lại Văn Ngân</v>
      </c>
      <c r="P19" s="75" t="str">
        <f t="shared" si="1"/>
        <v>HS</v>
      </c>
      <c r="Q19" s="78" t="str">
        <f t="shared" si="2"/>
        <v>HS</v>
      </c>
      <c r="R19" s="75" t="s">
        <v>145</v>
      </c>
      <c r="S19" s="75" t="s">
        <v>119</v>
      </c>
      <c r="T19" s="79" t="s">
        <v>146</v>
      </c>
      <c r="U19" s="80">
        <v>27</v>
      </c>
      <c r="V19" s="81">
        <v>23</v>
      </c>
      <c r="W19" s="82">
        <v>200000</v>
      </c>
      <c r="X19" s="83">
        <f t="shared" si="3"/>
        <v>4600000</v>
      </c>
      <c r="Y19" s="78" t="s">
        <v>147</v>
      </c>
      <c r="Z19" s="78" t="str">
        <f t="shared" si="4"/>
        <v>OK/NO</v>
      </c>
      <c r="AA19" s="78" t="str">
        <f t="shared" si="34"/>
        <v>DKG</v>
      </c>
      <c r="AB19" s="84">
        <v>100000</v>
      </c>
      <c r="AC19" s="77" t="s">
        <v>114</v>
      </c>
      <c r="AD19" s="85">
        <f t="shared" si="5"/>
        <v>9</v>
      </c>
      <c r="AE19" s="85" t="str">
        <f t="shared" si="6"/>
        <v>HS</v>
      </c>
      <c r="AF19" s="86" t="str">
        <f t="shared" si="7"/>
        <v>DKG&lt;-&gt;Bãi Namtraco</v>
      </c>
      <c r="AG19" s="78" t="str">
        <f t="shared" si="35"/>
        <v>CX001</v>
      </c>
      <c r="AH19" s="78" t="str">
        <f t="shared" si="8"/>
        <v>15C-10812</v>
      </c>
      <c r="AI19" s="81">
        <f t="shared" si="9"/>
        <v>23</v>
      </c>
      <c r="AJ19" s="84">
        <f t="shared" si="9"/>
        <v>200000</v>
      </c>
      <c r="AK19" s="84">
        <f t="shared" si="9"/>
        <v>4600000</v>
      </c>
      <c r="AL19" s="78" t="str">
        <f t="shared" si="10"/>
        <v>DKG</v>
      </c>
      <c r="AM19" s="84">
        <f t="shared" si="10"/>
        <v>100000</v>
      </c>
      <c r="AN19" s="84">
        <f t="shared" si="36"/>
        <v>100000</v>
      </c>
      <c r="AO19" s="84">
        <f t="shared" si="11"/>
        <v>0</v>
      </c>
      <c r="AP19" s="77"/>
      <c r="AQ19" s="81">
        <f t="shared" si="12"/>
        <v>21.849999999999998</v>
      </c>
      <c r="AR19" s="81"/>
      <c r="AS19" s="84">
        <f t="shared" si="37"/>
        <v>36613.272311212815</v>
      </c>
      <c r="AT19" s="84">
        <f t="shared" si="13"/>
        <v>799999.99999999988</v>
      </c>
      <c r="AU19" s="84">
        <f t="shared" si="14"/>
        <v>3800000</v>
      </c>
      <c r="AV19" s="77" t="str">
        <f t="shared" si="15"/>
        <v/>
      </c>
      <c r="AW19" s="87">
        <f t="shared" si="16"/>
        <v>1.1500000000000021</v>
      </c>
      <c r="AX19" s="87"/>
      <c r="AY19" s="88">
        <f t="shared" si="17"/>
        <v>3304347.8260869505</v>
      </c>
      <c r="AZ19" s="88">
        <f t="shared" si="18"/>
        <v>3800000</v>
      </c>
      <c r="BA19" s="88">
        <f t="shared" si="19"/>
        <v>0</v>
      </c>
      <c r="BB19" s="89">
        <f t="shared" si="38"/>
        <v>512110</v>
      </c>
      <c r="BC19" s="89">
        <f t="shared" si="20"/>
        <v>511301</v>
      </c>
      <c r="BD19" s="89">
        <f t="shared" si="21"/>
        <v>5123</v>
      </c>
      <c r="BE19" s="89">
        <f t="shared" si="22"/>
        <v>0</v>
      </c>
      <c r="BF19" s="89">
        <f t="shared" si="23"/>
        <v>0</v>
      </c>
      <c r="BG19" s="89">
        <f t="shared" si="24"/>
        <v>15401</v>
      </c>
      <c r="BH19" s="90">
        <f t="shared" si="39"/>
        <v>6121110</v>
      </c>
      <c r="BI19" s="45" t="s">
        <v>122</v>
      </c>
      <c r="BJ19" s="45" t="str">
        <f t="shared" si="25"/>
        <v>TDG xe 15C-10812</v>
      </c>
      <c r="BK19" s="90" t="str">
        <f t="shared" si="26"/>
        <v>G</v>
      </c>
      <c r="BL19" s="46" t="str">
        <f t="shared" ca="1" si="40"/>
        <v/>
      </c>
      <c r="BM19" s="7" t="str">
        <f t="shared" si="43"/>
        <v>CG00044</v>
      </c>
      <c r="BN19" s="7" t="str">
        <f t="shared" si="41"/>
        <v/>
      </c>
      <c r="BO19" s="7" t="str">
        <f t="shared" si="44"/>
        <v>CG00044</v>
      </c>
      <c r="BP19" s="7" t="str">
        <f t="shared" si="44"/>
        <v>Công ty TNHH Thương mại và Sản xuất Trí Dũng (QOHN) 0905557788</v>
      </c>
      <c r="BQ19" s="7" t="str">
        <f t="shared" si="45"/>
        <v>DKG&lt;-&gt;Bãi Namtraco</v>
      </c>
      <c r="BS19" s="88">
        <f t="shared" si="46"/>
        <v>200000</v>
      </c>
      <c r="BT19" s="91" t="e">
        <f>IF(OR(BM19="CG00047",BM19="Dong Duong",BM19="CG00073",BM19="CG00078",BM19="CG00045"),VLOOKUP(BQ19,[1]gia3!$D$7:$T$206,4,0),IF(OR(BM19="CG00088",BM19="CG00044",),VLOOKUP(BQ19,[1]gia3!$D$7:$T$206,6,0),IF(BM19="Đinh Gia",VLOOKUP(BQ19,[1]gia3!$D$7:$T$206,8,0),IF(OR(BM19="Greeensky",BM19="CG..."),VLOOKUP(BQ19,[1]gia3!$D$7:$T$206,10,0),IF(OR(BM19="Đại Huu",BM19="Vietj Mỹ"),VLOOKUP(BQ19,[1]gia3!$D$7:$T$206,14,0) )))))</f>
        <v>#N/A</v>
      </c>
      <c r="BU19" s="91" t="e">
        <f>IF(OR(BM19="CG00047",BM19="Dong Duong",BM19="CG00073",BM19="CG00078",BM19="CG00045"),VLOOKUP(BQ19,[1]gia3!$D$7:$T$206,5,0),IF(OR(BM19="CG00088",BM19="CG00044",),VLOOKUP(BQ19,[1]gia3!$D$7:$T$206,7,0),IF(BM19="Đinh Gia",VLOOKUP(BQ19,[1]gia3!$D$7:$T$206,9,0),IF(OR(BM19="Greeensky",BM19="CG..."),VLOOKUP(BQ19,[1]gia3!$D$7:$T$206,11,0),IF(OR(BM19="Đại Huu",BM19="Vietj Mỹ"),VLOOKUP(BQ19,[1]gia3!$D$7:$T$206,15,0) )))))</f>
        <v>#N/A</v>
      </c>
      <c r="BV19" s="7" t="e">
        <f t="shared" si="42"/>
        <v>#N/A</v>
      </c>
      <c r="BX19" s="92" t="e">
        <f>VLOOKUP(BQ19,[2]gia3!$D$7:$W$256,19,0)</f>
        <v>#N/A</v>
      </c>
      <c r="BY19" s="67" t="str">
        <f t="shared" si="31"/>
        <v/>
      </c>
      <c r="BZ19" s="68" t="e">
        <f t="shared" si="32"/>
        <v>#VALUE!</v>
      </c>
    </row>
    <row r="20" spans="1:78" s="7" customFormat="1" ht="20.100000000000001" customHeight="1" x14ac:dyDescent="0.3">
      <c r="A20" s="69">
        <f>MAX($A$11:A19)+1</f>
        <v>10</v>
      </c>
      <c r="B20" s="70">
        <v>45489</v>
      </c>
      <c r="C20" s="69" t="s">
        <v>150</v>
      </c>
      <c r="D20" s="71" t="s">
        <v>151</v>
      </c>
      <c r="E20" s="72" t="s">
        <v>152</v>
      </c>
      <c r="F20" s="71" t="s">
        <v>153</v>
      </c>
      <c r="G20" s="71"/>
      <c r="H20" s="69" t="s">
        <v>154</v>
      </c>
      <c r="I20" s="69" t="s">
        <v>155</v>
      </c>
      <c r="J20" s="69" t="s">
        <v>156</v>
      </c>
      <c r="K20" s="73" t="s">
        <v>157</v>
      </c>
      <c r="L20" s="74" t="s">
        <v>158</v>
      </c>
      <c r="M20" s="75" t="str">
        <f t="shared" si="0"/>
        <v>Hoàng Sơn</v>
      </c>
      <c r="N20" s="76" t="s">
        <v>159</v>
      </c>
      <c r="O20" s="77" t="str">
        <f t="shared" si="33"/>
        <v>Vũ Đình Hà</v>
      </c>
      <c r="P20" s="75" t="str">
        <f t="shared" si="1"/>
        <v>CT</v>
      </c>
      <c r="Q20" s="78" t="str">
        <f t="shared" si="2"/>
        <v>CT</v>
      </c>
      <c r="R20" s="75">
        <v>0</v>
      </c>
      <c r="S20" s="75" t="s">
        <v>114</v>
      </c>
      <c r="T20" s="79" t="s">
        <v>160</v>
      </c>
      <c r="U20" s="80"/>
      <c r="V20" s="81">
        <v>1</v>
      </c>
      <c r="W20" s="82">
        <v>1500000</v>
      </c>
      <c r="X20" s="83">
        <f t="shared" si="3"/>
        <v>1500000</v>
      </c>
      <c r="Y20" s="78" t="s">
        <v>147</v>
      </c>
      <c r="Z20" s="78" t="str">
        <f t="shared" si="4"/>
        <v>OK/NO</v>
      </c>
      <c r="AA20" s="78" t="str">
        <f t="shared" si="34"/>
        <v>DKG</v>
      </c>
      <c r="AB20" s="84">
        <v>150000</v>
      </c>
      <c r="AC20" s="77" t="s">
        <v>161</v>
      </c>
      <c r="AD20" s="85">
        <f t="shared" si="5"/>
        <v>10</v>
      </c>
      <c r="AE20" s="85" t="str">
        <f t="shared" si="6"/>
        <v>CT</v>
      </c>
      <c r="AF20" s="86" t="str">
        <f t="shared" si="7"/>
        <v>DKG&lt;-&gt;Chuyển tải khu vực CLH-HS</v>
      </c>
      <c r="AG20" s="78" t="str">
        <f t="shared" si="35"/>
        <v>CX001</v>
      </c>
      <c r="AH20" s="78" t="str">
        <f t="shared" si="8"/>
        <v>15C-13958</v>
      </c>
      <c r="AI20" s="81">
        <f t="shared" si="9"/>
        <v>1</v>
      </c>
      <c r="AJ20" s="84">
        <f t="shared" si="9"/>
        <v>1500000</v>
      </c>
      <c r="AK20" s="84">
        <f t="shared" si="9"/>
        <v>1500000</v>
      </c>
      <c r="AL20" s="78" t="str">
        <f t="shared" si="10"/>
        <v>DKG</v>
      </c>
      <c r="AM20" s="84">
        <f t="shared" si="10"/>
        <v>150000</v>
      </c>
      <c r="AN20" s="84">
        <f t="shared" si="36"/>
        <v>150000</v>
      </c>
      <c r="AO20" s="84">
        <f t="shared" si="11"/>
        <v>0</v>
      </c>
      <c r="AP20" s="77"/>
      <c r="AQ20" s="81">
        <f t="shared" si="12"/>
        <v>1</v>
      </c>
      <c r="AR20" s="81"/>
      <c r="AS20" s="84">
        <f t="shared" si="37"/>
        <v>700000</v>
      </c>
      <c r="AT20" s="84">
        <f t="shared" si="13"/>
        <v>700000</v>
      </c>
      <c r="AU20" s="84">
        <f t="shared" si="14"/>
        <v>800000</v>
      </c>
      <c r="AV20" s="77" t="str">
        <f t="shared" si="15"/>
        <v>Mỹ Đoàn</v>
      </c>
      <c r="AW20" s="87">
        <f t="shared" si="16"/>
        <v>1</v>
      </c>
      <c r="AX20" s="87"/>
      <c r="AY20" s="88">
        <f t="shared" si="17"/>
        <v>800000</v>
      </c>
      <c r="AZ20" s="88">
        <f t="shared" si="18"/>
        <v>800000</v>
      </c>
      <c r="BA20" s="88">
        <f t="shared" si="19"/>
        <v>0</v>
      </c>
      <c r="BB20" s="89">
        <f t="shared" si="38"/>
        <v>512139</v>
      </c>
      <c r="BC20" s="89">
        <f t="shared" si="20"/>
        <v>511301</v>
      </c>
      <c r="BD20" s="89">
        <f t="shared" si="21"/>
        <v>5123</v>
      </c>
      <c r="BE20" s="89">
        <f t="shared" si="22"/>
        <v>0</v>
      </c>
      <c r="BF20" s="89">
        <f t="shared" si="23"/>
        <v>0</v>
      </c>
      <c r="BG20" s="89">
        <f t="shared" si="24"/>
        <v>15401</v>
      </c>
      <c r="BH20" s="90">
        <f t="shared" si="39"/>
        <v>6121139</v>
      </c>
      <c r="BI20" s="45" t="s">
        <v>122</v>
      </c>
      <c r="BJ20" s="45" t="str">
        <f t="shared" si="25"/>
        <v>TDG xe 15C-13958</v>
      </c>
      <c r="BK20" s="90" t="str">
        <f t="shared" si="26"/>
        <v>G</v>
      </c>
      <c r="BL20" s="46" t="str">
        <f t="shared" ca="1" si="40"/>
        <v/>
      </c>
      <c r="BM20" s="7" t="str">
        <f t="shared" si="43"/>
        <v>CG00073</v>
      </c>
      <c r="BN20" s="7" t="str">
        <f t="shared" si="41"/>
        <v>LH</v>
      </c>
      <c r="BO20" s="7" t="str">
        <f t="shared" si="44"/>
        <v>CG00073</v>
      </c>
      <c r="BP20" s="7" t="str">
        <f t="shared" si="44"/>
        <v>P. XNK - Mỹ Đoàn (các lô) 0913288269</v>
      </c>
      <c r="BQ20" s="7" t="str">
        <f t="shared" si="45"/>
        <v>DKG&lt;-&gt;Chuyển tải khu vực CLH-HS</v>
      </c>
      <c r="BS20" s="88">
        <f t="shared" si="46"/>
        <v>1500000</v>
      </c>
      <c r="BT20" s="91" t="e">
        <f>IF(OR(BM20="CG00047",BM20="Dong Duong",BM20="CG00073",BM20="CG00078",BM20="CG00045"),VLOOKUP(BQ20,[1]gia3!$D$7:$T$206,4,0),IF(OR(BM20="CG00088",BM20="CG00044",),VLOOKUP(BQ20,[1]gia3!$D$7:$T$206,6,0),IF(BM20="Đinh Gia",VLOOKUP(BQ20,[1]gia3!$D$7:$T$206,8,0),IF(OR(BM20="Greeensky",BM20="CG..."),VLOOKUP(BQ20,[1]gia3!$D$7:$T$206,10,0),IF(OR(BM20="Đại Huu",BM20="Vietj Mỹ"),VLOOKUP(BQ20,[1]gia3!$D$7:$T$206,14,0) )))))</f>
        <v>#N/A</v>
      </c>
      <c r="BU20" s="91" t="e">
        <f>IF(OR(BM20="CG00047",BM20="Dong Duong",BM20="CG00073",BM20="CG00078",BM20="CG00045"),VLOOKUP(BQ20,[1]gia3!$D$7:$T$206,5,0),IF(OR(BM20="CG00088",BM20="CG00044",),VLOOKUP(BQ20,[1]gia3!$D$7:$T$206,7,0),IF(BM20="Đinh Gia",VLOOKUP(BQ20,[1]gia3!$D$7:$T$206,9,0),IF(OR(BM20="Greeensky",BM20="CG..."),VLOOKUP(BQ20,[1]gia3!$D$7:$T$206,11,0),IF(OR(BM20="Đại Huu",BM20="Vietj Mỹ"),VLOOKUP(BQ20,[1]gia3!$D$7:$T$206,15,0) )))))</f>
        <v>#N/A</v>
      </c>
      <c r="BV20" s="7" t="e">
        <f t="shared" si="42"/>
        <v>#N/A</v>
      </c>
      <c r="BX20" s="92" t="e">
        <f>VLOOKUP(BQ20,[2]gia3!$D$7:$W$256,19,0)</f>
        <v>#N/A</v>
      </c>
      <c r="BY20" s="67" t="e">
        <f t="shared" si="31"/>
        <v>#N/A</v>
      </c>
      <c r="BZ20" s="68" t="e">
        <f t="shared" si="32"/>
        <v>#N/A</v>
      </c>
    </row>
    <row r="21" spans="1:78" s="7" customFormat="1" ht="20.100000000000001" customHeight="1" x14ac:dyDescent="0.3">
      <c r="A21" s="69">
        <f>MAX($A$11:A20)+1</f>
        <v>11</v>
      </c>
      <c r="B21" s="70">
        <v>45489</v>
      </c>
      <c r="C21" s="69" t="s">
        <v>150</v>
      </c>
      <c r="D21" s="71" t="s">
        <v>151</v>
      </c>
      <c r="E21" s="72" t="s">
        <v>152</v>
      </c>
      <c r="F21" s="71" t="s">
        <v>153</v>
      </c>
      <c r="G21" s="71"/>
      <c r="H21" s="69" t="s">
        <v>154</v>
      </c>
      <c r="I21" s="69" t="s">
        <v>162</v>
      </c>
      <c r="J21" s="69" t="s">
        <v>166</v>
      </c>
      <c r="K21" s="73" t="s">
        <v>163</v>
      </c>
      <c r="L21" s="74" t="s">
        <v>164</v>
      </c>
      <c r="M21" s="75" t="str">
        <f t="shared" si="0"/>
        <v>Hoàng Sơn</v>
      </c>
      <c r="N21" s="76" t="s">
        <v>135</v>
      </c>
      <c r="O21" s="77" t="str">
        <f t="shared" si="33"/>
        <v>Ngô Quang Hưng</v>
      </c>
      <c r="P21" s="75" t="str">
        <f t="shared" si="1"/>
        <v>CT</v>
      </c>
      <c r="Q21" s="78" t="str">
        <f t="shared" si="2"/>
        <v>CT</v>
      </c>
      <c r="R21" s="75">
        <v>0</v>
      </c>
      <c r="S21" s="75" t="s">
        <v>114</v>
      </c>
      <c r="T21" s="79" t="s">
        <v>165</v>
      </c>
      <c r="U21" s="80"/>
      <c r="V21" s="81">
        <v>1</v>
      </c>
      <c r="W21" s="82">
        <v>1100000</v>
      </c>
      <c r="X21" s="83">
        <f t="shared" si="3"/>
        <v>1100000</v>
      </c>
      <c r="Y21" s="78" t="s">
        <v>147</v>
      </c>
      <c r="Z21" s="78" t="str">
        <f t="shared" si="4"/>
        <v>OK/NO</v>
      </c>
      <c r="AA21" s="78" t="str">
        <f t="shared" si="34"/>
        <v>DKG</v>
      </c>
      <c r="AB21" s="84">
        <v>150000</v>
      </c>
      <c r="AC21" s="77" t="s">
        <v>161</v>
      </c>
      <c r="AD21" s="85">
        <f t="shared" si="5"/>
        <v>11</v>
      </c>
      <c r="AE21" s="85" t="str">
        <f t="shared" si="6"/>
        <v>CT</v>
      </c>
      <c r="AF21" s="86" t="str">
        <f t="shared" si="7"/>
        <v>DKG&lt;-&gt;Chuyển tải CHP-HS</v>
      </c>
      <c r="AG21" s="78" t="str">
        <f t="shared" si="35"/>
        <v>CX002</v>
      </c>
      <c r="AH21" s="78" t="str">
        <f t="shared" si="8"/>
        <v>15C-03470</v>
      </c>
      <c r="AI21" s="81">
        <f t="shared" si="9"/>
        <v>1</v>
      </c>
      <c r="AJ21" s="84">
        <f t="shared" si="9"/>
        <v>1100000</v>
      </c>
      <c r="AK21" s="84">
        <f t="shared" si="9"/>
        <v>1100000</v>
      </c>
      <c r="AL21" s="78" t="str">
        <f t="shared" si="10"/>
        <v>DKG</v>
      </c>
      <c r="AM21" s="84">
        <f t="shared" si="10"/>
        <v>150000</v>
      </c>
      <c r="AN21" s="84">
        <f t="shared" si="36"/>
        <v>150000</v>
      </c>
      <c r="AO21" s="84">
        <f t="shared" si="11"/>
        <v>0</v>
      </c>
      <c r="AP21" s="77"/>
      <c r="AQ21" s="81">
        <f t="shared" si="12"/>
        <v>1</v>
      </c>
      <c r="AR21" s="81"/>
      <c r="AS21" s="84">
        <f t="shared" si="37"/>
        <v>500000</v>
      </c>
      <c r="AT21" s="84">
        <f t="shared" si="13"/>
        <v>500000</v>
      </c>
      <c r="AU21" s="84">
        <f t="shared" si="14"/>
        <v>600000</v>
      </c>
      <c r="AV21" s="77" t="str">
        <f t="shared" si="15"/>
        <v>Mỹ Đoàn</v>
      </c>
      <c r="AW21" s="87">
        <f t="shared" si="16"/>
        <v>1</v>
      </c>
      <c r="AX21" s="87"/>
      <c r="AY21" s="88">
        <f t="shared" si="17"/>
        <v>600000</v>
      </c>
      <c r="AZ21" s="88">
        <f t="shared" si="18"/>
        <v>600000</v>
      </c>
      <c r="BA21" s="88">
        <f t="shared" si="19"/>
        <v>0</v>
      </c>
      <c r="BB21" s="89">
        <f t="shared" si="38"/>
        <v>512212</v>
      </c>
      <c r="BC21" s="89">
        <f t="shared" si="20"/>
        <v>511301</v>
      </c>
      <c r="BD21" s="89">
        <f t="shared" si="21"/>
        <v>5123</v>
      </c>
      <c r="BE21" s="89">
        <f t="shared" si="22"/>
        <v>0</v>
      </c>
      <c r="BF21" s="89">
        <f t="shared" si="23"/>
        <v>331</v>
      </c>
      <c r="BG21" s="89">
        <f t="shared" si="24"/>
        <v>331</v>
      </c>
      <c r="BH21" s="90">
        <f t="shared" si="39"/>
        <v>0</v>
      </c>
      <c r="BI21" s="45" t="s">
        <v>122</v>
      </c>
      <c r="BJ21" s="45" t="str">
        <f t="shared" si="25"/>
        <v>TDG xe 15C-03470</v>
      </c>
      <c r="BK21" s="90" t="str">
        <f t="shared" si="26"/>
        <v>G</v>
      </c>
      <c r="BL21" s="46" t="str">
        <f t="shared" ca="1" si="40"/>
        <v/>
      </c>
      <c r="BM21" s="7" t="str">
        <f t="shared" si="43"/>
        <v>CG00073</v>
      </c>
      <c r="BN21" s="7" t="str">
        <f t="shared" si="41"/>
        <v>NH</v>
      </c>
      <c r="BO21" s="7" t="str">
        <f t="shared" si="44"/>
        <v>CG00073</v>
      </c>
      <c r="BP21" s="7" t="str">
        <f t="shared" si="44"/>
        <v>P. XNK - Mỹ Đoàn (các lô) 0913288269</v>
      </c>
      <c r="BQ21" s="7" t="str">
        <f t="shared" si="45"/>
        <v>DKG&lt;-&gt;Chuyển tải CHP-HS</v>
      </c>
      <c r="BS21" s="88">
        <f t="shared" si="46"/>
        <v>1100000</v>
      </c>
      <c r="BT21" s="91" t="e">
        <f>IF(OR(BM21="CG00047",BM21="Dong Duong",BM21="CG00073",BM21="CG00078",BM21="CG00045"),VLOOKUP(BQ21,[1]gia3!$D$7:$T$206,4,0),IF(OR(BM21="CG00088",BM21="CG00044",),VLOOKUP(BQ21,[1]gia3!$D$7:$T$206,6,0),IF(BM21="Đinh Gia",VLOOKUP(BQ21,[1]gia3!$D$7:$T$206,8,0),IF(OR(BM21="Greeensky",BM21="CG..."),VLOOKUP(BQ21,[1]gia3!$D$7:$T$206,10,0),IF(OR(BM21="Đại Huu",BM21="Vietj Mỹ"),VLOOKUP(BQ21,[1]gia3!$D$7:$T$206,14,0) )))))</f>
        <v>#N/A</v>
      </c>
      <c r="BU21" s="91" t="e">
        <f>IF(OR(BM21="CG00047",BM21="Dong Duong",BM21="CG00073",BM21="CG00078",BM21="CG00045"),VLOOKUP(BQ21,[1]gia3!$D$7:$T$206,5,0),IF(OR(BM21="CG00088",BM21="CG00044",),VLOOKUP(BQ21,[1]gia3!$D$7:$T$206,7,0),IF(BM21="Đinh Gia",VLOOKUP(BQ21,[1]gia3!$D$7:$T$206,9,0),IF(OR(BM21="Greeensky",BM21="CG..."),VLOOKUP(BQ21,[1]gia3!$D$7:$T$206,11,0),IF(OR(BM21="Đại Huu",BM21="Vietj Mỹ"),VLOOKUP(BQ21,[1]gia3!$D$7:$T$206,15,0) )))))</f>
        <v>#N/A</v>
      </c>
      <c r="BV21" s="7" t="e">
        <f t="shared" si="42"/>
        <v>#N/A</v>
      </c>
      <c r="BX21" s="92" t="e">
        <f>VLOOKUP(BQ21,[2]gia3!$D$7:$W$256,19,0)</f>
        <v>#N/A</v>
      </c>
      <c r="BY21" s="67" t="e">
        <f t="shared" si="31"/>
        <v>#N/A</v>
      </c>
      <c r="BZ21" s="68" t="e">
        <f t="shared" si="32"/>
        <v>#N/A</v>
      </c>
    </row>
  </sheetData>
  <autoFilter ref="A10:BL18" xr:uid="{00000000-0009-0000-0000-000001000000}"/>
  <mergeCells count="54">
    <mergeCell ref="A1:L1"/>
    <mergeCell ref="V1:AC1"/>
    <mergeCell ref="AD1:AI1"/>
    <mergeCell ref="AN1:AV1"/>
    <mergeCell ref="A3:AC3"/>
    <mergeCell ref="AD3:AV3"/>
    <mergeCell ref="A6:A7"/>
    <mergeCell ref="B6:B7"/>
    <mergeCell ref="C6:C7"/>
    <mergeCell ref="D6:G6"/>
    <mergeCell ref="H6:H7"/>
    <mergeCell ref="S6:S7"/>
    <mergeCell ref="AW3:BK3"/>
    <mergeCell ref="K4:L4"/>
    <mergeCell ref="AI4:AL4"/>
    <mergeCell ref="AQ4:AS4"/>
    <mergeCell ref="I6:L6"/>
    <mergeCell ref="M6:N6"/>
    <mergeCell ref="O6:O7"/>
    <mergeCell ref="P6:P7"/>
    <mergeCell ref="Q6:Q7"/>
    <mergeCell ref="R6:R7"/>
    <mergeCell ref="AI6:AK6"/>
    <mergeCell ref="T6:T7"/>
    <mergeCell ref="U6:X6"/>
    <mergeCell ref="Y6:Y7"/>
    <mergeCell ref="Z6:Z7"/>
    <mergeCell ref="AA6:AA7"/>
    <mergeCell ref="AB6:AB7"/>
    <mergeCell ref="AC6:AC7"/>
    <mergeCell ref="AD6:AD7"/>
    <mergeCell ref="AE6:AE7"/>
    <mergeCell ref="AF6:AF7"/>
    <mergeCell ref="AG6:AH6"/>
    <mergeCell ref="BC6:BC7"/>
    <mergeCell ref="AL6:AL7"/>
    <mergeCell ref="AM6:AM7"/>
    <mergeCell ref="AN6:AN7"/>
    <mergeCell ref="AO6:AO7"/>
    <mergeCell ref="AP6:AP7"/>
    <mergeCell ref="AQ6:AQ7"/>
    <mergeCell ref="AS6:AT6"/>
    <mergeCell ref="AU6:AU7"/>
    <mergeCell ref="AV6:AV7"/>
    <mergeCell ref="AW6:AW7"/>
    <mergeCell ref="BB6:BB7"/>
    <mergeCell ref="BK6:BK7"/>
    <mergeCell ref="BL6:BL7"/>
    <mergeCell ref="BD6:BD7"/>
    <mergeCell ref="BE6:BE7"/>
    <mergeCell ref="BF6:BF7"/>
    <mergeCell ref="BG6:BG7"/>
    <mergeCell ref="BH6:BH7"/>
    <mergeCell ref="BJ6:BJ7"/>
  </mergeCells>
  <printOptions horizontalCentered="1"/>
  <pageMargins left="0" right="0" top="0.25" bottom="0.5" header="0.25" footer="0.25"/>
  <pageSetup paperSize="9" orientation="landscape" r:id="rId1"/>
  <headerFooter>
    <oddFooter>&amp;R&amp;P/2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1]!Macro3CopyHT">
                <anchor moveWithCells="1" sizeWithCells="1">
                  <from>
                    <xdr:col>0</xdr:col>
                    <xdr:colOff>175260</xdr:colOff>
                    <xdr:row>1</xdr:row>
                    <xdr:rowOff>0</xdr:rowOff>
                  </from>
                  <to>
                    <xdr:col>3</xdr:col>
                    <xdr:colOff>60960</xdr:colOff>
                    <xdr:row>1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1]!Macro3XoaDongHT">
                <anchor moveWithCells="1" sizeWithCells="1">
                  <from>
                    <xdr:col>3</xdr:col>
                    <xdr:colOff>144780</xdr:colOff>
                    <xdr:row>1</xdr:row>
                    <xdr:rowOff>0</xdr:rowOff>
                  </from>
                  <to>
                    <xdr:col>5</xdr:col>
                    <xdr:colOff>30480</xdr:colOff>
                    <xdr:row>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thutien">
              <controlPr defaultSize="0" print="0" autoFill="0" autoPict="0" macro="[0]!Sheet10.taoSheetThuTienHT">
                <anchor moveWithCells="1" sizeWithCells="1">
                  <from>
                    <xdr:col>21</xdr:col>
                    <xdr:colOff>114300</xdr:colOff>
                    <xdr:row>1</xdr:row>
                    <xdr:rowOff>0</xdr:rowOff>
                  </from>
                  <to>
                    <xdr:col>21</xdr:col>
                    <xdr:colOff>175260</xdr:colOff>
                    <xdr:row>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Button 4">
              <controlPr defaultSize="0" print="0" autoFill="0" autoPict="0" macro="[1]!copySoxe">
                <anchor moveWithCells="1" sizeWithCells="1">
                  <from>
                    <xdr:col>5</xdr:col>
                    <xdr:colOff>38100</xdr:colOff>
                    <xdr:row>0</xdr:row>
                    <xdr:rowOff>365760</xdr:rowOff>
                  </from>
                  <to>
                    <xdr:col>5</xdr:col>
                    <xdr:colOff>320040</xdr:colOff>
                    <xdr:row>1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Button 5">
              <controlPr defaultSize="0" print="0" autoFill="0" autoPict="0" macro="[1]!SaveAs">
                <anchor moveWithCells="1" sizeWithCells="1">
                  <from>
                    <xdr:col>5</xdr:col>
                    <xdr:colOff>350520</xdr:colOff>
                    <xdr:row>0</xdr:row>
                    <xdr:rowOff>373380</xdr:rowOff>
                  </from>
                  <to>
                    <xdr:col>5</xdr:col>
                    <xdr:colOff>830580</xdr:colOff>
                    <xdr:row>1</xdr:row>
                    <xdr:rowOff>83820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HT</vt:lpstr>
      <vt:lpstr>HT!Print_Titles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2024-07-17T03:20:51Z</dcterms:created>
  <dcterms:modified xsi:type="dcterms:W3CDTF">2024-07-18T03:10:46Z</dcterms:modified>
</cp:coreProperties>
</file>