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showInkAnnotation="0" autoCompressPictures="0"/>
  <mc:AlternateContent xmlns:mc="http://schemas.openxmlformats.org/markup-compatibility/2006">
    <mc:Choice Requires="x15">
      <x15ac:absPath xmlns:x15ac="http://schemas.microsoft.com/office/spreadsheetml/2010/11/ac" url="E:\Dropbox (Privat)\Dokumenter\Menon\Prosjekter\Kystverket 2022\"/>
    </mc:Choice>
  </mc:AlternateContent>
  <xr:revisionPtr revIDLastSave="0" documentId="13_ncr:1_{3A31F389-4746-4918-B1FF-C751328DBBF9}" xr6:coauthVersionLast="47" xr6:coauthVersionMax="47" xr10:uidLastSave="{00000000-0000-0000-0000-000000000000}"/>
  <bookViews>
    <workbookView xWindow="-110" yWindow="-110" windowWidth="38620" windowHeight="21220" tabRatio="947" activeTab="1" xr2:uid="{00000000-000D-0000-FFFF-FFFF00000000}"/>
  </bookViews>
  <sheets>
    <sheet name="Kalkulasjonspriser 2022" sheetId="17" r:id="rId1"/>
    <sheet name=" Kalkulasjonspriser 2016" sheetId="11" r:id="rId2"/>
    <sheet name="Befolkningstall" sheetId="19" r:id="rId3"/>
  </sheets>
  <externalReferences>
    <externalReference r:id="rId4"/>
    <externalReference r:id="rId5"/>
    <externalReference r:id="rId6"/>
  </externalReferences>
  <definedNames>
    <definedName name="andel1">'[1]Nytte 1 - Endret rutevalg'!$CP$8</definedName>
    <definedName name="andel3">'[1]Nytte 3 - Skipsulykker'!$E$55</definedName>
    <definedName name="Diskoneteringsrente_lav">#REF!</definedName>
    <definedName name="Diskonteringsrente">#REF!</definedName>
    <definedName name="Diskonteringsrente_høy">#REF!</definedName>
    <definedName name="Diskonteringsrente_lav">#REF!</definedName>
    <definedName name="gamma10_c2">'[1]Nytte 3 - Skipsulykker'!$CX$6</definedName>
    <definedName name="gamma10_c4">'[1]Nytte 3 - Skipsulykker'!$CX$7</definedName>
    <definedName name="gamma2_c2">'[1]Nytte 3 - Skipsulykker'!$CD$6</definedName>
    <definedName name="gamma2_c4">'[1]Nytte 3 - Skipsulykker'!$CD$7</definedName>
    <definedName name="nytte1">'[1]Nytte 1 - Endret rutevalg'!$CP$9</definedName>
    <definedName name="nytte2">'[1]Nytte 2 - Spart tid'!$BR$35</definedName>
    <definedName name="Nytte3">'[1]Nytte 3 - Skipsulykker'!$E$54</definedName>
    <definedName name="pristigning">'[1]Nytte 3 - Skipsulykker'!$BY$3</definedName>
    <definedName name="Reallønnsvekst">#REF!</definedName>
    <definedName name="Reallønnsvekst_høy">#REF!</definedName>
    <definedName name="Reallønnsvekst_lav">#REF!</definedName>
    <definedName name="Startår">[2]Beregningsforutsetninger!$D$9</definedName>
    <definedName name="tid_forv">'[1]Nytte 2 - Spart tid'!$E$7</definedName>
    <definedName name="tid_høy">'[1]Nytte 2 - Spart tid'!$E$8</definedName>
    <definedName name="tid_lav">'[1]Nytte 2 - Spart tid'!$E$6</definedName>
    <definedName name="verdi_bedr3_aar">'[2]Inndata nytte - Fiskerihavn'!$E$297</definedName>
    <definedName name="verdi_prod">'[2]Inndata nytte - Fiskerihavn'!$E$299</definedName>
  </definedNames>
  <calcPr calcId="191029" concurrentCalc="0"/>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5" i="19" l="1"/>
  <c r="L5" i="19"/>
  <c r="J6" i="19"/>
  <c r="L6" i="19"/>
  <c r="J7" i="19"/>
  <c r="L7" i="19"/>
  <c r="J8" i="19"/>
  <c r="L8" i="19"/>
  <c r="J9" i="19"/>
  <c r="L9" i="19"/>
  <c r="J10" i="19"/>
  <c r="L10" i="19"/>
  <c r="J11" i="19"/>
  <c r="L11" i="19"/>
  <c r="J12" i="19"/>
  <c r="L12" i="19"/>
  <c r="J13" i="19"/>
  <c r="L13" i="19"/>
  <c r="J14" i="19"/>
  <c r="L14" i="19"/>
  <c r="J15" i="19"/>
  <c r="L15" i="19"/>
  <c r="J16" i="19"/>
  <c r="L16" i="19"/>
  <c r="J17" i="19"/>
  <c r="L17" i="19"/>
  <c r="J18" i="19"/>
  <c r="L18" i="19"/>
  <c r="J19" i="19"/>
  <c r="L19" i="19"/>
  <c r="J20" i="19"/>
  <c r="L20" i="19"/>
  <c r="J21" i="19"/>
  <c r="L21" i="19"/>
  <c r="J22" i="19"/>
  <c r="L22" i="19"/>
  <c r="J23" i="19"/>
  <c r="L23" i="19"/>
  <c r="J24" i="19"/>
  <c r="L24" i="19"/>
  <c r="E364" i="19"/>
  <c r="J26" i="19"/>
  <c r="J27" i="19"/>
  <c r="C364" i="19"/>
  <c r="D364" i="19"/>
  <c r="D37" i="17"/>
  <c r="D38" i="17"/>
  <c r="D39" i="17"/>
  <c r="D40" i="17"/>
  <c r="N63" i="17"/>
  <c r="N84" i="17"/>
  <c r="M63" i="17"/>
  <c r="M84" i="17"/>
  <c r="L63" i="17"/>
  <c r="L84" i="17"/>
  <c r="K63" i="17"/>
  <c r="K84" i="17"/>
  <c r="N62" i="17"/>
  <c r="N83" i="17"/>
  <c r="M62" i="17"/>
  <c r="M83" i="17"/>
  <c r="L62" i="17"/>
  <c r="L83" i="17"/>
  <c r="K62" i="17"/>
  <c r="K83" i="17"/>
  <c r="D36" i="17"/>
  <c r="N61" i="17"/>
  <c r="N82" i="17"/>
  <c r="M61" i="17"/>
  <c r="M82" i="17"/>
  <c r="L61" i="17"/>
  <c r="L82" i="17"/>
  <c r="K61" i="17"/>
  <c r="K82" i="17"/>
  <c r="D35" i="17"/>
  <c r="N60" i="17"/>
  <c r="N81" i="17"/>
  <c r="M60" i="17"/>
  <c r="M81" i="17"/>
  <c r="L60" i="17"/>
  <c r="L81" i="17"/>
  <c r="K60" i="17"/>
  <c r="K81" i="17"/>
  <c r="D34" i="17"/>
  <c r="N59" i="17"/>
  <c r="N80" i="17"/>
  <c r="M59" i="17"/>
  <c r="M80" i="17"/>
  <c r="L59" i="17"/>
  <c r="L80" i="17"/>
  <c r="K59" i="17"/>
  <c r="K80" i="17"/>
  <c r="D33" i="17"/>
  <c r="N58" i="17"/>
  <c r="N79" i="17"/>
  <c r="M58" i="17"/>
  <c r="M79" i="17"/>
  <c r="L58" i="17"/>
  <c r="L79" i="17"/>
  <c r="K58" i="17"/>
  <c r="K79" i="17"/>
  <c r="D32" i="17"/>
  <c r="N57" i="17"/>
  <c r="N78" i="17"/>
  <c r="M57" i="17"/>
  <c r="M78" i="17"/>
  <c r="L57" i="17"/>
  <c r="L78" i="17"/>
  <c r="K57" i="17"/>
  <c r="K78" i="17"/>
  <c r="D31" i="17"/>
  <c r="N56" i="17"/>
  <c r="N77" i="17"/>
  <c r="M56" i="17"/>
  <c r="M77" i="17"/>
  <c r="L56" i="17"/>
  <c r="L77" i="17"/>
  <c r="K56" i="17"/>
  <c r="K77" i="17"/>
  <c r="D30" i="17"/>
  <c r="N55" i="17"/>
  <c r="N76" i="17"/>
  <c r="M55" i="17"/>
  <c r="M76" i="17"/>
  <c r="L55" i="17"/>
  <c r="L76" i="17"/>
  <c r="K55" i="17"/>
  <c r="K76" i="17"/>
  <c r="D28" i="17"/>
  <c r="D29" i="17"/>
  <c r="N54" i="17"/>
  <c r="N75" i="17"/>
  <c r="M54" i="17"/>
  <c r="M75" i="17"/>
  <c r="L54" i="17"/>
  <c r="L75" i="17"/>
  <c r="K54" i="17"/>
  <c r="K75" i="17"/>
  <c r="D27" i="17"/>
  <c r="N53" i="17"/>
  <c r="N74" i="17"/>
  <c r="M53" i="17"/>
  <c r="M74" i="17"/>
  <c r="L53" i="17"/>
  <c r="L74" i="17"/>
  <c r="K53" i="17"/>
  <c r="K74" i="17"/>
  <c r="D22" i="17"/>
  <c r="D23" i="17"/>
  <c r="D24" i="17"/>
  <c r="D25" i="17"/>
  <c r="D26" i="17"/>
  <c r="N52" i="17"/>
  <c r="N73" i="17"/>
  <c r="M52" i="17"/>
  <c r="M73" i="17"/>
  <c r="L52" i="17"/>
  <c r="L73" i="17"/>
  <c r="K52" i="17"/>
  <c r="K73" i="17"/>
  <c r="N51" i="17"/>
  <c r="N72" i="17"/>
  <c r="M51" i="17"/>
  <c r="M72" i="17"/>
  <c r="L51" i="17"/>
  <c r="L72" i="17"/>
  <c r="K51" i="17"/>
  <c r="K72" i="17"/>
  <c r="N50" i="17"/>
  <c r="N71" i="17"/>
  <c r="M50" i="17"/>
  <c r="M71" i="17"/>
  <c r="L50" i="17"/>
  <c r="L71" i="17"/>
  <c r="K50" i="17"/>
  <c r="K71" i="17"/>
  <c r="N49" i="17"/>
  <c r="N70" i="17"/>
  <c r="M49" i="17"/>
  <c r="M70" i="17"/>
  <c r="L49" i="17"/>
  <c r="L70" i="17"/>
  <c r="K49" i="17"/>
  <c r="K70" i="17"/>
  <c r="N48" i="17"/>
  <c r="N69" i="17"/>
  <c r="M48" i="17"/>
  <c r="M69" i="17"/>
  <c r="L48" i="17"/>
  <c r="L69" i="17"/>
  <c r="K48" i="17"/>
  <c r="K69" i="17"/>
  <c r="N47" i="17"/>
  <c r="N68" i="17"/>
  <c r="M47" i="17"/>
  <c r="M68" i="17"/>
  <c r="L47" i="17"/>
  <c r="L68" i="17"/>
  <c r="K47" i="17"/>
  <c r="K68" i="17"/>
  <c r="D41" i="17"/>
  <c r="B41" i="17"/>
  <c r="D28" i="11"/>
  <c r="D29" i="11"/>
  <c r="D30" i="11"/>
  <c r="K52" i="11"/>
  <c r="D27" i="11"/>
  <c r="D23" i="11"/>
  <c r="L52" i="11"/>
  <c r="D22" i="11"/>
  <c r="D24" i="11"/>
  <c r="D31" i="11"/>
  <c r="M52" i="11"/>
  <c r="D25" i="11"/>
  <c r="D26" i="11"/>
  <c r="N52" i="11"/>
  <c r="D37" i="11"/>
  <c r="D38" i="11"/>
  <c r="D39" i="11"/>
  <c r="K61" i="11"/>
  <c r="L61" i="11"/>
  <c r="D36" i="11"/>
  <c r="D40" i="11"/>
  <c r="M61" i="11"/>
  <c r="N61" i="11"/>
  <c r="D32" i="11"/>
  <c r="D33" i="11"/>
  <c r="D34" i="11"/>
  <c r="D35" i="11"/>
  <c r="D41" i="11"/>
  <c r="K47" i="11"/>
  <c r="N63" i="11"/>
  <c r="N84" i="11"/>
  <c r="M63" i="11"/>
  <c r="M84" i="11"/>
  <c r="L63" i="11"/>
  <c r="L84" i="11"/>
  <c r="K63" i="11"/>
  <c r="K84" i="11"/>
  <c r="N62" i="11"/>
  <c r="N83" i="11"/>
  <c r="M62" i="11"/>
  <c r="M83" i="11"/>
  <c r="L62" i="11"/>
  <c r="L83" i="11"/>
  <c r="K62" i="11"/>
  <c r="K83" i="11"/>
  <c r="N82" i="11"/>
  <c r="M82" i="11"/>
  <c r="L82" i="11"/>
  <c r="K82" i="11"/>
  <c r="N60" i="11"/>
  <c r="N81" i="11"/>
  <c r="M60" i="11"/>
  <c r="M81" i="11"/>
  <c r="L60" i="11"/>
  <c r="L81" i="11"/>
  <c r="K60" i="11"/>
  <c r="K81" i="11"/>
  <c r="N59" i="11"/>
  <c r="N80" i="11"/>
  <c r="M59" i="11"/>
  <c r="M80" i="11"/>
  <c r="L59" i="11"/>
  <c r="L80" i="11"/>
  <c r="K59" i="11"/>
  <c r="K80" i="11"/>
  <c r="N58" i="11"/>
  <c r="N79" i="11"/>
  <c r="M58" i="11"/>
  <c r="M79" i="11"/>
  <c r="L58" i="11"/>
  <c r="L79" i="11"/>
  <c r="K58" i="11"/>
  <c r="K79" i="11"/>
  <c r="N57" i="11"/>
  <c r="N78" i="11"/>
  <c r="M57" i="11"/>
  <c r="M78" i="11"/>
  <c r="L57" i="11"/>
  <c r="L78" i="11"/>
  <c r="K57" i="11"/>
  <c r="K78" i="11"/>
  <c r="N56" i="11"/>
  <c r="N77" i="11"/>
  <c r="M56" i="11"/>
  <c r="M77" i="11"/>
  <c r="L56" i="11"/>
  <c r="L77" i="11"/>
  <c r="K56" i="11"/>
  <c r="K77" i="11"/>
  <c r="N55" i="11"/>
  <c r="N76" i="11"/>
  <c r="M55" i="11"/>
  <c r="M76" i="11"/>
  <c r="L55" i="11"/>
  <c r="L76" i="11"/>
  <c r="K55" i="11"/>
  <c r="K76" i="11"/>
  <c r="N54" i="11"/>
  <c r="N75" i="11"/>
  <c r="M54" i="11"/>
  <c r="M75" i="11"/>
  <c r="L54" i="11"/>
  <c r="L75" i="11"/>
  <c r="K54" i="11"/>
  <c r="K75" i="11"/>
  <c r="N53" i="11"/>
  <c r="N74" i="11"/>
  <c r="M53" i="11"/>
  <c r="M74" i="11"/>
  <c r="L53" i="11"/>
  <c r="L74" i="11"/>
  <c r="K53" i="11"/>
  <c r="K74" i="11"/>
  <c r="N73" i="11"/>
  <c r="M73" i="11"/>
  <c r="L73" i="11"/>
  <c r="K73" i="11"/>
  <c r="N51" i="11"/>
  <c r="N72" i="11"/>
  <c r="M51" i="11"/>
  <c r="M72" i="11"/>
  <c r="L51" i="11"/>
  <c r="L72" i="11"/>
  <c r="K51" i="11"/>
  <c r="K72" i="11"/>
  <c r="N50" i="11"/>
  <c r="N71" i="11"/>
  <c r="M50" i="11"/>
  <c r="M71" i="11"/>
  <c r="L50" i="11"/>
  <c r="L71" i="11"/>
  <c r="K50" i="11"/>
  <c r="K71" i="11"/>
  <c r="N49" i="11"/>
  <c r="N70" i="11"/>
  <c r="M49" i="11"/>
  <c r="M70" i="11"/>
  <c r="L49" i="11"/>
  <c r="L70" i="11"/>
  <c r="K49" i="11"/>
  <c r="K70" i="11"/>
  <c r="N48" i="11"/>
  <c r="N69" i="11"/>
  <c r="M48" i="11"/>
  <c r="M69" i="11"/>
  <c r="L48" i="11"/>
  <c r="L69" i="11"/>
  <c r="K48" i="11"/>
  <c r="K69" i="11"/>
  <c r="N47" i="11"/>
  <c r="N68" i="11"/>
  <c r="M47" i="11"/>
  <c r="M68" i="11"/>
  <c r="L47" i="11"/>
  <c r="L68" i="11"/>
  <c r="K68" i="11"/>
  <c r="B41"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tc={BDB0C472-3C40-4247-B2D9-9BE970B5F476}</author>
  </authors>
  <commentList>
    <comment ref="B20" authorId="0" shapeId="0" xr:uid="{BDB0C472-3C40-4247-B2D9-9BE970B5F476}">
      <text>
        <t>[Kommentartråd]
Din versjon av Excel lar deg lese denne kommentartråden. Eventuelle endringer i den vil imidlertid bli fjernet hvis filen åpnes i en nyere versjon av Excel. Finn ut mer: https://go.microsoft.com/fwlink/?linkid=870924
Kommentar:
    Samme fylkesgrenser som i 2015/6 lagt til grunn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21" authorId="0" shapeId="0" xr:uid="{00000000-0006-0000-0000-000001000000}">
      <text>
        <r>
          <rPr>
            <sz val="9"/>
            <color rgb="FF000000"/>
            <rFont val="Tahoma"/>
            <family val="2"/>
          </rPr>
          <t xml:space="preserve">Før 2020 er tall for Tandbergløkka (del av grunnkrets Østensjø) regnet med under K-3020 Ås. Fra 2020 tilhører området 3020 Nordre Follo.
</t>
        </r>
      </text>
    </comment>
    <comment ref="A22" authorId="0" shapeId="0" xr:uid="{00000000-0006-0000-0000-000002000000}">
      <text>
        <r>
          <rPr>
            <sz val="9"/>
            <color rgb="FF000000"/>
            <rFont val="Tahoma"/>
            <family val="2"/>
          </rPr>
          <t xml:space="preserve">Før 2020 er tall for Tandbergløkka (del av grunnkrets Østensjø) regnet med under K-3020 Ås. Fra 2020 tilhører området 3020 Nordre Follo.
</t>
        </r>
      </text>
    </comment>
    <comment ref="A31" authorId="0" shapeId="0" xr:uid="{00000000-0006-0000-0000-000003000000}">
      <text>
        <r>
          <rPr>
            <sz val="9"/>
            <color rgb="FF000000"/>
            <rFont val="Tahoma"/>
            <family val="2"/>
          </rPr>
          <t xml:space="preserve">Før 2020 er tall for grunnkrets Rånåsfoss og deler av Hellesjø regnet med under K-3030 Lillestrøm. Fra 2020 tilhører områdene 3034 Nes.
</t>
        </r>
      </text>
    </comment>
    <comment ref="A35" authorId="0" shapeId="0" xr:uid="{00000000-0006-0000-0000-000004000000}">
      <text>
        <r>
          <rPr>
            <sz val="9"/>
            <color rgb="FF000000"/>
            <rFont val="Tahoma"/>
            <family val="2"/>
          </rPr>
          <t xml:space="preserve">Før 2020 er tall for grunnkrets Rånåsfoss og deler av Hellesjø regnet med under K-3030 Lillestrøm. Fra 2020 tilhører områdene 3034 Nes.
</t>
        </r>
      </text>
    </comment>
    <comment ref="A103" authorId="0" shapeId="0" xr:uid="{00000000-0006-0000-0000-000005000000}">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A104" authorId="0" shapeId="0" xr:uid="{00000000-0006-0000-0000-000006000000}">
      <text>
        <r>
          <rPr>
            <sz val="9"/>
            <color rgb="FF000000"/>
            <rFont val="Tahoma"/>
            <family val="2"/>
          </rPr>
          <t xml:space="preserve">Før 2020 er tall for grunnkrets Mulvika regnet med under K-3803 Tønsberg. Fra 2020 tilhører grunnkretsen K-3802 Holmestrand.
</t>
        </r>
      </text>
    </comment>
    <comment ref="A105" authorId="0" shapeId="0" xr:uid="{00000000-0006-0000-0000-000007000000}">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A110" authorId="0" shapeId="0" xr:uid="{00000000-0006-0000-0000-000008000000}">
      <text>
        <r>
          <rPr>
            <sz val="9"/>
            <color rgb="FF000000"/>
            <rFont val="Tahoma"/>
            <family val="2"/>
          </rPr>
          <t xml:space="preserve">Før 2020 er tall for grunnkretsene Andgard og Hjuksebø regnet med under K-3817 Midt-Telemark. Fra 2020 tilhører grunnkretsene 3808 Notodden.
</t>
        </r>
      </text>
    </comment>
    <comment ref="A117" authorId="0" shapeId="0" xr:uid="{00000000-0006-0000-0000-000009000000}">
      <text>
        <r>
          <rPr>
            <sz val="9"/>
            <color rgb="FF000000"/>
            <rFont val="Tahoma"/>
            <family val="2"/>
          </rPr>
          <t xml:space="preserve">Før 2020 er tall for grunnkretsene Andgard og Hjuksebø regnet med under K-3817 Midt-Telemark. Fra 2020 tilhører grunnkretsene 3808 Notodden.
</t>
        </r>
      </text>
    </comment>
    <comment ref="A152" authorId="0" shapeId="0" xr:uid="{00000000-0006-0000-0000-00000A000000}">
      <text>
        <r>
          <rPr>
            <sz val="9"/>
            <color rgb="FF000000"/>
            <rFont val="Tahoma"/>
            <family val="2"/>
          </rPr>
          <t xml:space="preserve">Hele tidsserien er beregnet ut fra kommunegrensene i 2020. De tidligere kommunene Finnøy og Rennesøy er dermed medregnet før 2020. &lt;br&gt; Før 2020 er tall for grunnkrets Vestersjø regnet med under K-1133 Hjelmeland. Fra 2020 tilhører grunnkretsen 1103 Stavanger.
</t>
        </r>
      </text>
    </comment>
    <comment ref="A154" authorId="0" shapeId="0" xr:uid="{00000000-0006-0000-0000-00000B000000}">
      <text>
        <r>
          <rPr>
            <sz val="9"/>
            <color rgb="FF000000"/>
            <rFont val="Tahoma"/>
            <family val="2"/>
          </rPr>
          <t xml:space="preserve">Før 2020 er tall for grunnkrets Kolabygda og deler av Sognesand og Forsand regnet med under K-1108 Sandnes. Fra 2020 tilhører områdene 1130 Strand.
</t>
        </r>
      </text>
    </comment>
    <comment ref="A164" authorId="0" shapeId="0" xr:uid="{00000000-0006-0000-0000-00000C000000}">
      <text>
        <r>
          <rPr>
            <sz val="9"/>
            <color rgb="FF000000"/>
            <rFont val="Tahoma"/>
            <family val="2"/>
          </rPr>
          <t xml:space="preserve">Før 2020 er tall for grunnkrets Kolabygda og deler av Sognesand og Forsand regnet med under K-1108 Sandnes. Fra 2020 tilhører områdene 1130 Strand.
</t>
        </r>
      </text>
    </comment>
    <comment ref="A165" authorId="0" shapeId="0" xr:uid="{00000000-0006-0000-0000-00000D000000}">
      <text>
        <r>
          <rPr>
            <sz val="9"/>
            <color rgb="FF000000"/>
            <rFont val="Tahoma"/>
            <family val="2"/>
          </rPr>
          <t xml:space="preserve">Hele tidsserien er beregnet ut fra kommunegrensene i 2020. De tidligere kommunene Finnøy og Rennesøy er dermed medregnet før 2020. &lt;br&gt; Før 2020 er tall for grunnkrets Vestersjø regnet med under K-1133 Hjelmeland. Fra 2020 tilhører grunnkretsen 1103 Stavanger.
</t>
        </r>
      </text>
    </comment>
    <comment ref="A175" authorId="0" shapeId="0" xr:uid="{00000000-0006-0000-0000-00000E000000}">
      <text>
        <r>
          <rPr>
            <sz val="9"/>
            <color rgb="FF000000"/>
            <rFont val="Tahoma"/>
            <family val="2"/>
          </rPr>
          <t xml:space="preserve">Før 2020 er tall for grunnkretsene Totland, Bryggja og Maurstad regnet med under K-4602 Kinn. Fra 2020 tilhører grunnkretsene 4649 Stad.
</t>
        </r>
      </text>
    </comment>
    <comment ref="A183" authorId="0" shapeId="0" xr:uid="{00000000-0006-0000-0000-00000F000000}">
      <text>
        <r>
          <rPr>
            <sz val="9"/>
            <color rgb="FF000000"/>
            <rFont val="Tahoma"/>
            <family val="2"/>
          </rPr>
          <t xml:space="preserve">Før 2020 er tall for grunnkretsene Djønno og Tjoflot regnet med under K-4618 Ullensvang. Fra 2020 tilhører grunnkretsene 4621 Voss.
</t>
        </r>
      </text>
    </comment>
    <comment ref="A186" authorId="0" shapeId="0" xr:uid="{00000000-0006-0000-0000-000010000000}">
      <text>
        <r>
          <rPr>
            <sz val="9"/>
            <color rgb="FF000000"/>
            <rFont val="Tahoma"/>
            <family val="2"/>
          </rPr>
          <t xml:space="preserve">Før 2020 er tall for grunnkretsene Djønno og Tjoflot regnet med under K-4618 Ullensvang. Fra 2020 tilhører grunnkretsene 4621 Voss.
</t>
        </r>
      </text>
    </comment>
    <comment ref="A203" authorId="0" shapeId="0" xr:uid="{00000000-0006-0000-0000-000011000000}">
      <text>
        <r>
          <rPr>
            <sz val="9"/>
            <color rgb="FF000000"/>
            <rFont val="Tahoma"/>
            <family val="2"/>
          </rPr>
          <t xml:space="preserve">Før 2020 er tall for grunnkrets Nessane regnet med under K-4640 Sogndal. Fra 2020 tilhører grunnkretsen 4638 Høyanger.
</t>
        </r>
      </text>
    </comment>
    <comment ref="A205" authorId="0" shapeId="0" xr:uid="{00000000-0006-0000-0000-000012000000}">
      <text>
        <r>
          <rPr>
            <sz val="9"/>
            <color rgb="FF000000"/>
            <rFont val="Tahoma"/>
            <family val="2"/>
          </rPr>
          <t xml:space="preserve">Før 2020 er tall for grunnkrets Nessane regnet med under K-4640 Sogndal. Fra 2020 tilhører grunnkretsen 4638 Høyanger.
</t>
        </r>
      </text>
    </comment>
    <comment ref="A214" authorId="0" shapeId="0" xr:uid="{00000000-0006-0000-0000-000013000000}">
      <text>
        <r>
          <rPr>
            <sz val="9"/>
            <color rgb="FF000000"/>
            <rFont val="Tahoma"/>
            <family val="2"/>
          </rPr>
          <t xml:space="preserve">Før 2020 er tall for grunnkretsene Totland, Bryggja og Maurstad regnet med under K-4602 Kinn. Fra 2020 tilhører grunnkretsene 4649 Stad.
</t>
        </r>
      </text>
    </comment>
    <comment ref="A219" authorId="0" shapeId="0" xr:uid="{00000000-0006-0000-0000-000014000000}">
      <text>
        <r>
          <rPr>
            <sz val="9"/>
            <color rgb="FF000000"/>
            <rFont val="Tahoma"/>
            <family val="2"/>
          </rPr>
          <t xml:space="preserve">Før 2020 er tall for grunnkrets Orten regnet med under K-1507 Ålesund. Fra 2020 tilhører grunnkretsen 1547 Aukra.
</t>
        </r>
      </text>
    </comment>
    <comment ref="A225" authorId="0" shapeId="0" xr:uid="{00000000-0006-0000-0000-000015000000}">
      <text>
        <r>
          <rPr>
            <sz val="9"/>
            <color rgb="FF000000"/>
            <rFont val="Tahoma"/>
            <family val="2"/>
          </rPr>
          <t xml:space="preserve">Før 2020 er tall for grunnkretsene Bjørke og Viddalen regnet med under K-1520 Ørsta. Fra 2020 tilhører grunnkretsene 1577 Volda.
</t>
        </r>
      </text>
    </comment>
    <comment ref="A232" authorId="0" shapeId="0" xr:uid="{00000000-0006-0000-0000-000016000000}">
      <text>
        <r>
          <rPr>
            <sz val="9"/>
            <color rgb="FF000000"/>
            <rFont val="Tahoma"/>
            <family val="2"/>
          </rPr>
          <t xml:space="preserve">Før 2020 er tall for grunnkrets Orten regnet med under K-1507 Ålesund. Fra 2020 tilhører grunnkretsen 1547 Aukra.
</t>
        </r>
      </text>
    </comment>
    <comment ref="A240" authorId="0" shapeId="0" xr:uid="{00000000-0006-0000-0000-000017000000}">
      <text>
        <r>
          <rPr>
            <sz val="9"/>
            <color rgb="FF000000"/>
            <rFont val="Tahoma"/>
            <family val="2"/>
          </rPr>
          <t xml:space="preserve">Før 2020 er tall for grunnkretsene Bjørke og Viddalen regnet med under K-1520 Ørsta. Fra 2020 tilhører grunnkretsene 1577 Volda.
</t>
        </r>
      </text>
    </comment>
    <comment ref="A243" authorId="0" shapeId="0" xr:uid="{00000000-0006-0000-0000-000018000000}">
      <text>
        <r>
          <rPr>
            <sz val="9"/>
            <color rgb="FF000000"/>
            <rFont val="Tahoma"/>
            <family val="2"/>
          </rPr>
          <t xml:space="preserve">Hele tidsserien er beregnet ut fra kommunegrensene i 2020. Den tidligere kommunen Klæbu er dermed medregnet før 2020.
</t>
        </r>
      </text>
    </comment>
    <comment ref="A244" authorId="0" shapeId="0" xr:uid="{00000000-0006-0000-0000-000019000000}">
      <text>
        <r>
          <rPr>
            <sz val="9"/>
            <color rgb="FF000000"/>
            <rFont val="Tahoma"/>
            <family val="2"/>
          </rPr>
          <t xml:space="preserve">Før 2020 er tall for grunnkrets Verrabotn regnet med under K-5006 Steinkjer. Fra 2020 tilhører grunnkretsen 5054 Indre Fosen.
</t>
        </r>
      </text>
    </comment>
    <comment ref="A245" authorId="0" shapeId="0" xr:uid="{00000000-0006-0000-0000-00001A000000}">
      <text>
        <r>
          <rPr>
            <sz val="9"/>
            <color rgb="FF000000"/>
            <rFont val="Tahoma"/>
            <family val="2"/>
          </rPr>
          <t xml:space="preserve">Før 2020 er tall for grunnkrets Lund regnet med under K-5060 Nærøysund. Fra 2020 tilhører grunnkretsen 5007 Namsos.
</t>
        </r>
      </text>
    </comment>
    <comment ref="A273" authorId="0" shapeId="0" xr:uid="{00000000-0006-0000-0000-00001B000000}">
      <text>
        <r>
          <rPr>
            <sz val="9"/>
            <color rgb="FF000000"/>
            <rFont val="Tahoma"/>
            <family val="2"/>
          </rPr>
          <t xml:space="preserve">Før 2020 er tall for grunnkrets Verrabotn regnet med under K-5006 Steinkjer. Fra 2020 tilhører grunnkretsen 5054 Indre Fosen.
</t>
        </r>
      </text>
    </comment>
    <comment ref="A274" authorId="0" shapeId="0" xr:uid="{00000000-0006-0000-0000-00001C000000}">
      <text>
        <r>
          <rPr>
            <sz val="9"/>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A275" authorId="0" shapeId="0" xr:uid="{00000000-0006-0000-0000-00001D000000}">
      <text>
        <r>
          <rPr>
            <sz val="9"/>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A278" authorId="0" shapeId="0" xr:uid="{00000000-0006-0000-0000-00001E000000}">
      <text>
        <r>
          <rPr>
            <sz val="9"/>
            <color rgb="FF000000"/>
            <rFont val="Tahoma"/>
            <family val="2"/>
          </rPr>
          <t xml:space="preserve">5012 Snillfjord ble 1.1.2020 delt mellom de nye kommunene 5055 Heim, 5056 Hitra og 5059 Orkland. Denne tabellen viser ikke historiske tall for disse nye kommunene. Tall for 5012 Snillfjord før 2020 finnes under valget 'Kommuner 2018-2019'.
</t>
        </r>
      </text>
    </comment>
    <comment ref="A279" authorId="0" shapeId="0" xr:uid="{00000000-0006-0000-0000-00001F000000}">
      <text>
        <r>
          <rPr>
            <sz val="9"/>
            <color rgb="FF000000"/>
            <rFont val="Tahoma"/>
            <family val="2"/>
          </rPr>
          <t xml:space="preserve">Før 2020 er tall for grunnkrets Lund regnet med under K-5060 Nærøysund. Fra 2020 tilhører grunnkretsen 5007 Namsos.
</t>
        </r>
      </text>
    </comment>
    <comment ref="A282" authorId="0" shapeId="0" xr:uid="{00000000-0006-0000-0000-000020000000}">
      <text>
        <r>
          <rPr>
            <sz val="9"/>
            <color rgb="FF000000"/>
            <rFont val="Tahoma"/>
            <family val="2"/>
          </rPr>
          <t xml:space="preserve">1850 Tysfjord ble 1.1.2020 delt mellom de nye kommunene 1806 Narvik og 1875 Hamarøy. Denne tabellen viser ikke historiske tall for disse nye kommunene. Tall for 1850 Tysfjord, 1849 Hamarøy, 1854 Ballangen og 1805 Narvik før 2020 finnes under valget 'Kommuner 2018-2019'.
</t>
        </r>
      </text>
    </comment>
    <comment ref="A321" authorId="0" shapeId="0" xr:uid="{00000000-0006-0000-0000-000021000000}">
      <text>
        <r>
          <rPr>
            <sz val="9"/>
            <color rgb="FF000000"/>
            <rFont val="Tahoma"/>
            <family val="2"/>
          </rPr>
          <t xml:space="preserve">1850 Tysfjord ble 1.1.2020 delt mellom de nye kommunene 1806 Narvik og 1875 Hamarøy. Denne tabellen viser ikke historiske tall for disse nye kommunene. Tall for 1850 Tysfjord, 1849 Hamarøy, 1854 Ballangen og 1805 Narvik før 2020 finnes under valget 'Kommuner 2018-2019'.
</t>
        </r>
      </text>
    </comment>
    <comment ref="A363" authorId="0" shapeId="0" xr:uid="{00000000-0006-0000-0000-000022000000}">
      <text>
        <r>
          <rPr>
            <sz val="9"/>
            <color rgb="FF000000"/>
            <rFont val="Tahoma"/>
            <family val="2"/>
          </rPr>
          <t xml:space="preserve">Her inngår kommuner som er blitt splittet, og som derfor kan ikke summeres opp til en av de nåværende kommunene. Bruk knappen 'Velg verdier fra gruppe' om du ønsker å se tall for hver av de delte kommunene.
</t>
        </r>
      </text>
    </comment>
  </commentList>
</comments>
</file>

<file path=xl/sharedStrings.xml><?xml version="1.0" encoding="utf-8"?>
<sst xmlns="http://schemas.openxmlformats.org/spreadsheetml/2006/main" count="1335" uniqueCount="579">
  <si>
    <t>Liten</t>
  </si>
  <si>
    <t>Middels</t>
  </si>
  <si>
    <t>Stor</t>
  </si>
  <si>
    <t>Tiltaksfylke</t>
  </si>
  <si>
    <t>Nordland</t>
  </si>
  <si>
    <t>Liten skade</t>
  </si>
  <si>
    <t>Nordland, Troms, Nord-Trøndelag</t>
  </si>
  <si>
    <t>Middels skade</t>
  </si>
  <si>
    <t>Stor skade</t>
  </si>
  <si>
    <t>Finnmark, Troms, Nordland, Nord- og Sør-Trøndelag</t>
  </si>
  <si>
    <t>Svært stor skade</t>
  </si>
  <si>
    <t>SUM</t>
  </si>
  <si>
    <t>To prisregioner</t>
  </si>
  <si>
    <t>1. Nord-Norge (Nordland, Troms og Finnmark)</t>
  </si>
  <si>
    <t>2. Resten av Norge</t>
  </si>
  <si>
    <t>Nord-Norge</t>
  </si>
  <si>
    <t>Resten av Norge</t>
  </si>
  <si>
    <t>[621, 730]</t>
  </si>
  <si>
    <t>[821, 939]</t>
  </si>
  <si>
    <t>[1160, 1294]</t>
  </si>
  <si>
    <t>[1648, 1842]</t>
  </si>
  <si>
    <t>Hovedalternativ</t>
  </si>
  <si>
    <t>Berørt befolkning (defaultalternativ)</t>
  </si>
  <si>
    <t>Befolkningstall per fylke</t>
  </si>
  <si>
    <t>Personer per husholdning</t>
  </si>
  <si>
    <t>Region, skjønnsmessig</t>
  </si>
  <si>
    <t>Fylke</t>
  </si>
  <si>
    <t>Østfold</t>
  </si>
  <si>
    <t>Utvidet region, skjønnsmessig vurdert</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</si>
  <si>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</si>
  <si>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</si>
  <si>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</si>
  <si>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</si>
  <si>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</si>
  <si>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</si>
  <si>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</si>
  <si>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</si>
  <si>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</si>
  <si>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</si>
  <si>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</si>
  <si>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</si>
  <si>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</si>
  <si>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</si>
  <si>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</si>
  <si>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Troms Romsa</t>
  </si>
  <si>
    <t>Finnmark Finnmárku</t>
  </si>
  <si>
    <t>Hoved</t>
  </si>
  <si>
    <t>Prismatrise Hovedalternativ</t>
  </si>
  <si>
    <t>Svært Stor</t>
  </si>
  <si>
    <t xml:space="preserve">Kommentar </t>
  </si>
  <si>
    <t>Akershus, Østfold, Vestfold, Buskerud</t>
  </si>
  <si>
    <t>Østfold, Akershus, Oslo, Buskerud, Vestfold, Telemark</t>
  </si>
  <si>
    <t>Østfold, Akershus, Oslo, Buskerud, Vestfold, Telemark, Aust-Agder, Hedmark og Oppland</t>
  </si>
  <si>
    <t>Østfold, Akershus, Oslo, Buskerud, Vestfold, Telemark, Aust-Agder, Vest-Agder, Hedmark og Oppland</t>
  </si>
  <si>
    <t xml:space="preserve"> </t>
  </si>
  <si>
    <t>Buskerud, Akershus, Oslo, Østfold</t>
  </si>
  <si>
    <t>Akershus, Oslo, Buskerud</t>
  </si>
  <si>
    <t>Vestfold, Buskerud, Akershus, Østfold</t>
  </si>
  <si>
    <t>Telemark, Vestfold, Buskerud, Østfold</t>
  </si>
  <si>
    <t xml:space="preserve">Østfold, Akershus, Oslo, Buskerud, Vestfold, Telemark </t>
  </si>
  <si>
    <t>Aust-Agder, Telemark, Vestfold</t>
  </si>
  <si>
    <t>Aust-Agder, Telemark, Vestfold, Buskerud, Akershus</t>
  </si>
  <si>
    <t>Vest-Agder, Aust-Agder, Telemark, Vestfold, Buskerud, Akershus, Østfold, Oslo</t>
  </si>
  <si>
    <t>Vest-Agder, Aust-Agder, Telemark</t>
  </si>
  <si>
    <t>Vest-Agder, Aust-Agder, Telemark, Vestfold, Buskerud</t>
  </si>
  <si>
    <t>Rogaland, Vest-Agder, Aust-Agder, Telemark, Vestfold, Buskerud</t>
  </si>
  <si>
    <t>Rogaland, Vest-Agder, Aust-Agder, Telemark, Vestfold, Buskerud, Hordaland</t>
  </si>
  <si>
    <t>Rogaland, Vest-Agder, Aust-Agder</t>
  </si>
  <si>
    <t>Rogaland, Vest-Agder, Aust-Agder, Telemark</t>
  </si>
  <si>
    <t>Hordaland, Rogaland, Vest-Agder, Aust-Agder, Telemark</t>
  </si>
  <si>
    <t>Hordaland, Rogaland, Vest-Agder, Aust-Agder, Telemark, Vestfold</t>
  </si>
  <si>
    <t>Hordaland, Rogaland, Vest-Agder</t>
  </si>
  <si>
    <t>Sogn og Fjordane, Hordaland, Rogaland, Vest-Agder, Aust-Agder</t>
  </si>
  <si>
    <t>Sogn og Fjordane, Hordaland, Rogaland, Vest-Agder, Aust-Agder, Møre og Romsdal</t>
  </si>
  <si>
    <t>Sogn og Fjordane, Hordaland, Rogaland</t>
  </si>
  <si>
    <t>Møre og Romsdal, Sogn og Fjordane, Hordaland, Rogaland, Vest-Agder</t>
  </si>
  <si>
    <t>Møre og Romsdal, Sogn og Fjordane, Hordaland, Rogaland, Vest-Agder, Sør-Trøndelag</t>
  </si>
  <si>
    <t>Møre og Romsdal, Sogn og Fjordane, Hordaland</t>
  </si>
  <si>
    <t>Sør-Trøndelag, Møre og Romsdal, Sogn og Fjordane, Hordaland, Rogaland</t>
  </si>
  <si>
    <t>Nord-Trøndelag, Sør-Trøndelag, Møre og Romsdal, Sogn og Fjordane, Hordaland, Rogaland</t>
  </si>
  <si>
    <t>Sør-Trøndelag, Møre og Romsdal, Sogn og Fjordane</t>
  </si>
  <si>
    <t>Nord- og Sør-Trøndelag, Møre og Romsdal, Sogn og Fjordane, Hordaland</t>
  </si>
  <si>
    <t>Nord- og Sør-Trøndelag, Møre og Romsdal, Sogn og Fjordane, Hordaland, Nordland</t>
  </si>
  <si>
    <t xml:space="preserve">Sør-Trøndelag, Nord-Trøndelag, Møre og Romsdal </t>
  </si>
  <si>
    <t>Nordland, Nord- og Sør-Trøndelag, Møre og Romsdal, Sogn og Fjordane</t>
  </si>
  <si>
    <t>Nord-Trøndelag, Nordland, Sør-Trøndelag</t>
  </si>
  <si>
    <t>Troms, Nordland, Nord- og Sør-Trøndelag, Møre og Romsdal</t>
  </si>
  <si>
    <t xml:space="preserve">  </t>
  </si>
  <si>
    <t xml:space="preserve">Troms </t>
  </si>
  <si>
    <t>Finnmark, Troms, Nordland</t>
  </si>
  <si>
    <t xml:space="preserve">Finnmark </t>
  </si>
  <si>
    <t>Avrundet (nærmeste mill)</t>
  </si>
  <si>
    <t>Finnmark, Troms, Nordland, Nord-Trøndelag</t>
  </si>
  <si>
    <t>Antall husholdninger per fylke (2016)</t>
  </si>
  <si>
    <t>[624, 807]</t>
  </si>
  <si>
    <t xml:space="preserve"> [876, 1022]</t>
  </si>
  <si>
    <t>[1437, 1647]</t>
  </si>
  <si>
    <t>[2095, 2352]</t>
  </si>
  <si>
    <t>N=664</t>
  </si>
  <si>
    <t>N=3132</t>
  </si>
  <si>
    <t>Gjennomsnittlig BV per husholdning , midtpunktestimater uten protestsvar og uten outliers (BV &gt; 5% av husholdningsinntekt)</t>
  </si>
  <si>
    <t>Antall husholdninger per fylke (2022, siste tall)</t>
  </si>
  <si>
    <t>[774, 970]</t>
  </si>
  <si>
    <t xml:space="preserve"> [1110, 1223]</t>
  </si>
  <si>
    <t>[1649, 1753]</t>
  </si>
  <si>
    <t>[2310, 2557]</t>
  </si>
  <si>
    <t>[752, 848]</t>
  </si>
  <si>
    <t>[1054, 1133]</t>
  </si>
  <si>
    <t>[1556, 1627]</t>
  </si>
  <si>
    <t>[2204, 2399]</t>
  </si>
  <si>
    <t>N=697</t>
  </si>
  <si>
    <t>N=3571</t>
  </si>
  <si>
    <t>Personer1</t>
  </si>
  <si>
    <t>Intern referansekode:</t>
  </si>
  <si>
    <t>Ekstern PRODUKSJON</t>
  </si>
  <si>
    <t>Database:</t>
  </si>
  <si>
    <t>1.1.</t>
  </si>
  <si>
    <t>Personer</t>
  </si>
  <si>
    <t>Referansetid:</t>
  </si>
  <si>
    <t>Situasjon (tidspunkt)</t>
  </si>
  <si>
    <t>Personer:</t>
  </si>
  <si>
    <t>Målemetode:</t>
  </si>
  <si>
    <t>personer</t>
  </si>
  <si>
    <t>Måleenhet:</t>
  </si>
  <si>
    <t>Copyright</t>
  </si>
  <si>
    <t>mgh@ssb.no</t>
  </si>
  <si>
    <t xml:space="preserve"> +47 40811491</t>
  </si>
  <si>
    <t>Magnus Haug, Statistisk sentralbyrå</t>
  </si>
  <si>
    <t>tov@ssb.no</t>
  </si>
  <si>
    <t xml:space="preserve"> +47 408 11 336</t>
  </si>
  <si>
    <t>Tove Bergseteren, Statistisk sentralbyrå</t>
  </si>
  <si>
    <t>Kontakt:</t>
  </si>
  <si>
    <t>Statistisk sentralbyrå</t>
  </si>
  <si>
    <t>Kilde:</t>
  </si>
  <si>
    <t>20220224 08:00</t>
  </si>
  <si>
    <t>Sist endret:</t>
  </si>
  <si>
    <t>Her inngår kommuner som er blitt splittet, og som derfor kan ikke summeres opp til en av de nåværende kommunene. Bruk knappen 'Velg verdier fra gruppe' om du ønsker å se tall for hver av de delte kommunene.</t>
  </si>
  <si>
    <t>Delte kommuner og uoppgitt:</t>
  </si>
  <si>
    <t>region:</t>
  </si>
  <si>
    <t>1850 Tysfjord ble 1.1.2020 delt mellom de nye kommunene 1806 Narvik og 1875 Hamarøy. Denne tabellen viser ikke historiske tall for disse nye kommunene. Tall for 1850 Tysfjord, 1849 Hamarøy, 1854 Ballangen og 1805 Narvik før 2020 finnes under valget 'Kommuner 2018-2019'.</t>
  </si>
  <si>
    <t>Hamarøy:</t>
  </si>
  <si>
    <t>Narvik:</t>
  </si>
  <si>
    <t>Før 2020 er tall for grunnkrets Lund regnet med under K-5060 Nærøysund. Fra 2020 tilhører grunnkretsen 5007 Namsos.</t>
  </si>
  <si>
    <t>Nærøysund:</t>
  </si>
  <si>
    <t>5012 Snillfjord ble 1.1.2020 delt mellom de nye kommunene 5055 Heim, 5056 Hitra og 5059 Orkland. Denne tabellen viser ikke historiske tall for disse nye kommunene. Tall for 5012 Snillfjord før 2020 finnes under valget 'Kommuner 2018-2019'.</t>
  </si>
  <si>
    <t>Orkland:</t>
  </si>
  <si>
    <t>Hitra:</t>
  </si>
  <si>
    <t>Heim:</t>
  </si>
  <si>
    <t>Før 2020 er tall for grunnkrets Verrabotn regnet med under K-5006 Steinkjer. Fra 2020 tilhører grunnkretsen 5054 Indre Fosen.</t>
  </si>
  <si>
    <t>Indre Fosen:</t>
  </si>
  <si>
    <t>Namsos:</t>
  </si>
  <si>
    <t>Steinkjer:</t>
  </si>
  <si>
    <t>Hele tidsserien er beregnet ut fra kommunegrensene i 2020. Den tidligere kommunen Klæbu er dermed medregnet før 2020.</t>
  </si>
  <si>
    <t>Trondheim:</t>
  </si>
  <si>
    <t>Før 2020 er tall for grunnkretsene Bjørke og Viddalen regnet med under K-1520 Ørsta. Fra 2020 tilhører grunnkretsene 1577 Volda.</t>
  </si>
  <si>
    <t>Volda:</t>
  </si>
  <si>
    <t>Før 2020 er tall for grunnkrets Orten regnet med under K-1507 Ålesund. Fra 2020 tilhører grunnkretsen 1547 Aukra.</t>
  </si>
  <si>
    <t>Aukra:</t>
  </si>
  <si>
    <t>Ørsta:</t>
  </si>
  <si>
    <t>Ålesund:</t>
  </si>
  <si>
    <t>Før 2020 er tall for grunnkretsene Totland, Bryggja og Maurstad regnet med under K-4602 Kinn. Fra 2020 tilhører grunnkretsene 4649 Stad.</t>
  </si>
  <si>
    <t>Stad:</t>
  </si>
  <si>
    <t>Før 2020 er tall for grunnkrets Nessane regnet med under K-4640 Sogndal. Fra 2020 tilhører grunnkretsen 4638 Høyanger.</t>
  </si>
  <si>
    <t>Sogndal:</t>
  </si>
  <si>
    <t>Høyanger:</t>
  </si>
  <si>
    <t>Før 2020 er tall for grunnkretsene Djønno og Tjoflot regnet med under K-4618 Ullensvang. Fra 2020 tilhører grunnkretsene 4621 Voss.</t>
  </si>
  <si>
    <t>Voss:</t>
  </si>
  <si>
    <t>Ullensvang:</t>
  </si>
  <si>
    <t>Kinn:</t>
  </si>
  <si>
    <t>Hele tidsserien er beregnet ut fra kommunegrensene i 2020. De tidligere kommunene Finnøy og Rennesøy er dermed medregnet før 2020. &lt;br&gt; Før 2020 er tall for grunnkrets Vestersjø regnet med under K-1133 Hjelmeland. Fra 2020 tilhører grunnkretsen 1103 Stavanger.</t>
  </si>
  <si>
    <t>Hjelmeland:</t>
  </si>
  <si>
    <t>Før 2020 er tall for grunnkrets Kolabygda og deler av Sognesand og Forsand regnet med under K-1108 Sandnes. Fra 2020 tilhører områdene 1130 Strand.</t>
  </si>
  <si>
    <t>Strand:</t>
  </si>
  <si>
    <t>Sandnes:</t>
  </si>
  <si>
    <t>Stavanger:</t>
  </si>
  <si>
    <t>Før 2020 er tall for grunnkretsene Andgard og Hjuksebø regnet med under K-3817 Midt-Telemark. Fra 2020 tilhører grunnkretsene 3808 Notodden.</t>
  </si>
  <si>
    <t>Midt-Telemark:</t>
  </si>
  <si>
    <t>Notodden:</t>
  </si>
  <si>
    <t>Før 2020 er tall for grunnkrets Mulvika regnet med under K-3803 Tønsberg. Fra 2020 tilhører grunnkretsen K-3802 Holmestrand.</t>
  </si>
  <si>
    <t>Tønsberg:</t>
  </si>
  <si>
    <t>Før 2020 er tall for Pauliveien og Skoppum regnet med under K-3803 Tønsberg. Fra 2020 tilhører områdene 3801 Horten. Før 2020 er tall for Haugan regnet med under K-3801 Horten. Fra 2020 tilhører området K-3803 Tønsberg.</t>
  </si>
  <si>
    <t>Holmestrand:</t>
  </si>
  <si>
    <t>Horten:</t>
  </si>
  <si>
    <t>Før 2020 er tall for grunnkrets Rånåsfoss og deler av Hellesjø regnet med under K-3030 Lillestrøm. Fra 2020 tilhører områdene 3034 Nes.</t>
  </si>
  <si>
    <t>Nes:</t>
  </si>
  <si>
    <t>Lillestrøm:</t>
  </si>
  <si>
    <t>Før 2020 er tall for Tandbergløkka (del av grunnkrets Østensjø) regnet med under K-3020 Ås. Fra 2020 tilhører området 3020 Nordre Follo.</t>
  </si>
  <si>
    <t>Ås:</t>
  </si>
  <si>
    <t>Nordre Follo:</t>
  </si>
  <si>
    <t>&lt;a href='https://www.ssb.no/offentlig-sektor/kommunekatalog/endringer-i-de-regionale-inndelingene' target='footnote'&gt;&lt;b&gt;Se liste over endringer i de regionale inndelingene.&lt;/b&gt;&lt;/a&gt;</t>
  </si>
  <si>
    <t>K-Rest Delte kommuner og uoppgitt</t>
  </si>
  <si>
    <t>K-23 Kontinentalsokkelen</t>
  </si>
  <si>
    <t>K-21-22 Svalbard og Jan Mayen</t>
  </si>
  <si>
    <t>s</t>
  </si>
  <si>
    <t>K-5444 Sør-Varanger</t>
  </si>
  <si>
    <t>K-5443 Båtsfjord</t>
  </si>
  <si>
    <t>K-5442 Unjárga - Nesseby</t>
  </si>
  <si>
    <t>K-5441 Deatnu - Tana</t>
  </si>
  <si>
    <t>K-5440 Berlevåg</t>
  </si>
  <si>
    <t>K-5439 Gamvik</t>
  </si>
  <si>
    <t>K-5438 Lebesby</t>
  </si>
  <si>
    <t>K-5437 Kárásjohka - Karasjok</t>
  </si>
  <si>
    <t>K-5436 Porsanger - Porsángu - Porsanki </t>
  </si>
  <si>
    <t>K-5435 Nordkapp</t>
  </si>
  <si>
    <t>K-5434 Måsøy</t>
  </si>
  <si>
    <t>K-5433 Hasvik</t>
  </si>
  <si>
    <t>K-5432 Loppa</t>
  </si>
  <si>
    <t>K-5430 Guovdageaidnu - Kautokeino</t>
  </si>
  <si>
    <t>r</t>
  </si>
  <si>
    <t>K-5429 Kvænangen</t>
  </si>
  <si>
    <t>K-5428 Nordreisa</t>
  </si>
  <si>
    <t>K-5427 Skjervøy</t>
  </si>
  <si>
    <t>K-5426 Gáivuotna - Kåfjord - Kaivuono</t>
  </si>
  <si>
    <t>K-5425 Storfjord - Omasvuotna - Omasvuono</t>
  </si>
  <si>
    <t>K-5424 Lyngen</t>
  </si>
  <si>
    <t>K-5423 Karlsøy</t>
  </si>
  <si>
    <t>K-5422 Balsfjord</t>
  </si>
  <si>
    <t>K-5421 Senja</t>
  </si>
  <si>
    <t>K-5420 Dyrøy</t>
  </si>
  <si>
    <t>K-5419 Sørreisa</t>
  </si>
  <si>
    <t>K-5418 Målselv</t>
  </si>
  <si>
    <t>K-5417 Salangen</t>
  </si>
  <si>
    <t>K-5416 Bardu</t>
  </si>
  <si>
    <t>K-5415 Loabák - Lavangen</t>
  </si>
  <si>
    <t>K-5414 Gratangen</t>
  </si>
  <si>
    <t>K-5413 Ibestad</t>
  </si>
  <si>
    <t>Nordland inntil 2019</t>
  </si>
  <si>
    <t>q</t>
  </si>
  <si>
    <t>K-5412 Tjeldsund</t>
  </si>
  <si>
    <t>K-5411 Kvæfjord</t>
  </si>
  <si>
    <t>K-5406 Hammerfest</t>
  </si>
  <si>
    <t>K-5405 Vadsø</t>
  </si>
  <si>
    <t>K-5404 Vardø</t>
  </si>
  <si>
    <t>K-5403 Alta</t>
  </si>
  <si>
    <t>K-5402 Harstad</t>
  </si>
  <si>
    <t>K-5401 Tromsø</t>
  </si>
  <si>
    <t>K-1875 Hamarøy</t>
  </si>
  <si>
    <t>K-1874 Moskenes</t>
  </si>
  <si>
    <t>K-1871 Andøy</t>
  </si>
  <si>
    <t>K-1870 Sortland - Suortá</t>
  </si>
  <si>
    <t>K-1868 Øksnes</t>
  </si>
  <si>
    <t>K-1867 Bø</t>
  </si>
  <si>
    <t>K-1866 Hadsel</t>
  </si>
  <si>
    <t>K-1865 Vågan</t>
  </si>
  <si>
    <t>K-1860 Vestvågøy</t>
  </si>
  <si>
    <t>K-1859 Flakstad</t>
  </si>
  <si>
    <t>K-1857 Værøy</t>
  </si>
  <si>
    <t>K-1856 Røst</t>
  </si>
  <si>
    <t>K-1853 Evenes - Evenássi</t>
  </si>
  <si>
    <t>K-1851 Lødingen</t>
  </si>
  <si>
    <t>K-1848 Steigen</t>
  </si>
  <si>
    <t>K-1845 Sørfold</t>
  </si>
  <si>
    <t>K-1841 Fauske - Fuosko</t>
  </si>
  <si>
    <t>K-1840 Saltdal</t>
  </si>
  <si>
    <t>K-1839 Beiarn</t>
  </si>
  <si>
    <t>K-1838 Gildeskål</t>
  </si>
  <si>
    <t>K-1837 Meløy</t>
  </si>
  <si>
    <t>K-1836 Rødøy</t>
  </si>
  <si>
    <t>K-1835 Træna</t>
  </si>
  <si>
    <t>K-1834 Lurøy</t>
  </si>
  <si>
    <t>K-1833 Rana</t>
  </si>
  <si>
    <t>K-1832 Hemnes</t>
  </si>
  <si>
    <t>K-1828 Nesna</t>
  </si>
  <si>
    <t>K-1827 Dønna</t>
  </si>
  <si>
    <t>K-1826 Hattfjelldal</t>
  </si>
  <si>
    <t>K-1825 Grane</t>
  </si>
  <si>
    <t>K-1824 Vefsn</t>
  </si>
  <si>
    <t>K-1822 Leirfjord</t>
  </si>
  <si>
    <t>K-1820 Alstahaug</t>
  </si>
  <si>
    <t>K-1818 Herøy (Nordland)</t>
  </si>
  <si>
    <t>K-1816 Vevelstad</t>
  </si>
  <si>
    <t>K-1815 Vega</t>
  </si>
  <si>
    <t>K-1813 Brønnøy</t>
  </si>
  <si>
    <t>K-1812 Sømna</t>
  </si>
  <si>
    <t>K-1811 Bindal</t>
  </si>
  <si>
    <t>K-1806 Narvik</t>
  </si>
  <si>
    <t>K-1804 Bodø</t>
  </si>
  <si>
    <t>n</t>
  </si>
  <si>
    <t>K-5061 Rindal</t>
  </si>
  <si>
    <t>p</t>
  </si>
  <si>
    <t>K-5060 Nærøysund</t>
  </si>
  <si>
    <t>o</t>
  </si>
  <si>
    <t>K-5059 Orkland</t>
  </si>
  <si>
    <t>K-5058 Åfjord</t>
  </si>
  <si>
    <t>K-5057 Ørland</t>
  </si>
  <si>
    <t>K-5056 Hitra</t>
  </si>
  <si>
    <t>K-5055 Heim</t>
  </si>
  <si>
    <t>K-5054 Indre Fosen</t>
  </si>
  <si>
    <t>K-5053 Inderøy</t>
  </si>
  <si>
    <t>K-5052 Leka</t>
  </si>
  <si>
    <t>K-5049 Flatanger</t>
  </si>
  <si>
    <t>K-5047 Overhalla</t>
  </si>
  <si>
    <t>K-5046 Høylandet</t>
  </si>
  <si>
    <t>K-5045 Grong</t>
  </si>
  <si>
    <t>K-5044 Namsskogan</t>
  </si>
  <si>
    <t>K-5043 Raarvihke - Røyrvik</t>
  </si>
  <si>
    <t>K-5042 Lierne</t>
  </si>
  <si>
    <t>K-5041 Snåase - Snåsa</t>
  </si>
  <si>
    <t>K-5038 Verdal</t>
  </si>
  <si>
    <t>K-5037 Levanger</t>
  </si>
  <si>
    <t>K-5036 Frosta</t>
  </si>
  <si>
    <t>K-5035 Stjørdal</t>
  </si>
  <si>
    <t>K-5034 Meråker</t>
  </si>
  <si>
    <t>K-5033 Tydal</t>
  </si>
  <si>
    <t>K-5032 Selbu</t>
  </si>
  <si>
    <t>K-5031 Malvik</t>
  </si>
  <si>
    <t>K-5029 Skaun</t>
  </si>
  <si>
    <t>K-5028 Melhus</t>
  </si>
  <si>
    <t>K-5027 Midtre Gauldal</t>
  </si>
  <si>
    <t>K-5026 Holtålen</t>
  </si>
  <si>
    <t>K-5025 Røros</t>
  </si>
  <si>
    <t>K-5022 Rennebu</t>
  </si>
  <si>
    <t>K-5021 Oppdal</t>
  </si>
  <si>
    <t>K-5020 Osen</t>
  </si>
  <si>
    <t>K-5014 Frøya</t>
  </si>
  <si>
    <t>K-5007 Namsos</t>
  </si>
  <si>
    <t>K-5006 Steinkjer</t>
  </si>
  <si>
    <t>K-5001 Trondheim</t>
  </si>
  <si>
    <t>K-1579 Hustadvika</t>
  </si>
  <si>
    <t>K-1578 Fjord</t>
  </si>
  <si>
    <t>K-1577 Volda</t>
  </si>
  <si>
    <t>K-1576 Aure</t>
  </si>
  <si>
    <t>K-1573 Smøla</t>
  </si>
  <si>
    <t>K-1566 Surnadal</t>
  </si>
  <si>
    <t>K-1563 Sunndal</t>
  </si>
  <si>
    <t>K-1560 Tingvoll</t>
  </si>
  <si>
    <t>K-1557 Gjemnes</t>
  </si>
  <si>
    <t>K-1554 Averøy</t>
  </si>
  <si>
    <t>K-1547 Aukra</t>
  </si>
  <si>
    <t>K-1539 Rauma</t>
  </si>
  <si>
    <t>K-1535 Vestnes</t>
  </si>
  <si>
    <t>K-1532 Giske</t>
  </si>
  <si>
    <t>K-1531 Sula</t>
  </si>
  <si>
    <t>K-1528 Sykkylven</t>
  </si>
  <si>
    <t>K-1525 Stranda</t>
  </si>
  <si>
    <t>K-1520 Ørsta</t>
  </si>
  <si>
    <t>K-1517 Hareid</t>
  </si>
  <si>
    <t>K-1516 Ulstein</t>
  </si>
  <si>
    <t>K-1515 Herøy (Møre og Romsdal)</t>
  </si>
  <si>
    <t>K-1514 Sande</t>
  </si>
  <si>
    <t>K-1511 Vanylven</t>
  </si>
  <si>
    <t>K-1507 Ålesund</t>
  </si>
  <si>
    <t>K-1506 Molde</t>
  </si>
  <si>
    <t>K-1505 Kristiansund</t>
  </si>
  <si>
    <t>m</t>
  </si>
  <si>
    <t>K-4651 Stryn</t>
  </si>
  <si>
    <t>K-4650 Gloppen</t>
  </si>
  <si>
    <t>K-4649 Stad</t>
  </si>
  <si>
    <t>K-4648 Bremanger</t>
  </si>
  <si>
    <t>K-4647 Sunnfjord</t>
  </si>
  <si>
    <t>K-4646 Fjaler</t>
  </si>
  <si>
    <t>K-4645 Askvoll</t>
  </si>
  <si>
    <t>K-4644 Luster</t>
  </si>
  <si>
    <t>K-4643 Årdal</t>
  </si>
  <si>
    <t>K-4642 Lærdal</t>
  </si>
  <si>
    <t>K-4641 Aurland</t>
  </si>
  <si>
    <t>K-4640 Sogndal</t>
  </si>
  <si>
    <t>K-4639 Vik</t>
  </si>
  <si>
    <t>K-4638 Høyanger</t>
  </si>
  <si>
    <t>K-4637 Hyllestad</t>
  </si>
  <si>
    <t>K-4636 Solund</t>
  </si>
  <si>
    <t>K-4635 Gulen</t>
  </si>
  <si>
    <t>l</t>
  </si>
  <si>
    <t>K-4634 Masfjorden</t>
  </si>
  <si>
    <t>K-4633 Fedje</t>
  </si>
  <si>
    <t>K-4632 Austrheim</t>
  </si>
  <si>
    <t>K-4631 Alver</t>
  </si>
  <si>
    <t>K-4630 Osterøy</t>
  </si>
  <si>
    <t>K-4629 Modalen</t>
  </si>
  <si>
    <t>K-4628 Vaksdal</t>
  </si>
  <si>
    <t>K-4627 Askøy</t>
  </si>
  <si>
    <t>K-4626 Øygarden</t>
  </si>
  <si>
    <t>K-4625 Austevoll</t>
  </si>
  <si>
    <t>K-4624 Bjørnafjorden</t>
  </si>
  <si>
    <t>K-4623 Samnanger</t>
  </si>
  <si>
    <t>K-4622 Kvam</t>
  </si>
  <si>
    <t>K-4621 Voss</t>
  </si>
  <si>
    <t>K-4620 Ulvik</t>
  </si>
  <si>
    <t>K-4619 Eidfjord</t>
  </si>
  <si>
    <t>K-4618 Ullensvang</t>
  </si>
  <si>
    <t>K-4617 Kvinnherad</t>
  </si>
  <si>
    <t>K-4616 Tysnes</t>
  </si>
  <si>
    <t>K-4615 Fitjar</t>
  </si>
  <si>
    <t>K-4614 Stord</t>
  </si>
  <si>
    <t>K-4613 Bømlo</t>
  </si>
  <si>
    <t>K-4612 Sveio</t>
  </si>
  <si>
    <t>K-4611 Etne</t>
  </si>
  <si>
    <t>K-4602 Kinn</t>
  </si>
  <si>
    <t>K-4601 Bergen</t>
  </si>
  <si>
    <t>k</t>
  </si>
  <si>
    <t>K-1160 Vindafjord</t>
  </si>
  <si>
    <t>K-1151 Utsira</t>
  </si>
  <si>
    <t>K-1149 Karmøy</t>
  </si>
  <si>
    <t>K-1146 Tysvær</t>
  </si>
  <si>
    <t>K-1145 Bokn</t>
  </si>
  <si>
    <t>K-1144 Kvitsøy</t>
  </si>
  <si>
    <t>K-1135 Sauda</t>
  </si>
  <si>
    <t>K-1134 Suldal</t>
  </si>
  <si>
    <t>K-1133 Hjelmeland</t>
  </si>
  <si>
    <t>K-1130 Strand</t>
  </si>
  <si>
    <t>K-1127 Randaberg</t>
  </si>
  <si>
    <t>K-1124 Sola</t>
  </si>
  <si>
    <t>K-1122 Gjesdal</t>
  </si>
  <si>
    <t>K-1121 Time</t>
  </si>
  <si>
    <t>K-1120 Klepp</t>
  </si>
  <si>
    <t>K-1119 Hå</t>
  </si>
  <si>
    <t>K-1114 Bjerkreim</t>
  </si>
  <si>
    <t>K-1112 Lund</t>
  </si>
  <si>
    <t>K-1111 Sokndal</t>
  </si>
  <si>
    <t>K-1108 Sandnes</t>
  </si>
  <si>
    <t>K-1106 Haugesund</t>
  </si>
  <si>
    <t>K-1103 Stavanger</t>
  </si>
  <si>
    <t>K-1101 Eigersund</t>
  </si>
  <si>
    <t>j</t>
  </si>
  <si>
    <t>K-4228 Sirdal</t>
  </si>
  <si>
    <t>K-4227 Kvinesdal</t>
  </si>
  <si>
    <t>K-4226 Hægebostad</t>
  </si>
  <si>
    <t>K-4225 Lyngdal</t>
  </si>
  <si>
    <t>K-4224 Åseral</t>
  </si>
  <si>
    <t>K-4223 Vennesla</t>
  </si>
  <si>
    <t>i</t>
  </si>
  <si>
    <t>K-4222 Bykle</t>
  </si>
  <si>
    <t>K-4221 Valle</t>
  </si>
  <si>
    <t>K-4220 Bygland</t>
  </si>
  <si>
    <t>K-4219 Evje og Hornnes</t>
  </si>
  <si>
    <t>K-4218 Iveland</t>
  </si>
  <si>
    <t>K-4217 Åmli</t>
  </si>
  <si>
    <t>K-4216 Birkenes</t>
  </si>
  <si>
    <t>K-4215 Lillesand</t>
  </si>
  <si>
    <t>K-4214 Froland</t>
  </si>
  <si>
    <t>K-4213 Tvedestrand</t>
  </si>
  <si>
    <t>K-4212 Vegårshei</t>
  </si>
  <si>
    <t>K-4211 Gjerstad</t>
  </si>
  <si>
    <t>K-4207 Flekkefjord</t>
  </si>
  <si>
    <t>K-4206 Farsund</t>
  </si>
  <si>
    <t>K-4205 Lindesnes</t>
  </si>
  <si>
    <t>K-4204 Kristiansand</t>
  </si>
  <si>
    <t>K-4203 Arendal</t>
  </si>
  <si>
    <t>K-4202 Grimstad</t>
  </si>
  <si>
    <t>K-4201 Risør</t>
  </si>
  <si>
    <t>h</t>
  </si>
  <si>
    <t>K-3825 Vinje</t>
  </si>
  <si>
    <t>K-3824 Tokke</t>
  </si>
  <si>
    <t>K-3823 Fyresdal</t>
  </si>
  <si>
    <t>K-3822 Nissedal</t>
  </si>
  <si>
    <t>K-3821 Kviteseid</t>
  </si>
  <si>
    <t>K-3820 Seljord</t>
  </si>
  <si>
    <t>K-3819 Hjartdal</t>
  </si>
  <si>
    <t>K-3818 Tinn</t>
  </si>
  <si>
    <t>K-3817 Midt-Telemark</t>
  </si>
  <si>
    <t>K-3816 Nome</t>
  </si>
  <si>
    <t>K-3815 Drangedal</t>
  </si>
  <si>
    <t>K-3814 Kragerø</t>
  </si>
  <si>
    <t>K-3813 Bamble</t>
  </si>
  <si>
    <t>K-3812 Siljan</t>
  </si>
  <si>
    <t>g</t>
  </si>
  <si>
    <t>K-3811 Færder</t>
  </si>
  <si>
    <t>K-3808 Notodden</t>
  </si>
  <si>
    <t>K-3807 Skien</t>
  </si>
  <si>
    <t>K-3806 Porsgrunn</t>
  </si>
  <si>
    <t>K-3805 Larvik</t>
  </si>
  <si>
    <t>K-3804 Sandefjord</t>
  </si>
  <si>
    <t>K-3803 Tønsberg</t>
  </si>
  <si>
    <t>K-3802 Holmestrand</t>
  </si>
  <si>
    <t>K-3801 Horten</t>
  </si>
  <si>
    <t>e</t>
  </si>
  <si>
    <t>K-3454 Vang</t>
  </si>
  <si>
    <t>K-3453 Øystre Slidre</t>
  </si>
  <si>
    <t>K-3452 Vestre Slidre</t>
  </si>
  <si>
    <t>K-3451 Nord-Aurdal</t>
  </si>
  <si>
    <t>K-3450 Etnedal</t>
  </si>
  <si>
    <t>K-3449 Sør-Aurdal</t>
  </si>
  <si>
    <t>K-3448 Nordre Land</t>
  </si>
  <si>
    <t>K-3447 Søndre Land</t>
  </si>
  <si>
    <t>K-3446 Gran</t>
  </si>
  <si>
    <t>K-3443 Vestre Toten</t>
  </si>
  <si>
    <t>K-3442 Østre Toten</t>
  </si>
  <si>
    <t>K-3441 Gausdal</t>
  </si>
  <si>
    <t>K-3440 Øyer</t>
  </si>
  <si>
    <t>K-3439 Ringebu</t>
  </si>
  <si>
    <t>K-3438 Sør-Fron</t>
  </si>
  <si>
    <t>K-3437 Sel</t>
  </si>
  <si>
    <t>K-3436 Nord-Fron</t>
  </si>
  <si>
    <t>K-3435 Vågå</t>
  </si>
  <si>
    <t>K-3434 Lom</t>
  </si>
  <si>
    <t>K-3433 Skjåk</t>
  </si>
  <si>
    <t>K-3432 Lesja</t>
  </si>
  <si>
    <t>K-3431 Dovre</t>
  </si>
  <si>
    <t>d</t>
  </si>
  <si>
    <t>K-3430 Os</t>
  </si>
  <si>
    <t>K-3429 Folldal</t>
  </si>
  <si>
    <t>K-3428 Alvdal</t>
  </si>
  <si>
    <t>K-3427 Tynset</t>
  </si>
  <si>
    <t>K-3426 Tolga</t>
  </si>
  <si>
    <t>K-3425 Engerdal</t>
  </si>
  <si>
    <t>K-3424 Rendalen</t>
  </si>
  <si>
    <t>K-3423 Stor-Elvdal</t>
  </si>
  <si>
    <t>K-3422 Åmot</t>
  </si>
  <si>
    <t>K-3421 Trysil</t>
  </si>
  <si>
    <t>K-3420 Elverum</t>
  </si>
  <si>
    <t>K-3419 Våler (Innlandet)</t>
  </si>
  <si>
    <t>K-3418 Åsnes</t>
  </si>
  <si>
    <t>K-3417 Grue</t>
  </si>
  <si>
    <t>K-3416 Eidskog</t>
  </si>
  <si>
    <t>K-3415 Sør-Odal</t>
  </si>
  <si>
    <t>K-3414 Nord-Odal</t>
  </si>
  <si>
    <t>K-3413 Stange</t>
  </si>
  <si>
    <t>K-3412 Løten</t>
  </si>
  <si>
    <t>K-3411 Ringsaker</t>
  </si>
  <si>
    <t>K-3407 Gjøvik</t>
  </si>
  <si>
    <t>K-3405 Lillehammer</t>
  </si>
  <si>
    <t>K-3403 Hamar</t>
  </si>
  <si>
    <t>K-3401 Kongsvinger</t>
  </si>
  <si>
    <t>c</t>
  </si>
  <si>
    <t>K-0301 Oslo</t>
  </si>
  <si>
    <t>K-3054 Lunner</t>
  </si>
  <si>
    <t>K-3053 Jevnaker</t>
  </si>
  <si>
    <t>f</t>
  </si>
  <si>
    <t>K-3052 Nore og Uvdal</t>
  </si>
  <si>
    <t>K-3051 Rollag</t>
  </si>
  <si>
    <t>K-3050 Flesberg</t>
  </si>
  <si>
    <t>K-3049 Lier</t>
  </si>
  <si>
    <t>K-3048 Øvre Eiker</t>
  </si>
  <si>
    <t>K-3047 Modum</t>
  </si>
  <si>
    <t>K-3046 Krødsherad</t>
  </si>
  <si>
    <t>K-3045 Sigdal</t>
  </si>
  <si>
    <t>K-3044 Hol</t>
  </si>
  <si>
    <t>K-3043 Ål</t>
  </si>
  <si>
    <t>K-3042 Hemsedal</t>
  </si>
  <si>
    <t>K-3041 Gol</t>
  </si>
  <si>
    <t>K-3040 Nesbyen</t>
  </si>
  <si>
    <t>K-3039 Flå</t>
  </si>
  <si>
    <t>K-3038 Hole</t>
  </si>
  <si>
    <t>b</t>
  </si>
  <si>
    <t>K-3037 Hurdal</t>
  </si>
  <si>
    <t>K-3036 Nannestad</t>
  </si>
  <si>
    <t>K-3035 Eidsvoll</t>
  </si>
  <si>
    <t>K-3034 Nes</t>
  </si>
  <si>
    <t>K-3033 Ullensaker</t>
  </si>
  <si>
    <t>K-3032 Gjerdrum</t>
  </si>
  <si>
    <t>K-3031 Nittedal</t>
  </si>
  <si>
    <t>K-3030 Lillestrøm</t>
  </si>
  <si>
    <t>K-3029 Lørenskog</t>
  </si>
  <si>
    <t>K-3028 Enebakk</t>
  </si>
  <si>
    <t>K-3027 Rælingen</t>
  </si>
  <si>
    <t>Diff</t>
  </si>
  <si>
    <t>K-3026 Aurskog-Høland</t>
  </si>
  <si>
    <t>Kontroll</t>
  </si>
  <si>
    <t>K-3025 Asker</t>
  </si>
  <si>
    <t>K-3024 Bærum</t>
  </si>
  <si>
    <t>K-3023 Nesodden</t>
  </si>
  <si>
    <t>K-3022 Frogn</t>
  </si>
  <si>
    <t>K-3021 Ås</t>
  </si>
  <si>
    <t>Som før</t>
  </si>
  <si>
    <t>K-3020 Nordre Follo</t>
  </si>
  <si>
    <t>K-3019 Vestby</t>
  </si>
  <si>
    <t>a</t>
  </si>
  <si>
    <t>K-3018 Våler (Viken)</t>
  </si>
  <si>
    <t>K-3017 Råde</t>
  </si>
  <si>
    <t>K-3016 Rakkestad</t>
  </si>
  <si>
    <t>K-3015 Skiptvet</t>
  </si>
  <si>
    <t>K-3014 Indre Østfold</t>
  </si>
  <si>
    <t>K-3013 Marker</t>
  </si>
  <si>
    <t>K-3012 Aremark</t>
  </si>
  <si>
    <t>K-3011 Hvaler</t>
  </si>
  <si>
    <t>K-3007 Ringerike</t>
  </si>
  <si>
    <t>K-3006 Kongsberg</t>
  </si>
  <si>
    <t>K-3005 Drammen</t>
  </si>
  <si>
    <t>K-3004 Fredrikstad</t>
  </si>
  <si>
    <t>K-3003 Sarpsborg</t>
  </si>
  <si>
    <t>K-3002 Moss</t>
  </si>
  <si>
    <t>Rømskog var i Østfold, slått sammen med Aurskog i Akershus. Med i Akershus nå</t>
  </si>
  <si>
    <t>K-3001 Halden</t>
  </si>
  <si>
    <t>2022</t>
  </si>
  <si>
    <t>2021</t>
  </si>
  <si>
    <t>2016</t>
  </si>
  <si>
    <t>2015</t>
  </si>
  <si>
    <t>07459: Befolkning, etter region, statistikkvariabel og år</t>
  </si>
  <si>
    <t>Kode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</si>
</sst>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 #,##0.00_ ;_ * \-#,##0.00_ ;_ * &quot;-&quot;??_ ;_ @_ "/>
    <numFmt numFmtId="165" formatCode="_-* #,##0_-;\-* #,##0_-;_-* &quot;-&quot;??_-;_-@_-"/>
    <numFmt numFmtId="166" formatCode="_-* #,##0_-;\-* #,##0_-;_-* &quot;-&quot;???????_-;_-@_-"/>
  </numFmts>
  <fonts count="18"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1"/>
      <color theme="1"/>
      <name val="Calibri"/>
      <family val="2"/>
      <scheme val="minor"/>
    </font>
    <font>
      <sz val="11"/>
      <color indexed="8"/>
      <name val="Calibri"/>
      <family val="2"/>
    </font>
    <font>
      <sz val="11"/>
      <color theme="0"/>
      <name val="Calibri"/>
      <family val="2"/>
      <scheme val="minor"/>
    </font>
    <font>
      <u/>
      <sz val="12"/>
      <color theme="10"/>
      <name val="Calibri"/>
      <family val="2"/>
      <scheme val="minor"/>
    </font>
    <font>
      <u/>
      <sz val="12"/>
      <color theme="11"/>
      <name val="Calibri"/>
      <family val="2"/>
      <scheme val="minor"/>
    </font>
    <font>
      <sz val="26"/>
      <color theme="1"/>
      <name val="Calibri"/>
      <scheme val="minor"/>
    </font>
    <font>
      <sz val="11"/>
      <color theme="1"/>
      <name val="Calibri"/>
      <family val="2"/>
    </font>
    <font>
      <b/>
      <sz val="11"/>
      <color theme="1"/>
      <name val="Calibri"/>
    </font>
    <font>
      <b/>
      <sz val="26"/>
      <color rgb="FF000000"/>
      <name val="Calibri"/>
      <family val="2"/>
      <scheme val="minor"/>
    </font>
    <font>
      <sz val="11"/>
      <color theme="1"/>
      <name val="Arial"/>
    </font>
    <font>
      <sz val="11"/>
      <color rgb="FF000000"/>
      <name val="Calibri"/>
      <family val="2"/>
    </font>
    <font>
      <b/>
      <sz val="11"/>
      <color rgb="FF000000"/>
      <name val="Calibri"/>
      <family val="2"/>
    </font>
    <font>
      <b/>
      <sz val="14"/>
      <color rgb="FF000000"/>
      <name val="Calibri"/>
      <family val="2"/>
    </font>
    <font>
      <sz val="9"/>
      <color rgb="FF000000"/>
      <name val="Tahoma"/>
      <family val="2"/>
    </font>
  </fonts>
  <fills count="8">
    <fill>
      <patternFill patternType="none"/>
    </fill>
    <fill>
      <patternFill patternType="gray125"/>
    </fill>
    <fill>
      <patternFill patternType="solid">
        <fgColor theme="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00"/>
        <bgColor indexed="64"/>
      </patternFill>
    </fill>
  </fills>
  <borders count="15">
    <border>
      <left/>
      <right/>
      <top/>
      <bottom/>
      <diagonal/>
    </border>
    <border>
      <left/>
      <right/>
      <top style="thin">
        <color auto="1"/>
      </top>
      <bottom/>
      <diagonal/>
    </border>
    <border>
      <left/>
      <right/>
      <top/>
      <bottom style="thin">
        <color auto="1"/>
      </bottom>
      <diagonal/>
    </border>
    <border>
      <left style="medium">
        <color auto="1"/>
      </left>
      <right/>
      <top/>
      <bottom/>
      <diagonal/>
    </border>
    <border>
      <left/>
      <right style="medium">
        <color auto="1"/>
      </right>
      <top/>
      <bottom/>
      <diagonal/>
    </border>
    <border>
      <left/>
      <right style="medium">
        <color auto="1"/>
      </right>
      <top/>
      <bottom style="thin">
        <color auto="1"/>
      </bottom>
      <diagonal/>
    </border>
    <border>
      <left style="medium">
        <color auto="1"/>
      </left>
      <right/>
      <top/>
      <bottom style="thin">
        <color auto="1"/>
      </bottom>
      <diagonal/>
    </border>
    <border>
      <left/>
      <right style="medium">
        <color auto="1"/>
      </right>
      <top style="thin">
        <color auto="1"/>
      </top>
      <bottom/>
      <diagonal/>
    </border>
    <border>
      <left style="medium">
        <color auto="1"/>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03">
    <xf numFmtId="0" fontId="0" fillId="0" borderId="0"/>
    <xf numFmtId="0" fontId="4" fillId="0" borderId="0"/>
    <xf numFmtId="164" fontId="5" fillId="0" borderId="0" applyFont="0" applyFill="0" applyBorder="0" applyAlignment="0" applyProtection="0"/>
    <xf numFmtId="9" fontId="5" fillId="0" borderId="0" applyFont="0" applyFill="0" applyBorder="0" applyAlignment="0" applyProtection="0"/>
    <xf numFmtId="0" fontId="6" fillId="2"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43"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4" fillId="0" borderId="0" applyBorder="0"/>
  </cellStyleXfs>
  <cellXfs count="61">
    <xf numFmtId="0" fontId="0" fillId="0" borderId="0" xfId="0"/>
    <xf numFmtId="0" fontId="3" fillId="0" borderId="0" xfId="0" applyFont="1"/>
    <xf numFmtId="0" fontId="9" fillId="0" borderId="0" xfId="0" applyFont="1"/>
    <xf numFmtId="165" fontId="0" fillId="0" borderId="0" xfId="0" applyNumberFormat="1"/>
    <xf numFmtId="166" fontId="0" fillId="0" borderId="0" xfId="0" applyNumberFormat="1"/>
    <xf numFmtId="0" fontId="10" fillId="0" borderId="0" xfId="0" applyFont="1" applyFill="1"/>
    <xf numFmtId="0" fontId="10" fillId="0" borderId="0" xfId="0" applyFont="1" applyFill="1" applyAlignment="1">
      <alignment horizontal="center"/>
    </xf>
    <xf numFmtId="3" fontId="10" fillId="0" borderId="0" xfId="0" applyNumberFormat="1" applyFont="1" applyFill="1"/>
    <xf numFmtId="3" fontId="10" fillId="0" borderId="0" xfId="0" applyNumberFormat="1" applyFont="1" applyFill="1" applyBorder="1"/>
    <xf numFmtId="0" fontId="11" fillId="0" borderId="0" xfId="0" applyNumberFormat="1" applyFont="1" applyFill="1" applyBorder="1"/>
    <xf numFmtId="0" fontId="0" fillId="0" borderId="1" xfId="0" applyBorder="1"/>
    <xf numFmtId="0" fontId="0" fillId="0" borderId="2" xfId="0" applyBorder="1"/>
    <xf numFmtId="0" fontId="3" fillId="0" borderId="2" xfId="0" applyFont="1" applyBorder="1"/>
    <xf numFmtId="0" fontId="0" fillId="4" borderId="0" xfId="0" applyFill="1"/>
    <xf numFmtId="0" fontId="0" fillId="0" borderId="2" xfId="0" applyFill="1" applyBorder="1"/>
    <xf numFmtId="0" fontId="0" fillId="3" borderId="0" xfId="0" applyFill="1"/>
    <xf numFmtId="0" fontId="3" fillId="0" borderId="0" xfId="0" applyFont="1" applyAlignment="1"/>
    <xf numFmtId="0" fontId="0" fillId="0" borderId="3" xfId="0" applyBorder="1"/>
    <xf numFmtId="0" fontId="0" fillId="0" borderId="0" xfId="0" applyBorder="1"/>
    <xf numFmtId="0" fontId="0" fillId="0" borderId="4" xfId="0" applyBorder="1"/>
    <xf numFmtId="0" fontId="3" fillId="0" borderId="3" xfId="0" applyFont="1" applyBorder="1"/>
    <xf numFmtId="0" fontId="3" fillId="0" borderId="0" xfId="0" applyFont="1" applyBorder="1"/>
    <xf numFmtId="0" fontId="2" fillId="0" borderId="0" xfId="0" applyFont="1"/>
    <xf numFmtId="0" fontId="12" fillId="6" borderId="0" xfId="0" applyFont="1" applyFill="1"/>
    <xf numFmtId="0" fontId="0" fillId="6" borderId="0" xfId="0" applyFill="1"/>
    <xf numFmtId="165" fontId="0" fillId="0" borderId="0" xfId="0" applyNumberFormat="1" applyFill="1"/>
    <xf numFmtId="0" fontId="0" fillId="0" borderId="0" xfId="0" applyFill="1" applyBorder="1"/>
    <xf numFmtId="165" fontId="0" fillId="0" borderId="0" xfId="109" applyNumberFormat="1" applyFont="1"/>
    <xf numFmtId="0" fontId="0" fillId="0" borderId="5" xfId="0" applyBorder="1"/>
    <xf numFmtId="0" fontId="0" fillId="0" borderId="6" xfId="0" applyBorder="1"/>
    <xf numFmtId="0" fontId="0" fillId="0" borderId="7" xfId="0" applyBorder="1"/>
    <xf numFmtId="0" fontId="0" fillId="5" borderId="1" xfId="0" applyFill="1" applyBorder="1"/>
    <xf numFmtId="0" fontId="3" fillId="5" borderId="1" xfId="0" applyFont="1" applyFill="1" applyBorder="1"/>
    <xf numFmtId="0" fontId="3" fillId="5" borderId="8" xfId="0" applyFont="1" applyFill="1" applyBorder="1"/>
    <xf numFmtId="1" fontId="13" fillId="0" borderId="0" xfId="0" applyNumberFormat="1" applyFont="1"/>
    <xf numFmtId="0" fontId="3" fillId="0" borderId="0" xfId="0" applyFont="1" applyFill="1" applyBorder="1" applyAlignment="1">
      <alignment horizontal="right"/>
    </xf>
    <xf numFmtId="0" fontId="0" fillId="0" borderId="2" xfId="0" applyBorder="1" applyAlignment="1">
      <alignment horizontal="center"/>
    </xf>
    <xf numFmtId="1" fontId="13" fillId="0" borderId="0" xfId="0" applyNumberFormat="1" applyFont="1" applyAlignment="1">
      <alignment horizontal="center"/>
    </xf>
    <xf numFmtId="0" fontId="0" fillId="0" borderId="0" xfId="0" applyAlignment="1">
      <alignment horizontal="center"/>
    </xf>
    <xf numFmtId="0" fontId="14" fillId="0" borderId="0" xfId="502"/>
    <xf numFmtId="1" fontId="14" fillId="0" borderId="0" xfId="502" applyNumberFormat="1"/>
    <xf numFmtId="0" fontId="15" fillId="0" borderId="0" xfId="502" applyFont="1"/>
    <xf numFmtId="165" fontId="14" fillId="7" borderId="0" xfId="502" applyNumberFormat="1" applyFill="1"/>
    <xf numFmtId="165" fontId="0" fillId="7" borderId="0" xfId="109" applyNumberFormat="1" applyFont="1" applyFill="1"/>
    <xf numFmtId="0" fontId="14" fillId="7" borderId="0" xfId="502" applyFill="1"/>
    <xf numFmtId="0" fontId="2" fillId="0" borderId="0" xfId="502" applyFont="1"/>
    <xf numFmtId="0" fontId="14" fillId="4" borderId="0" xfId="502" applyFill="1"/>
    <xf numFmtId="0" fontId="14" fillId="3" borderId="0" xfId="502" applyFill="1"/>
    <xf numFmtId="0" fontId="3" fillId="0" borderId="0" xfId="502" applyFont="1"/>
    <xf numFmtId="0" fontId="16" fillId="0" borderId="0" xfId="502" applyFont="1"/>
    <xf numFmtId="0" fontId="12" fillId="6" borderId="9" xfId="0" applyFont="1" applyFill="1" applyBorder="1"/>
    <xf numFmtId="0" fontId="0" fillId="0" borderId="10" xfId="0" applyBorder="1"/>
    <xf numFmtId="0" fontId="0" fillId="0" borderId="11" xfId="0" applyBorder="1"/>
    <xf numFmtId="0" fontId="0" fillId="0" borderId="12" xfId="0" applyBorder="1"/>
    <xf numFmtId="165" fontId="0" fillId="0" borderId="0" xfId="0" applyNumberFormat="1" applyBorder="1"/>
    <xf numFmtId="165" fontId="0" fillId="0" borderId="12" xfId="0" applyNumberFormat="1" applyBorder="1"/>
    <xf numFmtId="0" fontId="0" fillId="0" borderId="13" xfId="0" applyBorder="1"/>
    <xf numFmtId="165" fontId="0" fillId="0" borderId="2" xfId="0" applyNumberFormat="1" applyBorder="1"/>
    <xf numFmtId="165" fontId="0" fillId="0" borderId="14" xfId="0" applyNumberFormat="1" applyBorder="1"/>
    <xf numFmtId="0" fontId="14" fillId="0" borderId="0" xfId="502"/>
    <xf numFmtId="0" fontId="14" fillId="0" borderId="0" xfId="502" applyAlignment="1">
      <alignment wrapText="1"/>
    </xf>
  </cellXfs>
  <cellStyles count="503">
    <cellStyle name="Benyttet hyperkobling" xfId="6" builtinId="9" hidden="1"/>
    <cellStyle name="Benyttet hyperkobling" xfId="8" builtinId="9" hidden="1"/>
    <cellStyle name="Benyttet hyperkobling" xfId="10" builtinId="9" hidden="1"/>
    <cellStyle name="Benyttet hyperkobling" xfId="12" builtinId="9" hidden="1"/>
    <cellStyle name="Benyttet hyperkobling" xfId="14" builtinId="9" hidden="1"/>
    <cellStyle name="Benyttet hyperkobling" xfId="16" builtinId="9" hidden="1"/>
    <cellStyle name="Benyttet hyperkobling" xfId="18" builtinId="9" hidden="1"/>
    <cellStyle name="Benyttet hyperkobling" xfId="20" builtinId="9" hidden="1"/>
    <cellStyle name="Benyttet hyperkobling" xfId="22" builtinId="9" hidden="1"/>
    <cellStyle name="Benyttet hyperkobling" xfId="24" builtinId="9" hidden="1"/>
    <cellStyle name="Benyttet hyperkobling" xfId="26" builtinId="9" hidden="1"/>
    <cellStyle name="Benyttet hyperkobling" xfId="28" builtinId="9" hidden="1"/>
    <cellStyle name="Benyttet hyperkobling" xfId="30" builtinId="9" hidden="1"/>
    <cellStyle name="Benyttet hyperkobling" xfId="32" builtinId="9" hidden="1"/>
    <cellStyle name="Benyttet hyperkobling" xfId="34" builtinId="9" hidden="1"/>
    <cellStyle name="Benyttet hyperkobling" xfId="36" builtinId="9" hidden="1"/>
    <cellStyle name="Benyttet hyperkobling" xfId="38" builtinId="9" hidden="1"/>
    <cellStyle name="Benyttet hyperkobling" xfId="40" builtinId="9" hidden="1"/>
    <cellStyle name="Benyttet hyperkobling" xfId="42" builtinId="9" hidden="1"/>
    <cellStyle name="Benyttet hyperkobling" xfId="44" builtinId="9" hidden="1"/>
    <cellStyle name="Benyttet hyperkobling" xfId="46" builtinId="9" hidden="1"/>
    <cellStyle name="Benyttet hyperkobling" xfId="48" builtinId="9" hidden="1"/>
    <cellStyle name="Benyttet hyperkobling" xfId="50" builtinId="9" hidden="1"/>
    <cellStyle name="Benyttet hyperkobling" xfId="52" builtinId="9" hidden="1"/>
    <cellStyle name="Benyttet hyperkobling" xfId="54" builtinId="9" hidden="1"/>
    <cellStyle name="Benyttet hyperkobling" xfId="56" builtinId="9" hidden="1"/>
    <cellStyle name="Benyttet hyperkobling" xfId="58" builtinId="9" hidden="1"/>
    <cellStyle name="Benyttet hyperkobling" xfId="60" builtinId="9" hidden="1"/>
    <cellStyle name="Benyttet hyperkobling" xfId="62" builtinId="9" hidden="1"/>
    <cellStyle name="Benyttet hyperkobling" xfId="64" builtinId="9" hidden="1"/>
    <cellStyle name="Benyttet hyperkobling" xfId="66" builtinId="9" hidden="1"/>
    <cellStyle name="Benyttet hyperkobling" xfId="68" builtinId="9" hidden="1"/>
    <cellStyle name="Benyttet hyperkobling" xfId="70" builtinId="9" hidden="1"/>
    <cellStyle name="Benyttet hyperkobling" xfId="72" builtinId="9" hidden="1"/>
    <cellStyle name="Benyttet hyperkobling" xfId="74" builtinId="9" hidden="1"/>
    <cellStyle name="Benyttet hyperkobling" xfId="76" builtinId="9" hidden="1"/>
    <cellStyle name="Benyttet hyperkobling" xfId="78" builtinId="9" hidden="1"/>
    <cellStyle name="Benyttet hyperkobling" xfId="80" builtinId="9" hidden="1"/>
    <cellStyle name="Benyttet hyperkobling" xfId="82" builtinId="9" hidden="1"/>
    <cellStyle name="Benyttet hyperkobling" xfId="84" builtinId="9" hidden="1"/>
    <cellStyle name="Benyttet hyperkobling" xfId="86" builtinId="9" hidden="1"/>
    <cellStyle name="Benyttet hyperkobling" xfId="88" builtinId="9" hidden="1"/>
    <cellStyle name="Benyttet hyperkobling" xfId="90" builtinId="9" hidden="1"/>
    <cellStyle name="Benyttet hyperkobling" xfId="92" builtinId="9" hidden="1"/>
    <cellStyle name="Benyttet hyperkobling" xfId="94" builtinId="9" hidden="1"/>
    <cellStyle name="Benyttet hyperkobling" xfId="96" builtinId="9" hidden="1"/>
    <cellStyle name="Benyttet hyperkobling" xfId="98" builtinId="9" hidden="1"/>
    <cellStyle name="Benyttet hyperkobling" xfId="100" builtinId="9" hidden="1"/>
    <cellStyle name="Benyttet hyperkobling" xfId="102" builtinId="9" hidden="1"/>
    <cellStyle name="Benyttet hyperkobling" xfId="104" builtinId="9" hidden="1"/>
    <cellStyle name="Benyttet hyperkobling" xfId="106" builtinId="9" hidden="1"/>
    <cellStyle name="Benyttet hyperkobling" xfId="108" builtinId="9" hidden="1"/>
    <cellStyle name="Benyttet hyperkobling" xfId="111" builtinId="9" hidden="1"/>
    <cellStyle name="Benyttet hyperkobling" xfId="113" builtinId="9" hidden="1"/>
    <cellStyle name="Benyttet hyperkobling" xfId="115" builtinId="9" hidden="1"/>
    <cellStyle name="Benyttet hyperkobling" xfId="117" builtinId="9" hidden="1"/>
    <cellStyle name="Benyttet hyperkobling" xfId="119" builtinId="9" hidden="1"/>
    <cellStyle name="Benyttet hyperkobling" xfId="121" builtinId="9" hidden="1"/>
    <cellStyle name="Benyttet hyperkobling" xfId="123" builtinId="9" hidden="1"/>
    <cellStyle name="Benyttet hyperkobling" xfId="125" builtinId="9" hidden="1"/>
    <cellStyle name="Benyttet hyperkobling" xfId="127" builtinId="9" hidden="1"/>
    <cellStyle name="Benyttet hyperkobling" xfId="129" builtinId="9" hidden="1"/>
    <cellStyle name="Benyttet hyperkobling" xfId="131" builtinId="9" hidden="1"/>
    <cellStyle name="Benyttet hyperkobling" xfId="133" builtinId="9" hidden="1"/>
    <cellStyle name="Benyttet hyperkobling" xfId="135" builtinId="9" hidden="1"/>
    <cellStyle name="Benyttet hyperkobling" xfId="137" builtinId="9" hidden="1"/>
    <cellStyle name="Benyttet hyperkobling" xfId="139" builtinId="9" hidden="1"/>
    <cellStyle name="Benyttet hyperkobling" xfId="141" builtinId="9" hidden="1"/>
    <cellStyle name="Benyttet hyperkobling" xfId="143" builtinId="9" hidden="1"/>
    <cellStyle name="Benyttet hyperkobling" xfId="145" builtinId="9" hidden="1"/>
    <cellStyle name="Benyttet hyperkobling" xfId="147" builtinId="9" hidden="1"/>
    <cellStyle name="Benyttet hyperkobling" xfId="149" builtinId="9" hidden="1"/>
    <cellStyle name="Benyttet hyperkobling" xfId="151" builtinId="9" hidden="1"/>
    <cellStyle name="Benyttet hyperkobling" xfId="153" builtinId="9" hidden="1"/>
    <cellStyle name="Benyttet hyperkobling" xfId="155" builtinId="9" hidden="1"/>
    <cellStyle name="Benyttet hyperkobling" xfId="157" builtinId="9" hidden="1"/>
    <cellStyle name="Benyttet hyperkobling" xfId="159" builtinId="9" hidden="1"/>
    <cellStyle name="Benyttet hyperkobling" xfId="161" builtinId="9" hidden="1"/>
    <cellStyle name="Benyttet hyperkobling" xfId="163" builtinId="9" hidden="1"/>
    <cellStyle name="Benyttet hyperkobling" xfId="165" builtinId="9" hidden="1"/>
    <cellStyle name="Benyttet hyperkobling" xfId="167" builtinId="9" hidden="1"/>
    <cellStyle name="Benyttet hyperkobling" xfId="169" builtinId="9" hidden="1"/>
    <cellStyle name="Benyttet hyperkobling" xfId="171" builtinId="9" hidden="1"/>
    <cellStyle name="Benyttet hyperkobling" xfId="173" builtinId="9" hidden="1"/>
    <cellStyle name="Benyttet hyperkobling" xfId="175" builtinId="9" hidden="1"/>
    <cellStyle name="Benyttet hyperkobling" xfId="177" builtinId="9" hidden="1"/>
    <cellStyle name="Benyttet hyperkobling" xfId="179" builtinId="9" hidden="1"/>
    <cellStyle name="Benyttet hyperkobling" xfId="181" builtinId="9" hidden="1"/>
    <cellStyle name="Benyttet hyperkobling" xfId="183" builtinId="9" hidden="1"/>
    <cellStyle name="Benyttet hyperkobling" xfId="185" builtinId="9" hidden="1"/>
    <cellStyle name="Benyttet hyperkobling" xfId="187" builtinId="9" hidden="1"/>
    <cellStyle name="Benyttet hyperkobling" xfId="189" builtinId="9" hidden="1"/>
    <cellStyle name="Benyttet hyperkobling" xfId="191" builtinId="9" hidden="1"/>
    <cellStyle name="Benyttet hyperkobling" xfId="193" builtinId="9" hidden="1"/>
    <cellStyle name="Benyttet hyperkobling" xfId="195" builtinId="9" hidden="1"/>
    <cellStyle name="Benyttet hyperkobling" xfId="197" builtinId="9" hidden="1"/>
    <cellStyle name="Benyttet hyperkobling" xfId="199" builtinId="9" hidden="1"/>
    <cellStyle name="Benyttet hyperkobling" xfId="201" builtinId="9" hidden="1"/>
    <cellStyle name="Benyttet hyperkobling" xfId="203" builtinId="9" hidden="1"/>
    <cellStyle name="Benyttet hyperkobling" xfId="205" builtinId="9" hidden="1"/>
    <cellStyle name="Benyttet hyperkobling" xfId="207" builtinId="9" hidden="1"/>
    <cellStyle name="Benyttet hyperkobling" xfId="209" builtinId="9" hidden="1"/>
    <cellStyle name="Benyttet hyperkobling" xfId="211" builtinId="9" hidden="1"/>
    <cellStyle name="Benyttet hyperkobling" xfId="213" builtinId="9" hidden="1"/>
    <cellStyle name="Benyttet hyperkobling" xfId="215" builtinId="9" hidden="1"/>
    <cellStyle name="Benyttet hyperkobling" xfId="217" builtinId="9" hidden="1"/>
    <cellStyle name="Benyttet hyperkobling" xfId="219" builtinId="9" hidden="1"/>
    <cellStyle name="Benyttet hyperkobling" xfId="221" builtinId="9" hidden="1"/>
    <cellStyle name="Benyttet hyperkobling" xfId="223" builtinId="9" hidden="1"/>
    <cellStyle name="Benyttet hyperkobling" xfId="225" builtinId="9" hidden="1"/>
    <cellStyle name="Benyttet hyperkobling" xfId="227" builtinId="9" hidden="1"/>
    <cellStyle name="Benyttet hyperkobling" xfId="229" builtinId="9" hidden="1"/>
    <cellStyle name="Benyttet hyperkobling" xfId="231" builtinId="9" hidden="1"/>
    <cellStyle name="Benyttet hyperkobling" xfId="233" builtinId="9" hidden="1"/>
    <cellStyle name="Benyttet hyperkobling" xfId="235" builtinId="9" hidden="1"/>
    <cellStyle name="Benyttet hyperkobling" xfId="237" builtinId="9" hidden="1"/>
    <cellStyle name="Benyttet hyperkobling" xfId="239" builtinId="9" hidden="1"/>
    <cellStyle name="Benyttet hyperkobling" xfId="241" builtinId="9" hidden="1"/>
    <cellStyle name="Benyttet hyperkobling" xfId="243" builtinId="9" hidden="1"/>
    <cellStyle name="Benyttet hyperkobling" xfId="245" builtinId="9" hidden="1"/>
    <cellStyle name="Benyttet hyperkobling" xfId="247" builtinId="9" hidden="1"/>
    <cellStyle name="Benyttet hyperkobling" xfId="249" builtinId="9" hidden="1"/>
    <cellStyle name="Benyttet hyperkobling" xfId="251" builtinId="9" hidden="1"/>
    <cellStyle name="Benyttet hyperkobling" xfId="253" builtinId="9" hidden="1"/>
    <cellStyle name="Benyttet hyperkobling" xfId="255" builtinId="9" hidden="1"/>
    <cellStyle name="Benyttet hyperkobling" xfId="257" builtinId="9" hidden="1"/>
    <cellStyle name="Benyttet hyperkobling" xfId="259" builtinId="9" hidden="1"/>
    <cellStyle name="Benyttet hyperkobling" xfId="261" builtinId="9" hidden="1"/>
    <cellStyle name="Benyttet hyperkobling" xfId="263" builtinId="9" hidden="1"/>
    <cellStyle name="Benyttet hyperkobling" xfId="265" builtinId="9" hidden="1"/>
    <cellStyle name="Benyttet hyperkobling" xfId="267" builtinId="9" hidden="1"/>
    <cellStyle name="Benyttet hyperkobling" xfId="269" builtinId="9" hidden="1"/>
    <cellStyle name="Benyttet hyperkobling" xfId="271" builtinId="9" hidden="1"/>
    <cellStyle name="Benyttet hyperkobling" xfId="273" builtinId="9" hidden="1"/>
    <cellStyle name="Benyttet hyperkobling" xfId="275" builtinId="9" hidden="1"/>
    <cellStyle name="Benyttet hyperkobling" xfId="277" builtinId="9" hidden="1"/>
    <cellStyle name="Benyttet hyperkobling" xfId="279" builtinId="9" hidden="1"/>
    <cellStyle name="Benyttet hyperkobling" xfId="281" builtinId="9" hidden="1"/>
    <cellStyle name="Benyttet hyperkobling" xfId="283" builtinId="9" hidden="1"/>
    <cellStyle name="Benyttet hyperkobling" xfId="285" builtinId="9" hidden="1"/>
    <cellStyle name="Benyttet hyperkobling" xfId="287" builtinId="9" hidden="1"/>
    <cellStyle name="Benyttet hyperkobling" xfId="289" builtinId="9" hidden="1"/>
    <cellStyle name="Benyttet hyperkobling" xfId="291" builtinId="9" hidden="1"/>
    <cellStyle name="Benyttet hyperkobling" xfId="293" builtinId="9" hidden="1"/>
    <cellStyle name="Benyttet hyperkobling" xfId="295" builtinId="9" hidden="1"/>
    <cellStyle name="Benyttet hyperkobling" xfId="297" builtinId="9" hidden="1"/>
    <cellStyle name="Benyttet hyperkobling" xfId="299" builtinId="9" hidden="1"/>
    <cellStyle name="Benyttet hyperkobling" xfId="301" builtinId="9" hidden="1"/>
    <cellStyle name="Benyttet hyperkobling" xfId="303" builtinId="9" hidden="1"/>
    <cellStyle name="Benyttet hyperkobling" xfId="305" builtinId="9" hidden="1"/>
    <cellStyle name="Benyttet hyperkobling" xfId="307" builtinId="9" hidden="1"/>
    <cellStyle name="Benyttet hyperkobling" xfId="309" builtinId="9" hidden="1"/>
    <cellStyle name="Benyttet hyperkobling" xfId="311" builtinId="9" hidden="1"/>
    <cellStyle name="Benyttet hyperkobling" xfId="313" builtinId="9" hidden="1"/>
    <cellStyle name="Benyttet hyperkobling" xfId="315" builtinId="9" hidden="1"/>
    <cellStyle name="Benyttet hyperkobling" xfId="317" builtinId="9" hidden="1"/>
    <cellStyle name="Benyttet hyperkobling" xfId="319" builtinId="9" hidden="1"/>
    <cellStyle name="Benyttet hyperkobling" xfId="321" builtinId="9" hidden="1"/>
    <cellStyle name="Benyttet hyperkobling" xfId="323" builtinId="9" hidden="1"/>
    <cellStyle name="Benyttet hyperkobling" xfId="325" builtinId="9" hidden="1"/>
    <cellStyle name="Benyttet hyperkobling" xfId="327" builtinId="9" hidden="1"/>
    <cellStyle name="Benyttet hyperkobling" xfId="329" builtinId="9" hidden="1"/>
    <cellStyle name="Benyttet hyperkobling" xfId="331" builtinId="9" hidden="1"/>
    <cellStyle name="Benyttet hyperkobling" xfId="333" builtinId="9" hidden="1"/>
    <cellStyle name="Benyttet hyperkobling" xfId="335" builtinId="9" hidden="1"/>
    <cellStyle name="Benyttet hyperkobling" xfId="337" builtinId="9" hidden="1"/>
    <cellStyle name="Benyttet hyperkobling" xfId="339" builtinId="9" hidden="1"/>
    <cellStyle name="Benyttet hyperkobling" xfId="341" builtinId="9" hidden="1"/>
    <cellStyle name="Benyttet hyperkobling" xfId="343" builtinId="9" hidden="1"/>
    <cellStyle name="Benyttet hyperkobling" xfId="345" builtinId="9" hidden="1"/>
    <cellStyle name="Benyttet hyperkobling" xfId="347" builtinId="9" hidden="1"/>
    <cellStyle name="Benyttet hyperkobling" xfId="349" builtinId="9" hidden="1"/>
    <cellStyle name="Benyttet hyperkobling" xfId="351" builtinId="9" hidden="1"/>
    <cellStyle name="Benyttet hyperkobling" xfId="353" builtinId="9" hidden="1"/>
    <cellStyle name="Benyttet hyperkobling" xfId="355" builtinId="9" hidden="1"/>
    <cellStyle name="Benyttet hyperkobling" xfId="357" builtinId="9" hidden="1"/>
    <cellStyle name="Benyttet hyperkobling" xfId="359" builtinId="9" hidden="1"/>
    <cellStyle name="Benyttet hyperkobling" xfId="361" builtinId="9" hidden="1"/>
    <cellStyle name="Benyttet hyperkobling" xfId="363" builtinId="9" hidden="1"/>
    <cellStyle name="Benyttet hyperkobling" xfId="365" builtinId="9" hidden="1"/>
    <cellStyle name="Benyttet hyperkobling" xfId="367" builtinId="9" hidden="1"/>
    <cellStyle name="Benyttet hyperkobling" xfId="369" builtinId="9" hidden="1"/>
    <cellStyle name="Benyttet hyperkobling" xfId="371" builtinId="9" hidden="1"/>
    <cellStyle name="Benyttet hyperkobling" xfId="373" builtinId="9" hidden="1"/>
    <cellStyle name="Benyttet hyperkobling" xfId="375" builtinId="9" hidden="1"/>
    <cellStyle name="Benyttet hyperkobling" xfId="377" builtinId="9" hidden="1"/>
    <cellStyle name="Benyttet hyperkobling" xfId="379" builtinId="9" hidden="1"/>
    <cellStyle name="Benyttet hyperkobling" xfId="381" builtinId="9" hidden="1"/>
    <cellStyle name="Benyttet hyperkobling" xfId="383" builtinId="9" hidden="1"/>
    <cellStyle name="Benyttet hyperkobling" xfId="385" builtinId="9" hidden="1"/>
    <cellStyle name="Benyttet hyperkobling" xfId="387" builtinId="9" hidden="1"/>
    <cellStyle name="Benyttet hyperkobling" xfId="389" builtinId="9" hidden="1"/>
    <cellStyle name="Benyttet hyperkobling" xfId="391" builtinId="9" hidden="1"/>
    <cellStyle name="Benyttet hyperkobling" xfId="393" builtinId="9" hidden="1"/>
    <cellStyle name="Benyttet hyperkobling" xfId="395" builtinId="9" hidden="1"/>
    <cellStyle name="Benyttet hyperkobling" xfId="397" builtinId="9" hidden="1"/>
    <cellStyle name="Benyttet hyperkobling" xfId="399" builtinId="9" hidden="1"/>
    <cellStyle name="Benyttet hyperkobling" xfId="401" builtinId="9" hidden="1"/>
    <cellStyle name="Benyttet hyperkobling" xfId="403" builtinId="9" hidden="1"/>
    <cellStyle name="Benyttet hyperkobling" xfId="405" builtinId="9" hidden="1"/>
    <cellStyle name="Benyttet hyperkobling" xfId="407" builtinId="9" hidden="1"/>
    <cellStyle name="Benyttet hyperkobling" xfId="409" builtinId="9" hidden="1"/>
    <cellStyle name="Benyttet hyperkobling" xfId="411" builtinId="9" hidden="1"/>
    <cellStyle name="Benyttet hyperkobling" xfId="413" builtinId="9" hidden="1"/>
    <cellStyle name="Benyttet hyperkobling" xfId="415" builtinId="9" hidden="1"/>
    <cellStyle name="Benyttet hyperkobling" xfId="417" builtinId="9" hidden="1"/>
    <cellStyle name="Benyttet hyperkobling" xfId="419" builtinId="9" hidden="1"/>
    <cellStyle name="Benyttet hyperkobling" xfId="421" builtinId="9" hidden="1"/>
    <cellStyle name="Benyttet hyperkobling" xfId="423" builtinId="9" hidden="1"/>
    <cellStyle name="Benyttet hyperkobling" xfId="425" builtinId="9" hidden="1"/>
    <cellStyle name="Benyttet hyperkobling" xfId="427" builtinId="9" hidden="1"/>
    <cellStyle name="Benyttet hyperkobling" xfId="429" builtinId="9" hidden="1"/>
    <cellStyle name="Benyttet hyperkobling" xfId="431" builtinId="9" hidden="1"/>
    <cellStyle name="Benyttet hyperkobling" xfId="433" builtinId="9" hidden="1"/>
    <cellStyle name="Benyttet hyperkobling" xfId="435" builtinId="9" hidden="1"/>
    <cellStyle name="Benyttet hyperkobling" xfId="437" builtinId="9" hidden="1"/>
    <cellStyle name="Benyttet hyperkobling" xfId="439" builtinId="9" hidden="1"/>
    <cellStyle name="Benyttet hyperkobling" xfId="441" builtinId="9" hidden="1"/>
    <cellStyle name="Benyttet hyperkobling" xfId="443" builtinId="9" hidden="1"/>
    <cellStyle name="Benyttet hyperkobling" xfId="445" builtinId="9" hidden="1"/>
    <cellStyle name="Benyttet hyperkobling" xfId="447" builtinId="9" hidden="1"/>
    <cellStyle name="Benyttet hyperkobling" xfId="449" builtinId="9" hidden="1"/>
    <cellStyle name="Benyttet hyperkobling" xfId="451" builtinId="9" hidden="1"/>
    <cellStyle name="Benyttet hyperkobling" xfId="453" builtinId="9" hidden="1"/>
    <cellStyle name="Benyttet hyperkobling" xfId="455" builtinId="9" hidden="1"/>
    <cellStyle name="Benyttet hyperkobling" xfId="457" builtinId="9" hidden="1"/>
    <cellStyle name="Benyttet hyperkobling" xfId="459" builtinId="9" hidden="1"/>
    <cellStyle name="Benyttet hyperkobling" xfId="461" builtinId="9" hidden="1"/>
    <cellStyle name="Benyttet hyperkobling" xfId="463" builtinId="9" hidden="1"/>
    <cellStyle name="Benyttet hyperkobling" xfId="465" builtinId="9" hidden="1"/>
    <cellStyle name="Benyttet hyperkobling" xfId="467" builtinId="9" hidden="1"/>
    <cellStyle name="Benyttet hyperkobling" xfId="469" builtinId="9" hidden="1"/>
    <cellStyle name="Benyttet hyperkobling" xfId="471" builtinId="9" hidden="1"/>
    <cellStyle name="Benyttet hyperkobling" xfId="473" builtinId="9" hidden="1"/>
    <cellStyle name="Benyttet hyperkobling" xfId="475" builtinId="9" hidden="1"/>
    <cellStyle name="Benyttet hyperkobling" xfId="477" builtinId="9" hidden="1"/>
    <cellStyle name="Benyttet hyperkobling" xfId="479" builtinId="9" hidden="1"/>
    <cellStyle name="Benyttet hyperkobling" xfId="481" builtinId="9" hidden="1"/>
    <cellStyle name="Benyttet hyperkobling" xfId="483" builtinId="9" hidden="1"/>
    <cellStyle name="Benyttet hyperkobling" xfId="485" builtinId="9" hidden="1"/>
    <cellStyle name="Benyttet hyperkobling" xfId="487" builtinId="9" hidden="1"/>
    <cellStyle name="Benyttet hyperkobling" xfId="489" builtinId="9" hidden="1"/>
    <cellStyle name="Benyttet hyperkobling" xfId="491" builtinId="9" hidden="1"/>
    <cellStyle name="Benyttet hyperkobling" xfId="493" builtinId="9" hidden="1"/>
    <cellStyle name="Benyttet hyperkobling" xfId="495" builtinId="9" hidden="1"/>
    <cellStyle name="Benyttet hyperkobling" xfId="497" builtinId="9" hidden="1"/>
    <cellStyle name="Benyttet hyperkobling" xfId="499" builtinId="9" hidden="1"/>
    <cellStyle name="Benyttet hyperkobling" xfId="501" builtinId="9" hidden="1"/>
    <cellStyle name="Comma 2" xfId="109" xr:uid="{00000000-0005-0000-0000-000001000000}"/>
    <cellStyle name="Hyperkobling" xfId="5" builtinId="8" hidden="1"/>
    <cellStyle name="Hyperkobling" xfId="7" builtinId="8" hidden="1"/>
    <cellStyle name="Hyperkobling" xfId="9" builtinId="8" hidden="1"/>
    <cellStyle name="Hyperkobling" xfId="11" builtinId="8" hidden="1"/>
    <cellStyle name="Hyperkobling" xfId="13" builtinId="8" hidden="1"/>
    <cellStyle name="Hyperkobling" xfId="15" builtinId="8" hidden="1"/>
    <cellStyle name="Hyperkobling" xfId="17" builtinId="8" hidden="1"/>
    <cellStyle name="Hyperkobling" xfId="19" builtinId="8" hidden="1"/>
    <cellStyle name="Hyperkobling" xfId="21" builtinId="8" hidden="1"/>
    <cellStyle name="Hyperkobling" xfId="23" builtinId="8" hidden="1"/>
    <cellStyle name="Hyperkobling" xfId="25" builtinId="8" hidden="1"/>
    <cellStyle name="Hyperkobling" xfId="27" builtinId="8" hidden="1"/>
    <cellStyle name="Hyperkobling" xfId="29" builtinId="8" hidden="1"/>
    <cellStyle name="Hyperkobling" xfId="31" builtinId="8" hidden="1"/>
    <cellStyle name="Hyperkobling" xfId="33" builtinId="8" hidden="1"/>
    <cellStyle name="Hyperkobling" xfId="35" builtinId="8" hidden="1"/>
    <cellStyle name="Hyperkobling" xfId="37" builtinId="8" hidden="1"/>
    <cellStyle name="Hyperkobling" xfId="39" builtinId="8" hidden="1"/>
    <cellStyle name="Hyperkobling" xfId="41" builtinId="8" hidden="1"/>
    <cellStyle name="Hyperkobling" xfId="43" builtinId="8" hidden="1"/>
    <cellStyle name="Hyperkobling" xfId="45" builtinId="8" hidden="1"/>
    <cellStyle name="Hyperkobling" xfId="47" builtinId="8" hidden="1"/>
    <cellStyle name="Hyperkobling" xfId="49" builtinId="8" hidden="1"/>
    <cellStyle name="Hyperkobling" xfId="51" builtinId="8" hidden="1"/>
    <cellStyle name="Hyperkobling" xfId="53" builtinId="8" hidden="1"/>
    <cellStyle name="Hyperkobling" xfId="55" builtinId="8" hidden="1"/>
    <cellStyle name="Hyperkobling" xfId="57" builtinId="8" hidden="1"/>
    <cellStyle name="Hyperkobling" xfId="59" builtinId="8" hidden="1"/>
    <cellStyle name="Hyperkobling" xfId="61" builtinId="8" hidden="1"/>
    <cellStyle name="Hyperkobling" xfId="63" builtinId="8" hidden="1"/>
    <cellStyle name="Hyperkobling" xfId="65" builtinId="8" hidden="1"/>
    <cellStyle name="Hyperkobling" xfId="67" builtinId="8" hidden="1"/>
    <cellStyle name="Hyperkobling" xfId="69" builtinId="8" hidden="1"/>
    <cellStyle name="Hyperkobling" xfId="71" builtinId="8" hidden="1"/>
    <cellStyle name="Hyperkobling" xfId="73" builtinId="8" hidden="1"/>
    <cellStyle name="Hyperkobling" xfId="75" builtinId="8" hidden="1"/>
    <cellStyle name="Hyperkobling" xfId="77" builtinId="8" hidden="1"/>
    <cellStyle name="Hyperkobling" xfId="79" builtinId="8" hidden="1"/>
    <cellStyle name="Hyperkobling" xfId="81" builtinId="8" hidden="1"/>
    <cellStyle name="Hyperkobling" xfId="83" builtinId="8" hidden="1"/>
    <cellStyle name="Hyperkobling" xfId="85" builtinId="8" hidden="1"/>
    <cellStyle name="Hyperkobling" xfId="87" builtinId="8" hidden="1"/>
    <cellStyle name="Hyperkobling" xfId="89" builtinId="8" hidden="1"/>
    <cellStyle name="Hyperkobling" xfId="91" builtinId="8" hidden="1"/>
    <cellStyle name="Hyperkobling" xfId="93" builtinId="8" hidden="1"/>
    <cellStyle name="Hyperkobling" xfId="95" builtinId="8" hidden="1"/>
    <cellStyle name="Hyperkobling" xfId="97" builtinId="8" hidden="1"/>
    <cellStyle name="Hyperkobling" xfId="99" builtinId="8" hidden="1"/>
    <cellStyle name="Hyperkobling" xfId="101" builtinId="8" hidden="1"/>
    <cellStyle name="Hyperkobling" xfId="103" builtinId="8" hidden="1"/>
    <cellStyle name="Hyperkobling" xfId="105" builtinId="8" hidden="1"/>
    <cellStyle name="Hyperkobling" xfId="107" builtinId="8" hidden="1"/>
    <cellStyle name="Hyperkobling" xfId="110" builtinId="8" hidden="1"/>
    <cellStyle name="Hyperkobling" xfId="112" builtinId="8" hidden="1"/>
    <cellStyle name="Hyperkobling" xfId="114" builtinId="8" hidden="1"/>
    <cellStyle name="Hyperkobling" xfId="116" builtinId="8" hidden="1"/>
    <cellStyle name="Hyperkobling" xfId="118" builtinId="8" hidden="1"/>
    <cellStyle name="Hyperkobling" xfId="120" builtinId="8" hidden="1"/>
    <cellStyle name="Hyperkobling" xfId="122" builtinId="8" hidden="1"/>
    <cellStyle name="Hyperkobling" xfId="124" builtinId="8" hidden="1"/>
    <cellStyle name="Hyperkobling" xfId="126" builtinId="8" hidden="1"/>
    <cellStyle name="Hyperkobling" xfId="128" builtinId="8" hidden="1"/>
    <cellStyle name="Hyperkobling" xfId="130" builtinId="8" hidden="1"/>
    <cellStyle name="Hyperkobling" xfId="132" builtinId="8" hidden="1"/>
    <cellStyle name="Hyperkobling" xfId="134" builtinId="8" hidden="1"/>
    <cellStyle name="Hyperkobling" xfId="136" builtinId="8" hidden="1"/>
    <cellStyle name="Hyperkobling" xfId="138" builtinId="8" hidden="1"/>
    <cellStyle name="Hyperkobling" xfId="140" builtinId="8" hidden="1"/>
    <cellStyle name="Hyperkobling" xfId="142" builtinId="8" hidden="1"/>
    <cellStyle name="Hyperkobling" xfId="144" builtinId="8" hidden="1"/>
    <cellStyle name="Hyperkobling" xfId="146" builtinId="8" hidden="1"/>
    <cellStyle name="Hyperkobling" xfId="148" builtinId="8" hidden="1"/>
    <cellStyle name="Hyperkobling" xfId="150" builtinId="8" hidden="1"/>
    <cellStyle name="Hyperkobling" xfId="152" builtinId="8" hidden="1"/>
    <cellStyle name="Hyperkobling" xfId="154" builtinId="8" hidden="1"/>
    <cellStyle name="Hyperkobling" xfId="156" builtinId="8" hidden="1"/>
    <cellStyle name="Hyperkobling" xfId="158" builtinId="8" hidden="1"/>
    <cellStyle name="Hyperkobling" xfId="160" builtinId="8" hidden="1"/>
    <cellStyle name="Hyperkobling" xfId="162" builtinId="8" hidden="1"/>
    <cellStyle name="Hyperkobling" xfId="164" builtinId="8" hidden="1"/>
    <cellStyle name="Hyperkobling" xfId="166" builtinId="8" hidden="1"/>
    <cellStyle name="Hyperkobling" xfId="168" builtinId="8" hidden="1"/>
    <cellStyle name="Hyperkobling" xfId="170" builtinId="8" hidden="1"/>
    <cellStyle name="Hyperkobling" xfId="172" builtinId="8" hidden="1"/>
    <cellStyle name="Hyperkobling" xfId="174" builtinId="8" hidden="1"/>
    <cellStyle name="Hyperkobling" xfId="176" builtinId="8" hidden="1"/>
    <cellStyle name="Hyperkobling" xfId="178" builtinId="8" hidden="1"/>
    <cellStyle name="Hyperkobling" xfId="180" builtinId="8" hidden="1"/>
    <cellStyle name="Hyperkobling" xfId="182" builtinId="8" hidden="1"/>
    <cellStyle name="Hyperkobling" xfId="184" builtinId="8" hidden="1"/>
    <cellStyle name="Hyperkobling" xfId="186" builtinId="8" hidden="1"/>
    <cellStyle name="Hyperkobling" xfId="188" builtinId="8" hidden="1"/>
    <cellStyle name="Hyperkobling" xfId="190" builtinId="8" hidden="1"/>
    <cellStyle name="Hyperkobling" xfId="192" builtinId="8" hidden="1"/>
    <cellStyle name="Hyperkobling" xfId="194" builtinId="8" hidden="1"/>
    <cellStyle name="Hyperkobling" xfId="196" builtinId="8" hidden="1"/>
    <cellStyle name="Hyperkobling" xfId="198" builtinId="8" hidden="1"/>
    <cellStyle name="Hyperkobling" xfId="200" builtinId="8" hidden="1"/>
    <cellStyle name="Hyperkobling" xfId="202" builtinId="8" hidden="1"/>
    <cellStyle name="Hyperkobling" xfId="204" builtinId="8" hidden="1"/>
    <cellStyle name="Hyperkobling" xfId="206" builtinId="8" hidden="1"/>
    <cellStyle name="Hyperkobling" xfId="208" builtinId="8" hidden="1"/>
    <cellStyle name="Hyperkobling" xfId="210" builtinId="8" hidden="1"/>
    <cellStyle name="Hyperkobling" xfId="212" builtinId="8" hidden="1"/>
    <cellStyle name="Hyperkobling" xfId="214" builtinId="8" hidden="1"/>
    <cellStyle name="Hyperkobling" xfId="216" builtinId="8" hidden="1"/>
    <cellStyle name="Hyperkobling" xfId="218" builtinId="8" hidden="1"/>
    <cellStyle name="Hyperkobling" xfId="220" builtinId="8" hidden="1"/>
    <cellStyle name="Hyperkobling" xfId="222" builtinId="8" hidden="1"/>
    <cellStyle name="Hyperkobling" xfId="224" builtinId="8" hidden="1"/>
    <cellStyle name="Hyperkobling" xfId="226" builtinId="8" hidden="1"/>
    <cellStyle name="Hyperkobling" xfId="228" builtinId="8" hidden="1"/>
    <cellStyle name="Hyperkobling" xfId="230" builtinId="8" hidden="1"/>
    <cellStyle name="Hyperkobling" xfId="232" builtinId="8" hidden="1"/>
    <cellStyle name="Hyperkobling" xfId="234" builtinId="8" hidden="1"/>
    <cellStyle name="Hyperkobling" xfId="236" builtinId="8" hidden="1"/>
    <cellStyle name="Hyperkobling" xfId="238" builtinId="8" hidden="1"/>
    <cellStyle name="Hyperkobling" xfId="240" builtinId="8" hidden="1"/>
    <cellStyle name="Hyperkobling" xfId="242" builtinId="8" hidden="1"/>
    <cellStyle name="Hyperkobling" xfId="244" builtinId="8" hidden="1"/>
    <cellStyle name="Hyperkobling" xfId="246" builtinId="8" hidden="1"/>
    <cellStyle name="Hyperkobling" xfId="248" builtinId="8" hidden="1"/>
    <cellStyle name="Hyperkobling" xfId="250" builtinId="8" hidden="1"/>
    <cellStyle name="Hyperkobling" xfId="252" builtinId="8" hidden="1"/>
    <cellStyle name="Hyperkobling" xfId="254" builtinId="8" hidden="1"/>
    <cellStyle name="Hyperkobling" xfId="256" builtinId="8" hidden="1"/>
    <cellStyle name="Hyperkobling" xfId="258" builtinId="8" hidden="1"/>
    <cellStyle name="Hyperkobling" xfId="260" builtinId="8" hidden="1"/>
    <cellStyle name="Hyperkobling" xfId="262" builtinId="8" hidden="1"/>
    <cellStyle name="Hyperkobling" xfId="264" builtinId="8" hidden="1"/>
    <cellStyle name="Hyperkobling" xfId="266" builtinId="8" hidden="1"/>
    <cellStyle name="Hyperkobling" xfId="268" builtinId="8" hidden="1"/>
    <cellStyle name="Hyperkobling" xfId="270" builtinId="8" hidden="1"/>
    <cellStyle name="Hyperkobling" xfId="272" builtinId="8" hidden="1"/>
    <cellStyle name="Hyperkobling" xfId="274" builtinId="8" hidden="1"/>
    <cellStyle name="Hyperkobling" xfId="276" builtinId="8" hidden="1"/>
    <cellStyle name="Hyperkobling" xfId="278" builtinId="8" hidden="1"/>
    <cellStyle name="Hyperkobling" xfId="280" builtinId="8" hidden="1"/>
    <cellStyle name="Hyperkobling" xfId="282" builtinId="8" hidden="1"/>
    <cellStyle name="Hyperkobling" xfId="284" builtinId="8" hidden="1"/>
    <cellStyle name="Hyperkobling" xfId="286" builtinId="8" hidden="1"/>
    <cellStyle name="Hyperkobling" xfId="288" builtinId="8" hidden="1"/>
    <cellStyle name="Hyperkobling" xfId="290" builtinId="8" hidden="1"/>
    <cellStyle name="Hyperkobling" xfId="292" builtinId="8" hidden="1"/>
    <cellStyle name="Hyperkobling" xfId="294" builtinId="8" hidden="1"/>
    <cellStyle name="Hyperkobling" xfId="296" builtinId="8" hidden="1"/>
    <cellStyle name="Hyperkobling" xfId="298" builtinId="8" hidden="1"/>
    <cellStyle name="Hyperkobling" xfId="300" builtinId="8" hidden="1"/>
    <cellStyle name="Hyperkobling" xfId="302" builtinId="8" hidden="1"/>
    <cellStyle name="Hyperkobling" xfId="304" builtinId="8" hidden="1"/>
    <cellStyle name="Hyperkobling" xfId="306" builtinId="8" hidden="1"/>
    <cellStyle name="Hyperkobling" xfId="308" builtinId="8" hidden="1"/>
    <cellStyle name="Hyperkobling" xfId="310" builtinId="8" hidden="1"/>
    <cellStyle name="Hyperkobling" xfId="312" builtinId="8" hidden="1"/>
    <cellStyle name="Hyperkobling" xfId="314" builtinId="8" hidden="1"/>
    <cellStyle name="Hyperkobling" xfId="316" builtinId="8" hidden="1"/>
    <cellStyle name="Hyperkobling" xfId="318" builtinId="8" hidden="1"/>
    <cellStyle name="Hyperkobling" xfId="320" builtinId="8" hidden="1"/>
    <cellStyle name="Hyperkobling" xfId="322" builtinId="8" hidden="1"/>
    <cellStyle name="Hyperkobling" xfId="324" builtinId="8" hidden="1"/>
    <cellStyle name="Hyperkobling" xfId="326" builtinId="8" hidden="1"/>
    <cellStyle name="Hyperkobling" xfId="328" builtinId="8" hidden="1"/>
    <cellStyle name="Hyperkobling" xfId="330" builtinId="8" hidden="1"/>
    <cellStyle name="Hyperkobling" xfId="332" builtinId="8" hidden="1"/>
    <cellStyle name="Hyperkobling" xfId="334" builtinId="8" hidden="1"/>
    <cellStyle name="Hyperkobling" xfId="336" builtinId="8" hidden="1"/>
    <cellStyle name="Hyperkobling" xfId="338" builtinId="8" hidden="1"/>
    <cellStyle name="Hyperkobling" xfId="340" builtinId="8" hidden="1"/>
    <cellStyle name="Hyperkobling" xfId="342" builtinId="8" hidden="1"/>
    <cellStyle name="Hyperkobling" xfId="344" builtinId="8" hidden="1"/>
    <cellStyle name="Hyperkobling" xfId="346" builtinId="8" hidden="1"/>
    <cellStyle name="Hyperkobling" xfId="348" builtinId="8" hidden="1"/>
    <cellStyle name="Hyperkobling" xfId="350" builtinId="8" hidden="1"/>
    <cellStyle name="Hyperkobling" xfId="352" builtinId="8" hidden="1"/>
    <cellStyle name="Hyperkobling" xfId="354" builtinId="8" hidden="1"/>
    <cellStyle name="Hyperkobling" xfId="356" builtinId="8" hidden="1"/>
    <cellStyle name="Hyperkobling" xfId="358" builtinId="8" hidden="1"/>
    <cellStyle name="Hyperkobling" xfId="360" builtinId="8" hidden="1"/>
    <cellStyle name="Hyperkobling" xfId="362" builtinId="8" hidden="1"/>
    <cellStyle name="Hyperkobling" xfId="364" builtinId="8" hidden="1"/>
    <cellStyle name="Hyperkobling" xfId="366" builtinId="8" hidden="1"/>
    <cellStyle name="Hyperkobling" xfId="368" builtinId="8" hidden="1"/>
    <cellStyle name="Hyperkobling" xfId="370" builtinId="8" hidden="1"/>
    <cellStyle name="Hyperkobling" xfId="372" builtinId="8" hidden="1"/>
    <cellStyle name="Hyperkobling" xfId="374" builtinId="8" hidden="1"/>
    <cellStyle name="Hyperkobling" xfId="376" builtinId="8" hidden="1"/>
    <cellStyle name="Hyperkobling" xfId="378" builtinId="8" hidden="1"/>
    <cellStyle name="Hyperkobling" xfId="380" builtinId="8" hidden="1"/>
    <cellStyle name="Hyperkobling" xfId="382" builtinId="8" hidden="1"/>
    <cellStyle name="Hyperkobling" xfId="384" builtinId="8" hidden="1"/>
    <cellStyle name="Hyperkobling" xfId="386" builtinId="8" hidden="1"/>
    <cellStyle name="Hyperkobling" xfId="388" builtinId="8" hidden="1"/>
    <cellStyle name="Hyperkobling" xfId="390" builtinId="8" hidden="1"/>
    <cellStyle name="Hyperkobling" xfId="392" builtinId="8" hidden="1"/>
    <cellStyle name="Hyperkobling" xfId="394" builtinId="8" hidden="1"/>
    <cellStyle name="Hyperkobling" xfId="396" builtinId="8" hidden="1"/>
    <cellStyle name="Hyperkobling" xfId="398" builtinId="8" hidden="1"/>
    <cellStyle name="Hyperkobling" xfId="400" builtinId="8" hidden="1"/>
    <cellStyle name="Hyperkobling" xfId="402" builtinId="8" hidden="1"/>
    <cellStyle name="Hyperkobling" xfId="404" builtinId="8" hidden="1"/>
    <cellStyle name="Hyperkobling" xfId="406" builtinId="8" hidden="1"/>
    <cellStyle name="Hyperkobling" xfId="408" builtinId="8" hidden="1"/>
    <cellStyle name="Hyperkobling" xfId="410" builtinId="8" hidden="1"/>
    <cellStyle name="Hyperkobling" xfId="412" builtinId="8" hidden="1"/>
    <cellStyle name="Hyperkobling" xfId="414" builtinId="8" hidden="1"/>
    <cellStyle name="Hyperkobling" xfId="416" builtinId="8" hidden="1"/>
    <cellStyle name="Hyperkobling" xfId="418" builtinId="8" hidden="1"/>
    <cellStyle name="Hyperkobling" xfId="420" builtinId="8" hidden="1"/>
    <cellStyle name="Hyperkobling" xfId="422" builtinId="8" hidden="1"/>
    <cellStyle name="Hyperkobling" xfId="424" builtinId="8" hidden="1"/>
    <cellStyle name="Hyperkobling" xfId="426" builtinId="8" hidden="1"/>
    <cellStyle name="Hyperkobling" xfId="428" builtinId="8" hidden="1"/>
    <cellStyle name="Hyperkobling" xfId="430" builtinId="8" hidden="1"/>
    <cellStyle name="Hyperkobling" xfId="432" builtinId="8" hidden="1"/>
    <cellStyle name="Hyperkobling" xfId="434" builtinId="8" hidden="1"/>
    <cellStyle name="Hyperkobling" xfId="436" builtinId="8" hidden="1"/>
    <cellStyle name="Hyperkobling" xfId="438" builtinId="8" hidden="1"/>
    <cellStyle name="Hyperkobling" xfId="440" builtinId="8" hidden="1"/>
    <cellStyle name="Hyperkobling" xfId="442" builtinId="8" hidden="1"/>
    <cellStyle name="Hyperkobling" xfId="444" builtinId="8" hidden="1"/>
    <cellStyle name="Hyperkobling" xfId="446" builtinId="8" hidden="1"/>
    <cellStyle name="Hyperkobling" xfId="448" builtinId="8" hidden="1"/>
    <cellStyle name="Hyperkobling" xfId="450" builtinId="8" hidden="1"/>
    <cellStyle name="Hyperkobling" xfId="452" builtinId="8" hidden="1"/>
    <cellStyle name="Hyperkobling" xfId="454" builtinId="8" hidden="1"/>
    <cellStyle name="Hyperkobling" xfId="456" builtinId="8" hidden="1"/>
    <cellStyle name="Hyperkobling" xfId="458" builtinId="8" hidden="1"/>
    <cellStyle name="Hyperkobling" xfId="460" builtinId="8" hidden="1"/>
    <cellStyle name="Hyperkobling" xfId="462" builtinId="8" hidden="1"/>
    <cellStyle name="Hyperkobling" xfId="464" builtinId="8" hidden="1"/>
    <cellStyle name="Hyperkobling" xfId="466" builtinId="8" hidden="1"/>
    <cellStyle name="Hyperkobling" xfId="468" builtinId="8" hidden="1"/>
    <cellStyle name="Hyperkobling" xfId="470" builtinId="8" hidden="1"/>
    <cellStyle name="Hyperkobling" xfId="472" builtinId="8" hidden="1"/>
    <cellStyle name="Hyperkobling" xfId="474" builtinId="8" hidden="1"/>
    <cellStyle name="Hyperkobling" xfId="476" builtinId="8" hidden="1"/>
    <cellStyle name="Hyperkobling" xfId="478" builtinId="8" hidden="1"/>
    <cellStyle name="Hyperkobling" xfId="480" builtinId="8" hidden="1"/>
    <cellStyle name="Hyperkobling" xfId="482" builtinId="8" hidden="1"/>
    <cellStyle name="Hyperkobling" xfId="484" builtinId="8" hidden="1"/>
    <cellStyle name="Hyperkobling" xfId="486" builtinId="8" hidden="1"/>
    <cellStyle name="Hyperkobling" xfId="488" builtinId="8" hidden="1"/>
    <cellStyle name="Hyperkobling" xfId="490" builtinId="8" hidden="1"/>
    <cellStyle name="Hyperkobling" xfId="492" builtinId="8" hidden="1"/>
    <cellStyle name="Hyperkobling" xfId="494" builtinId="8" hidden="1"/>
    <cellStyle name="Hyperkobling" xfId="496" builtinId="8" hidden="1"/>
    <cellStyle name="Hyperkobling" xfId="498" builtinId="8" hidden="1"/>
    <cellStyle name="Hyperkobling" xfId="500" builtinId="8" hidden="1"/>
    <cellStyle name="Komma 2" xfId="2" xr:uid="{00000000-0005-0000-0000-0000F2010000}"/>
    <cellStyle name="Normal" xfId="0" builtinId="0"/>
    <cellStyle name="Normal 2" xfId="1" xr:uid="{00000000-0005-0000-0000-0000F4010000}"/>
    <cellStyle name="Normal 3" xfId="502" xr:uid="{E7F34EFE-71A1-4B0A-AD08-347AA3F74606}"/>
    <cellStyle name="Prosent 2" xfId="3" xr:uid="{00000000-0005-0000-0000-0000F5010000}"/>
    <cellStyle name="Uthevingsfarge1 3" xfId="4" xr:uid="{00000000-0005-0000-0000-0000F6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microsoft.com/office/2017/10/relationships/person" Target="persons/perso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'Kalkulasjonspriser 2022'!$A$10</c:f>
              <c:strCache>
                <c:ptCount val="1"/>
                <c:pt idx="0">
                  <c:v>Nord-Norge</c:v>
                </c:pt>
              </c:strCache>
            </c:strRef>
          </c:tx>
          <c:marker>
            <c:symbol val="none"/>
          </c:marker>
          <c:cat>
            <c:strRef>
              <c:f>'Kalkulasjonspriser 2022'!$B$9:$E$9</c:f>
              <c:strCache>
                <c:ptCount val="4"/>
                <c:pt idx="0">
                  <c:v>Liten skade</c:v>
                </c:pt>
                <c:pt idx="1">
                  <c:v>Middels skade</c:v>
                </c:pt>
                <c:pt idx="2">
                  <c:v>Stor skade</c:v>
                </c:pt>
                <c:pt idx="3">
                  <c:v>Svært stor skade</c:v>
                </c:pt>
              </c:strCache>
            </c:strRef>
          </c:cat>
          <c:val>
            <c:numRef>
              <c:f>'Kalkulasjonspriser 2022'!$B$10:$E$10</c:f>
              <c:numCache>
                <c:formatCode>0</c:formatCode>
                <c:ptCount val="4"/>
                <c:pt idx="0">
                  <c:v>872.29560000000004</c:v>
                </c:pt>
                <c:pt idx="1">
                  <c:v>1166.377</c:v>
                </c:pt>
                <c:pt idx="2">
                  <c:v>1700.94</c:v>
                </c:pt>
                <c:pt idx="3">
                  <c:v>2433.7730000000001</c:v>
                </c:pt>
              </c:numCache>
            </c:numRef>
          </c:val>
          <c:smooth val="0"/>
          <c:extLst>
            <c:ext xmlns:c16="http://schemas.microsoft.com/office/drawing/2014/chart" uri="{C3380CC4-5D6E-409C-BE32-E72D297353CC}">
              <c16:uniqueId val="{00000000-6D5D-445B-B399-ED24407A03B9}"/>
            </c:ext>
          </c:extLst>
        </c:ser>
        <c:ser>
          <c:idx val="1"/>
          <c:order val="1"/>
          <c:tx>
            <c:strRef>
              <c:f>'Kalkulasjonspriser 2022'!$A$13</c:f>
              <c:strCache>
                <c:ptCount val="1"/>
                <c:pt idx="0">
                  <c:v>Resten av Norge</c:v>
                </c:pt>
              </c:strCache>
            </c:strRef>
          </c:tx>
          <c:marker>
            <c:symbol val="none"/>
          </c:marker>
          <c:cat>
            <c:strRef>
              <c:f>'Kalkulasjonspriser 2022'!$B$9:$E$9</c:f>
              <c:strCache>
                <c:ptCount val="4"/>
                <c:pt idx="0">
                  <c:v>Liten skade</c:v>
                </c:pt>
                <c:pt idx="1">
                  <c:v>Middels skade</c:v>
                </c:pt>
                <c:pt idx="2">
                  <c:v>Stor skade</c:v>
                </c:pt>
                <c:pt idx="3">
                  <c:v>Svært stor skade</c:v>
                </c:pt>
              </c:strCache>
            </c:strRef>
          </c:cat>
          <c:val>
            <c:numRef>
              <c:f>'Kalkulasjonspriser 2022'!$B$13:$E$13</c:f>
              <c:numCache>
                <c:formatCode>0</c:formatCode>
                <c:ptCount val="4"/>
                <c:pt idx="0">
                  <c:v>799.77909999999997</c:v>
                </c:pt>
                <c:pt idx="1">
                  <c:v>1093.337</c:v>
                </c:pt>
                <c:pt idx="2">
                  <c:v>1591.6479999999999</c:v>
                </c:pt>
                <c:pt idx="3">
                  <c:v>2301.5819999999999</c:v>
                </c:pt>
              </c:numCache>
            </c:numRef>
          </c:val>
          <c:smooth val="0"/>
          <c:extLst>
            <c:ext xmlns:c16="http://schemas.microsoft.com/office/drawing/2014/chart" uri="{C3380CC4-5D6E-409C-BE32-E72D297353CC}">
              <c16:uniqueId val="{00000001-6D5D-445B-B399-ED24407A03B9}"/>
            </c:ext>
          </c:extLst>
        </c:ser>
        <c:dLbls>
          <c:showLegendKey val="0"/>
          <c:showVal val="0"/>
          <c:showCatName val="0"/>
          <c:showSerName val="0"/>
          <c:showPercent val="0"/>
          <c:showBubbleSize val="0"/>
        </c:dLbls>
        <c:smooth val="0"/>
        <c:axId val="-2111127912"/>
        <c:axId val="-2019805304"/>
      </c:lineChart>
      <c:catAx>
        <c:axId val="-2111127912"/>
        <c:scaling>
          <c:orientation val="minMax"/>
        </c:scaling>
        <c:delete val="0"/>
        <c:axPos val="b"/>
        <c:numFmt formatCode="General" sourceLinked="0"/>
        <c:majorTickMark val="out"/>
        <c:minorTickMark val="none"/>
        <c:tickLblPos val="nextTo"/>
        <c:crossAx val="-2019805304"/>
        <c:crosses val="autoZero"/>
        <c:auto val="1"/>
        <c:lblAlgn val="ctr"/>
        <c:lblOffset val="100"/>
        <c:noMultiLvlLbl val="0"/>
      </c:catAx>
      <c:valAx>
        <c:axId val="-2019805304"/>
        <c:scaling>
          <c:orientation val="minMax"/>
        </c:scaling>
        <c:delete val="0"/>
        <c:axPos val="l"/>
        <c:majorGridlines/>
        <c:numFmt formatCode="0" sourceLinked="1"/>
        <c:majorTickMark val="out"/>
        <c:minorTickMark val="none"/>
        <c:tickLblPos val="nextTo"/>
        <c:crossAx val="-211112791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 Kalkulasjonspriser 2016'!$A$10</c:f>
              <c:strCache>
                <c:ptCount val="1"/>
                <c:pt idx="0">
                  <c:v>Nord-Norge</c:v>
                </c:pt>
              </c:strCache>
            </c:strRef>
          </c:tx>
          <c:marker>
            <c:symbol val="none"/>
          </c:marker>
          <c:cat>
            <c:strRef>
              <c:f>' Kalkulasjonspriser 2016'!$B$9:$E$9</c:f>
              <c:strCache>
                <c:ptCount val="4"/>
                <c:pt idx="0">
                  <c:v>Liten skade</c:v>
                </c:pt>
                <c:pt idx="1">
                  <c:v>Middels skade</c:v>
                </c:pt>
                <c:pt idx="2">
                  <c:v>Stor skade</c:v>
                </c:pt>
                <c:pt idx="3">
                  <c:v>Svært stor skade</c:v>
                </c:pt>
              </c:strCache>
            </c:strRef>
          </c:cat>
          <c:val>
            <c:numRef>
              <c:f>' Kalkulasjonspriser 2016'!$B$10:$E$10</c:f>
              <c:numCache>
                <c:formatCode>0</c:formatCode>
                <c:ptCount val="4"/>
                <c:pt idx="0">
                  <c:v>715.29369999999994</c:v>
                </c:pt>
                <c:pt idx="1">
                  <c:v>949.10389999999995</c:v>
                </c:pt>
                <c:pt idx="2">
                  <c:v>1541.883</c:v>
                </c:pt>
                <c:pt idx="3">
                  <c:v>2223.614</c:v>
                </c:pt>
              </c:numCache>
            </c:numRef>
          </c:val>
          <c:smooth val="0"/>
          <c:extLst>
            <c:ext xmlns:c16="http://schemas.microsoft.com/office/drawing/2014/chart" uri="{C3380CC4-5D6E-409C-BE32-E72D297353CC}">
              <c16:uniqueId val="{00000000-FFEB-401A-8F43-E56652B36C6F}"/>
            </c:ext>
          </c:extLst>
        </c:ser>
        <c:ser>
          <c:idx val="1"/>
          <c:order val="1"/>
          <c:tx>
            <c:strRef>
              <c:f>' Kalkulasjonspriser 2016'!$A$13</c:f>
              <c:strCache>
                <c:ptCount val="1"/>
                <c:pt idx="0">
                  <c:v>Resten av Norge</c:v>
                </c:pt>
              </c:strCache>
            </c:strRef>
          </c:tx>
          <c:marker>
            <c:symbol val="none"/>
          </c:marker>
          <c:cat>
            <c:strRef>
              <c:f>' Kalkulasjonspriser 2016'!$B$9:$E$9</c:f>
              <c:strCache>
                <c:ptCount val="4"/>
                <c:pt idx="0">
                  <c:v>Liten skade</c:v>
                </c:pt>
                <c:pt idx="1">
                  <c:v>Middels skade</c:v>
                </c:pt>
                <c:pt idx="2">
                  <c:v>Stor skade</c:v>
                </c:pt>
                <c:pt idx="3">
                  <c:v>Svært stor skade</c:v>
                </c:pt>
              </c:strCache>
            </c:strRef>
          </c:cat>
          <c:val>
            <c:numRef>
              <c:f>' Kalkulasjonspriser 2016'!$B$13:$E$13</c:f>
              <c:numCache>
                <c:formatCode>0</c:formatCode>
                <c:ptCount val="4"/>
                <c:pt idx="0">
                  <c:v>635.75580000000002</c:v>
                </c:pt>
                <c:pt idx="1">
                  <c:v>849.24869999999999</c:v>
                </c:pt>
                <c:pt idx="2">
                  <c:v>1227.6210000000001</c:v>
                </c:pt>
                <c:pt idx="3">
                  <c:v>1795.076</c:v>
                </c:pt>
              </c:numCache>
            </c:numRef>
          </c:val>
          <c:smooth val="0"/>
          <c:extLst>
            <c:ext xmlns:c16="http://schemas.microsoft.com/office/drawing/2014/chart" uri="{C3380CC4-5D6E-409C-BE32-E72D297353CC}">
              <c16:uniqueId val="{00000001-FFEB-401A-8F43-E56652B36C6F}"/>
            </c:ext>
          </c:extLst>
        </c:ser>
        <c:dLbls>
          <c:showLegendKey val="0"/>
          <c:showVal val="0"/>
          <c:showCatName val="0"/>
          <c:showSerName val="0"/>
          <c:showPercent val="0"/>
          <c:showBubbleSize val="0"/>
        </c:dLbls>
        <c:smooth val="0"/>
        <c:axId val="-2111127912"/>
        <c:axId val="-2019805304"/>
      </c:lineChart>
      <c:catAx>
        <c:axId val="-2111127912"/>
        <c:scaling>
          <c:orientation val="minMax"/>
        </c:scaling>
        <c:delete val="0"/>
        <c:axPos val="b"/>
        <c:numFmt formatCode="General" sourceLinked="0"/>
        <c:majorTickMark val="out"/>
        <c:minorTickMark val="none"/>
        <c:tickLblPos val="nextTo"/>
        <c:crossAx val="-2019805304"/>
        <c:crosses val="autoZero"/>
        <c:auto val="1"/>
        <c:lblAlgn val="ctr"/>
        <c:lblOffset val="100"/>
        <c:noMultiLvlLbl val="0"/>
      </c:catAx>
      <c:valAx>
        <c:axId val="-2019805304"/>
        <c:scaling>
          <c:orientation val="minMax"/>
        </c:scaling>
        <c:delete val="0"/>
        <c:axPos val="l"/>
        <c:majorGridlines/>
        <c:numFmt formatCode="0" sourceLinked="1"/>
        <c:majorTickMark val="out"/>
        <c:minorTickMark val="none"/>
        <c:tickLblPos val="nextTo"/>
        <c:crossAx val="-211112791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127000</xdr:colOff>
      <xdr:row>3</xdr:row>
      <xdr:rowOff>50800</xdr:rowOff>
    </xdr:from>
    <xdr:to>
      <xdr:col>11</xdr:col>
      <xdr:colOff>88900</xdr:colOff>
      <xdr:row>14</xdr:row>
      <xdr:rowOff>107950</xdr:rowOff>
    </xdr:to>
    <xdr:graphicFrame macro="">
      <xdr:nvGraphicFramePr>
        <xdr:cNvPr id="2" name="Chart 1">
          <a:extLst>
            <a:ext uri="{FF2B5EF4-FFF2-40B4-BE49-F238E27FC236}">
              <a16:creationId xmlns:a16="http://schemas.microsoft.com/office/drawing/2014/main" id="{31CA692F-D27D-49AD-81E1-D9D0F6CF4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279400</xdr:colOff>
      <xdr:row>3</xdr:row>
      <xdr:rowOff>12700</xdr:rowOff>
    </xdr:from>
    <xdr:to>
      <xdr:col>17</xdr:col>
      <xdr:colOff>286235</xdr:colOff>
      <xdr:row>28</xdr:row>
      <xdr:rowOff>182880</xdr:rowOff>
    </xdr:to>
    <xdr:pic>
      <xdr:nvPicPr>
        <xdr:cNvPr id="3" name="Picture 2" descr="Fylkeskart.png">
          <a:extLst>
            <a:ext uri="{FF2B5EF4-FFF2-40B4-BE49-F238E27FC236}">
              <a16:creationId xmlns:a16="http://schemas.microsoft.com/office/drawing/2014/main" id="{1E6E0760-FD3D-4984-90B4-A5999889CD8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401040" y="835660"/>
          <a:ext cx="4655035" cy="51231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127000</xdr:colOff>
      <xdr:row>3</xdr:row>
      <xdr:rowOff>50800</xdr:rowOff>
    </xdr:from>
    <xdr:to>
      <xdr:col>11</xdr:col>
      <xdr:colOff>88900</xdr:colOff>
      <xdr:row>14</xdr:row>
      <xdr:rowOff>107950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279400</xdr:colOff>
      <xdr:row>3</xdr:row>
      <xdr:rowOff>12700</xdr:rowOff>
    </xdr:from>
    <xdr:to>
      <xdr:col>17</xdr:col>
      <xdr:colOff>286235</xdr:colOff>
      <xdr:row>28</xdr:row>
      <xdr:rowOff>182880</xdr:rowOff>
    </xdr:to>
    <xdr:pic>
      <xdr:nvPicPr>
        <xdr:cNvPr id="3" name="Picture 2" descr="Fylkeskart.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398500" y="812800"/>
          <a:ext cx="4655035" cy="49326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felles/1.2%20P&#229;g&#229;ende%20prosjekter/Hovedstudie%20Kystverket,%20HLI,%20KMA,%20SSK/9.%20Metodikk%20for%20bruk/Eksempler/S&#216;A%20Gr&#248;t&#248;yleia%20(endelig%20versjon)%20(rev%2018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20P&#229;g&#229;ende%20prosjekter/Kystverket%20rammeavtale/2%20-%20P&#229;g&#229;ende%20prosjekter/Siste%20versjon%20av%20KVIRK!/v1.05/KVIRK%20v1.0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ylkesbefolkning%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beskrivelse"/>
      <sheetName val="Resultatark"/>
      <sheetName val="Hovedberegning"/>
      <sheetName val="3% kalkulasjonsrente"/>
      <sheetName val="5% kalkulasjonsrente"/>
      <sheetName val="0,3% reallønnsvekst"/>
      <sheetName val="2,3% reallønnsvekst"/>
      <sheetName val="100 år levetid"/>
      <sheetName val="25% høyere i-kostnader"/>
      <sheetName val="25% lavere i-kostnad"/>
      <sheetName val="10% mindre trafikk"/>
      <sheetName val="10% mer trafikk"/>
      <sheetName val="Lavt antall som endrer rutevalg"/>
      <sheetName val="Høyt antall som endrer rutevalg"/>
      <sheetName val="Break even i-kost"/>
      <sheetName val="Kostnader 1 - Invest og drift"/>
      <sheetName val="Nytte 1 - Endret rutevalg"/>
      <sheetName val="Nytte 2 - Spart tid"/>
      <sheetName val="Nytte 3 - Skipsulykker"/>
      <sheetName val="Nytte 3 - Lav og Høy"/>
      <sheetName val="Nytte 4 - Last og redning"/>
      <sheetName val="Nytte 5 - Oljeutslipp"/>
      <sheetName val="Indekser"/>
      <sheetName val="Farledsnormalen"/>
      <sheetName val="Om Vista Analy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8">
          <cell r="CP8">
            <v>0.53400000000000003</v>
          </cell>
        </row>
        <row r="9">
          <cell r="CP9">
            <v>69076.180677221098</v>
          </cell>
        </row>
      </sheetData>
      <sheetData sheetId="17">
        <row r="6">
          <cell r="E6">
            <v>0.33333333333333331</v>
          </cell>
        </row>
        <row r="7">
          <cell r="E7">
            <v>0.5</v>
          </cell>
        </row>
        <row r="8">
          <cell r="E8">
            <v>0.66666666666666663</v>
          </cell>
        </row>
        <row r="35">
          <cell r="BR35">
            <v>772198.56046535471</v>
          </cell>
        </row>
      </sheetData>
      <sheetData sheetId="18">
        <row r="3">
          <cell r="BY3">
            <v>1.0669999999999999</v>
          </cell>
        </row>
        <row r="6">
          <cell r="CD6">
            <v>0.42149999999999999</v>
          </cell>
          <cell r="CX6">
            <v>0.42730000000000001</v>
          </cell>
        </row>
        <row r="7">
          <cell r="CD7">
            <v>2.3744000000000001</v>
          </cell>
          <cell r="CX7">
            <v>2.5249999999999999</v>
          </cell>
        </row>
        <row r="54">
          <cell r="E54">
            <v>-415813.37467514514</v>
          </cell>
        </row>
        <row r="55">
          <cell r="E55">
            <v>0.27693708667790246</v>
          </cell>
        </row>
      </sheetData>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skrivelse av rammeverket"/>
      <sheetName val="Prosjektark - Fiskerihavntiltak"/>
      <sheetName val="Prosjektark - Farledstiltak"/>
      <sheetName val="Prosjektark - kombinerte tiltak"/>
      <sheetName val="Beregning - nåverdi"/>
      <sheetName val="Nyttige figurer"/>
      <sheetName val="Beregningsforutsetninger"/>
      <sheetName val="Inndata nytte - Fiskerihavn"/>
      <sheetName val="Inndata nytte - Farled"/>
      <sheetName val="Inndata - Kostnader"/>
      <sheetName val="Inndata - Ikke-prissatte"/>
      <sheetName val="Beregning - kr per time"/>
      <sheetName val="Beregning - kr per km"/>
      <sheetName val="Beregning - fiskefartøy"/>
      <sheetName val="Beregning - eiendom"/>
      <sheetName val="Beregning vedl. og rein."/>
      <sheetName val="Beregning av indekser"/>
      <sheetName val="Diverse"/>
    </sheetNames>
    <sheetDataSet>
      <sheetData sheetId="0"/>
      <sheetData sheetId="1"/>
      <sheetData sheetId="2"/>
      <sheetData sheetId="3"/>
      <sheetData sheetId="4"/>
      <sheetData sheetId="5"/>
      <sheetData sheetId="6">
        <row r="9">
          <cell r="D9">
            <v>2015</v>
          </cell>
        </row>
      </sheetData>
      <sheetData sheetId="7">
        <row r="56">
          <cell r="G56" t="str">
            <v>Kroner per km</v>
          </cell>
        </row>
        <row r="297">
          <cell r="E297">
            <v>0</v>
          </cell>
        </row>
        <row r="299">
          <cell r="E299">
            <v>0</v>
          </cell>
        </row>
      </sheetData>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lkemengde (gammel)"/>
      <sheetName val="Folkemengde (ny inndeling)"/>
    </sheetNames>
    <sheetDataSet>
      <sheetData sheetId="0"/>
      <sheetData sheetId="1">
        <row r="6">
          <cell r="E6">
            <v>699827</v>
          </cell>
        </row>
        <row r="10">
          <cell r="E10">
            <v>485797</v>
          </cell>
        </row>
        <row r="14">
          <cell r="E14">
            <v>240190</v>
          </cell>
        </row>
      </sheetData>
    </sheetDataSet>
  </externalBook>
</externalLink>
</file>

<file path=xl/persons/person.xml><?xml version="1.0" encoding="utf-8"?>
<personList xmlns="http://schemas.microsoft.com/office/spreadsheetml/2018/threadedcomments" xmlns:x="http://schemas.openxmlformats.org/spreadsheetml/2006/main">
  <person displayName="Henrik" id="{81B9D7C8-B371-4A9C-8B1A-F0AEE5DF46E5}" userId="Henrik"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0" dT="2022-11-03T17:17:20.32" personId="{81B9D7C8-B371-4A9C-8B1A-F0AEE5DF46E5}" id="{BDB0C472-3C40-4247-B2D9-9BE970B5F476}">
    <text>Samme fylkesgrenser som i 2015/6 lagt til grunn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E4816-7969-4672-A930-E7AF6AFC94C9}">
  <dimension ref="A1:BB103"/>
  <sheetViews>
    <sheetView workbookViewId="0">
      <selection activeCell="J67" sqref="J67:N84"/>
    </sheetView>
  </sheetViews>
  <sheetFormatPr baseColWidth="10" defaultColWidth="11" defaultRowHeight="15.5" x14ac:dyDescent="0.35"/>
  <cols>
    <col min="1" max="1" width="16.6640625" customWidth="1"/>
    <col min="2" max="2" width="14" customWidth="1"/>
    <col min="3" max="3" width="13.1640625" customWidth="1"/>
    <col min="4" max="4" width="14.83203125" customWidth="1"/>
    <col min="5" max="5" width="13.83203125" customWidth="1"/>
    <col min="6" max="6" width="17.1640625" customWidth="1"/>
    <col min="7" max="7" width="14" bestFit="1" customWidth="1"/>
    <col min="8" max="8" width="13" customWidth="1"/>
    <col min="9" max="9" width="15" customWidth="1"/>
    <col min="10" max="10" width="15.5" customWidth="1"/>
    <col min="11" max="11" width="12.5" bestFit="1" customWidth="1"/>
    <col min="12" max="12" width="13.1640625" bestFit="1" customWidth="1"/>
    <col min="13" max="14" width="14" bestFit="1" customWidth="1"/>
  </cols>
  <sheetData>
    <row r="1" spans="1:21" ht="33.5" x14ac:dyDescent="0.75">
      <c r="A1" s="2" t="s">
        <v>12</v>
      </c>
    </row>
    <row r="2" spans="1:21" x14ac:dyDescent="0.35">
      <c r="E2" s="3"/>
    </row>
    <row r="3" spans="1:21" x14ac:dyDescent="0.35">
      <c r="A3" t="s">
        <v>13</v>
      </c>
      <c r="R3" s="1"/>
    </row>
    <row r="4" spans="1:21" x14ac:dyDescent="0.35">
      <c r="A4" t="s">
        <v>14</v>
      </c>
    </row>
    <row r="7" spans="1:21" x14ac:dyDescent="0.35">
      <c r="A7" s="1" t="s">
        <v>100</v>
      </c>
    </row>
    <row r="9" spans="1:21" x14ac:dyDescent="0.35">
      <c r="A9" s="11" t="s">
        <v>54</v>
      </c>
      <c r="B9" s="12" t="s">
        <v>5</v>
      </c>
      <c r="C9" s="12" t="s">
        <v>7</v>
      </c>
      <c r="D9" s="12" t="s">
        <v>8</v>
      </c>
      <c r="E9" s="12" t="s">
        <v>10</v>
      </c>
      <c r="F9" s="35"/>
    </row>
    <row r="10" spans="1:21" x14ac:dyDescent="0.35">
      <c r="A10" s="13" t="s">
        <v>15</v>
      </c>
      <c r="B10" s="37">
        <v>872.29560000000004</v>
      </c>
      <c r="C10" s="37">
        <v>1166.377</v>
      </c>
      <c r="D10" s="37">
        <v>1700.94</v>
      </c>
      <c r="E10" s="37">
        <v>2433.7730000000001</v>
      </c>
      <c r="F10" s="34"/>
      <c r="S10" s="6"/>
      <c r="T10" s="5"/>
      <c r="U10" s="5"/>
    </row>
    <row r="11" spans="1:21" x14ac:dyDescent="0.35">
      <c r="A11" t="s">
        <v>110</v>
      </c>
      <c r="B11" s="38" t="s">
        <v>102</v>
      </c>
      <c r="C11" s="38" t="s">
        <v>103</v>
      </c>
      <c r="D11" s="38" t="s">
        <v>104</v>
      </c>
      <c r="E11" s="38" t="s">
        <v>105</v>
      </c>
      <c r="S11" s="5"/>
      <c r="T11" s="7"/>
      <c r="U11" s="5"/>
    </row>
    <row r="12" spans="1:21" x14ac:dyDescent="0.35">
      <c r="A12" s="14"/>
      <c r="B12" s="36"/>
      <c r="C12" s="36"/>
      <c r="D12" s="36"/>
      <c r="E12" s="36"/>
      <c r="S12" s="5"/>
      <c r="T12" s="7"/>
      <c r="U12" s="5"/>
    </row>
    <row r="13" spans="1:21" x14ac:dyDescent="0.35">
      <c r="A13" s="15" t="s">
        <v>16</v>
      </c>
      <c r="B13" s="37">
        <v>799.77909999999997</v>
      </c>
      <c r="C13" s="37">
        <v>1093.337</v>
      </c>
      <c r="D13" s="37">
        <v>1591.6479999999999</v>
      </c>
      <c r="E13" s="37">
        <v>2301.5819999999999</v>
      </c>
      <c r="F13" s="34"/>
      <c r="S13" s="5"/>
      <c r="T13" s="7"/>
      <c r="U13" s="5"/>
    </row>
    <row r="14" spans="1:21" x14ac:dyDescent="0.35">
      <c r="A14" s="26" t="s">
        <v>111</v>
      </c>
      <c r="B14" s="38" t="s">
        <v>106</v>
      </c>
      <c r="C14" s="38" t="s">
        <v>107</v>
      </c>
      <c r="D14" s="38" t="s">
        <v>108</v>
      </c>
      <c r="E14" s="38" t="s">
        <v>109</v>
      </c>
      <c r="S14" s="5"/>
      <c r="T14" s="7"/>
      <c r="U14" s="5"/>
    </row>
    <row r="15" spans="1:21" x14ac:dyDescent="0.35">
      <c r="A15" s="11"/>
      <c r="B15" s="36"/>
      <c r="C15" s="36"/>
      <c r="D15" s="36"/>
      <c r="E15" s="36"/>
      <c r="S15" s="5"/>
      <c r="T15" s="8"/>
      <c r="U15" s="5"/>
    </row>
    <row r="18" spans="1:54" x14ac:dyDescent="0.35">
      <c r="S18" s="1"/>
      <c r="T18" s="9"/>
      <c r="U18" s="1"/>
      <c r="V18" s="9"/>
      <c r="W18" s="1"/>
      <c r="X18" s="9"/>
      <c r="Y18" s="1"/>
      <c r="Z18" s="9"/>
      <c r="AA18" s="1"/>
      <c r="AB18" s="9"/>
      <c r="AC18" s="1"/>
      <c r="AD18" s="9"/>
      <c r="AE18" s="1"/>
      <c r="AF18" s="9"/>
      <c r="AG18" s="1"/>
      <c r="AH18" s="9"/>
      <c r="AI18" s="1"/>
      <c r="AJ18" s="9"/>
      <c r="AK18" s="1"/>
      <c r="AL18" s="9"/>
      <c r="AM18" s="1"/>
      <c r="AN18" s="9"/>
      <c r="AO18" s="1"/>
      <c r="AP18" s="9"/>
      <c r="AQ18" s="1"/>
      <c r="AR18" s="9"/>
      <c r="AS18" s="1"/>
      <c r="AT18" s="9"/>
      <c r="AU18" s="1"/>
      <c r="AV18" s="9"/>
      <c r="AW18" s="1"/>
      <c r="AX18" s="9"/>
      <c r="AY18" s="1"/>
      <c r="AZ18" s="9"/>
      <c r="BA18" s="1"/>
      <c r="BB18" s="9"/>
    </row>
    <row r="19" spans="1:54" x14ac:dyDescent="0.35">
      <c r="G19" s="33" t="s">
        <v>21</v>
      </c>
      <c r="H19" s="32" t="s">
        <v>22</v>
      </c>
      <c r="I19" s="31"/>
      <c r="J19" s="31"/>
      <c r="K19" s="10"/>
      <c r="L19" s="30"/>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row>
    <row r="20" spans="1:54" x14ac:dyDescent="0.35">
      <c r="B20" s="16" t="s">
        <v>23</v>
      </c>
      <c r="C20" s="1" t="s">
        <v>24</v>
      </c>
      <c r="D20" s="1" t="s">
        <v>101</v>
      </c>
      <c r="G20" s="17" t="s">
        <v>5</v>
      </c>
      <c r="H20" s="18" t="s">
        <v>25</v>
      </c>
      <c r="I20" s="18"/>
      <c r="J20" s="18"/>
      <c r="K20" s="18"/>
      <c r="L20" s="19"/>
    </row>
    <row r="21" spans="1:54" x14ac:dyDescent="0.35">
      <c r="A21" s="1" t="s">
        <v>26</v>
      </c>
      <c r="C21">
        <v>2.1</v>
      </c>
      <c r="G21" s="17" t="s">
        <v>7</v>
      </c>
      <c r="H21" s="18" t="s">
        <v>25</v>
      </c>
      <c r="I21" s="18"/>
      <c r="J21" s="18"/>
      <c r="K21" s="18"/>
      <c r="L21" s="19"/>
    </row>
    <row r="22" spans="1:54" x14ac:dyDescent="0.35">
      <c r="A22" s="15" t="s">
        <v>27</v>
      </c>
      <c r="B22" s="27">
        <v>304754</v>
      </c>
      <c r="C22" s="27"/>
      <c r="D22" s="27">
        <f t="shared" ref="D22:D40" si="0">B22/$C$21</f>
        <v>145120.95238095237</v>
      </c>
      <c r="G22" s="17" t="s">
        <v>8</v>
      </c>
      <c r="H22" s="18" t="s">
        <v>28</v>
      </c>
      <c r="I22" s="18"/>
      <c r="J22" s="18"/>
      <c r="K22" s="18"/>
      <c r="L22" s="19"/>
    </row>
    <row r="23" spans="1:54" x14ac:dyDescent="0.35">
      <c r="A23" s="15" t="s">
        <v>29</v>
      </c>
      <c r="B23" s="27">
        <v>685513</v>
      </c>
      <c r="C23" s="27"/>
      <c r="D23" s="27">
        <f t="shared" si="0"/>
        <v>326434.76190476189</v>
      </c>
      <c r="G23" s="17" t="s">
        <v>10</v>
      </c>
      <c r="H23" s="18" t="s">
        <v>28</v>
      </c>
      <c r="I23" s="18"/>
      <c r="J23" s="18"/>
      <c r="K23" s="18"/>
      <c r="L23" s="19"/>
    </row>
    <row r="24" spans="1:54" x14ac:dyDescent="0.35">
      <c r="A24" s="15" t="s">
        <v>30</v>
      </c>
      <c r="B24" s="27">
        <v>699827</v>
      </c>
      <c r="C24" s="27"/>
      <c r="D24" s="27">
        <f t="shared" si="0"/>
        <v>333250.95238095237</v>
      </c>
      <c r="G24" s="17"/>
      <c r="H24" s="18"/>
      <c r="I24" s="18"/>
      <c r="J24" s="18"/>
      <c r="K24" s="18"/>
      <c r="L24" s="19"/>
    </row>
    <row r="25" spans="1:54" x14ac:dyDescent="0.35">
      <c r="A25" s="15" t="s">
        <v>31</v>
      </c>
      <c r="B25" s="27">
        <v>198762</v>
      </c>
      <c r="C25" s="27"/>
      <c r="D25" s="27">
        <f t="shared" si="0"/>
        <v>94648.57142857142</v>
      </c>
      <c r="G25" s="20"/>
      <c r="H25" s="18"/>
      <c r="I25" s="18"/>
      <c r="J25" s="18"/>
      <c r="K25" s="18"/>
      <c r="L25" s="19"/>
    </row>
    <row r="26" spans="1:54" x14ac:dyDescent="0.35">
      <c r="A26" s="15" t="s">
        <v>32</v>
      </c>
      <c r="B26" s="27">
        <v>188543</v>
      </c>
      <c r="C26" s="27"/>
      <c r="D26" s="27">
        <f t="shared" si="0"/>
        <v>89782.380952380947</v>
      </c>
      <c r="G26" s="17"/>
      <c r="H26" s="18"/>
      <c r="I26" s="18"/>
      <c r="J26" s="18"/>
      <c r="K26" s="18"/>
      <c r="L26" s="19"/>
    </row>
    <row r="27" spans="1:54" x14ac:dyDescent="0.35">
      <c r="A27" s="15" t="s">
        <v>33</v>
      </c>
      <c r="B27" s="27">
        <v>262911</v>
      </c>
      <c r="C27" s="27"/>
      <c r="D27" s="27">
        <f t="shared" si="0"/>
        <v>125195.71428571428</v>
      </c>
      <c r="G27" s="17"/>
      <c r="H27" s="18"/>
      <c r="I27" s="18"/>
      <c r="J27" s="18"/>
      <c r="K27" s="18"/>
      <c r="L27" s="19"/>
    </row>
    <row r="28" spans="1:54" x14ac:dyDescent="0.35">
      <c r="A28" s="15" t="s">
        <v>34</v>
      </c>
      <c r="B28" s="27">
        <v>250862</v>
      </c>
      <c r="C28" s="27"/>
      <c r="D28" s="27">
        <f t="shared" si="0"/>
        <v>119458.09523809524</v>
      </c>
      <c r="G28" s="17"/>
      <c r="H28" s="18"/>
      <c r="I28" s="18"/>
      <c r="J28" s="18"/>
      <c r="K28" s="18"/>
      <c r="L28" s="19"/>
    </row>
    <row r="29" spans="1:54" x14ac:dyDescent="0.35">
      <c r="A29" s="15" t="s">
        <v>35</v>
      </c>
      <c r="B29" s="27">
        <v>173970</v>
      </c>
      <c r="C29" s="27"/>
      <c r="D29" s="27">
        <f t="shared" si="0"/>
        <v>82842.857142857145</v>
      </c>
      <c r="G29" s="29"/>
      <c r="H29" s="11"/>
      <c r="I29" s="11"/>
      <c r="J29" s="11"/>
      <c r="K29" s="11"/>
      <c r="L29" s="28"/>
    </row>
    <row r="30" spans="1:54" x14ac:dyDescent="0.35">
      <c r="A30" s="15" t="s">
        <v>36</v>
      </c>
      <c r="B30" s="27">
        <v>119668</v>
      </c>
      <c r="C30" s="27"/>
      <c r="D30" s="27">
        <f t="shared" si="0"/>
        <v>56984.761904761901</v>
      </c>
      <c r="G30" s="18"/>
      <c r="H30" s="18"/>
      <c r="I30" s="18"/>
      <c r="J30" s="18"/>
      <c r="K30" s="18"/>
      <c r="L30" s="18"/>
    </row>
    <row r="31" spans="1:54" x14ac:dyDescent="0.35">
      <c r="A31" s="15" t="s">
        <v>37</v>
      </c>
      <c r="B31" s="27">
        <v>191466</v>
      </c>
      <c r="C31" s="27"/>
      <c r="D31" s="27">
        <f t="shared" si="0"/>
        <v>91174.28571428571</v>
      </c>
      <c r="G31" s="18"/>
      <c r="H31" s="18"/>
      <c r="I31" s="18"/>
      <c r="J31" s="18"/>
      <c r="K31" s="18"/>
      <c r="L31" s="18"/>
    </row>
    <row r="32" spans="1:54" x14ac:dyDescent="0.35">
      <c r="A32" s="15" t="s">
        <v>38</v>
      </c>
      <c r="B32" s="27">
        <v>485797</v>
      </c>
      <c r="C32" s="27"/>
      <c r="D32" s="27">
        <f t="shared" si="0"/>
        <v>231331.90476190476</v>
      </c>
      <c r="G32" s="18"/>
      <c r="H32" s="18"/>
      <c r="I32" s="18"/>
      <c r="J32" s="18"/>
      <c r="K32" s="18"/>
      <c r="L32" s="18"/>
    </row>
    <row r="33" spans="1:54" x14ac:dyDescent="0.35">
      <c r="A33" s="15" t="s">
        <v>39</v>
      </c>
      <c r="B33" s="27">
        <v>549951</v>
      </c>
      <c r="C33" s="27"/>
      <c r="D33" s="27">
        <f t="shared" si="0"/>
        <v>261881.42857142855</v>
      </c>
      <c r="G33" s="21"/>
      <c r="H33" s="18"/>
      <c r="I33" s="18"/>
      <c r="J33" s="18"/>
      <c r="K33" s="18"/>
      <c r="L33" s="18"/>
    </row>
    <row r="34" spans="1:54" x14ac:dyDescent="0.35">
      <c r="A34" s="15" t="s">
        <v>40</v>
      </c>
      <c r="B34" s="27">
        <v>91341</v>
      </c>
      <c r="C34" s="27"/>
      <c r="D34" s="27">
        <f t="shared" si="0"/>
        <v>43495.714285714283</v>
      </c>
      <c r="G34" s="18"/>
      <c r="H34" s="18"/>
      <c r="I34" s="18"/>
      <c r="J34" s="18"/>
      <c r="K34" s="18"/>
      <c r="L34" s="18"/>
      <c r="S34" s="6"/>
      <c r="T34" s="5"/>
      <c r="U34" s="5"/>
    </row>
    <row r="35" spans="1:54" x14ac:dyDescent="0.35">
      <c r="A35" s="15" t="s">
        <v>41</v>
      </c>
      <c r="B35" s="27">
        <v>267828</v>
      </c>
      <c r="C35" s="27"/>
      <c r="D35" s="27">
        <f t="shared" si="0"/>
        <v>127537.14285714286</v>
      </c>
      <c r="G35" s="18"/>
      <c r="H35" s="18"/>
      <c r="I35" s="18"/>
      <c r="J35" s="18"/>
      <c r="K35" s="18"/>
      <c r="L35" s="18"/>
      <c r="S35" s="5"/>
      <c r="T35" s="7"/>
      <c r="U35" s="5"/>
    </row>
    <row r="36" spans="1:54" x14ac:dyDescent="0.35">
      <c r="A36" s="15" t="s">
        <v>42</v>
      </c>
      <c r="B36" s="27">
        <v>328732</v>
      </c>
      <c r="C36" s="27"/>
      <c r="D36" s="27">
        <f t="shared" si="0"/>
        <v>156539.0476190476</v>
      </c>
      <c r="G36" s="18"/>
      <c r="H36" s="18"/>
      <c r="I36" s="18"/>
      <c r="J36" s="18"/>
      <c r="K36" s="18"/>
      <c r="L36" s="18"/>
      <c r="S36" s="5"/>
      <c r="T36" s="7"/>
      <c r="U36" s="5"/>
    </row>
    <row r="37" spans="1:54" x14ac:dyDescent="0.35">
      <c r="A37" s="15" t="s">
        <v>43</v>
      </c>
      <c r="B37" s="27">
        <v>143419</v>
      </c>
      <c r="C37" s="27"/>
      <c r="D37" s="27">
        <f t="shared" si="0"/>
        <v>68294.761904761908</v>
      </c>
      <c r="G37" s="18"/>
      <c r="H37" s="18"/>
      <c r="I37" s="18"/>
      <c r="J37" s="18"/>
      <c r="K37" s="18"/>
      <c r="L37" s="18"/>
      <c r="S37" s="5"/>
      <c r="T37" s="7"/>
      <c r="U37" s="5"/>
    </row>
    <row r="38" spans="1:54" x14ac:dyDescent="0.35">
      <c r="A38" s="13" t="s">
        <v>4</v>
      </c>
      <c r="B38" s="27">
        <v>244391</v>
      </c>
      <c r="C38" s="27"/>
      <c r="D38" s="27">
        <f t="shared" si="0"/>
        <v>116376.66666666666</v>
      </c>
      <c r="G38" s="18"/>
      <c r="H38" s="18"/>
      <c r="I38" s="18"/>
      <c r="J38" s="18"/>
      <c r="K38" s="18"/>
      <c r="L38" s="18"/>
      <c r="S38" s="5"/>
      <c r="T38" s="7"/>
      <c r="U38" s="5"/>
    </row>
    <row r="39" spans="1:54" x14ac:dyDescent="0.35">
      <c r="A39" s="13" t="s">
        <v>44</v>
      </c>
      <c r="B39" s="27">
        <v>163406</v>
      </c>
      <c r="C39" s="27"/>
      <c r="D39" s="27">
        <f t="shared" si="0"/>
        <v>77812.380952380947</v>
      </c>
      <c r="S39" s="5"/>
      <c r="T39" s="8"/>
      <c r="U39" s="5"/>
    </row>
    <row r="40" spans="1:54" x14ac:dyDescent="0.35">
      <c r="A40" s="13" t="s">
        <v>45</v>
      </c>
      <c r="B40" s="27">
        <v>74129</v>
      </c>
      <c r="C40" s="27"/>
      <c r="D40" s="27">
        <f t="shared" si="0"/>
        <v>35299.523809523809</v>
      </c>
    </row>
    <row r="41" spans="1:54" x14ac:dyDescent="0.35">
      <c r="A41" t="s">
        <v>11</v>
      </c>
      <c r="B41" s="27">
        <f>SUM(B22:B40)</f>
        <v>5425270</v>
      </c>
      <c r="C41" s="27"/>
      <c r="D41" s="27">
        <f>SUM(D22:D40)</f>
        <v>2583461.9047619049</v>
      </c>
    </row>
    <row r="42" spans="1:54" x14ac:dyDescent="0.35">
      <c r="D42" s="22"/>
      <c r="S42" s="1"/>
      <c r="T42" s="9"/>
      <c r="U42" s="1"/>
      <c r="V42" s="9"/>
      <c r="W42" s="1"/>
      <c r="X42" s="9"/>
      <c r="Y42" s="1"/>
      <c r="Z42" s="9"/>
      <c r="AA42" s="1"/>
      <c r="AB42" s="9"/>
      <c r="AC42" s="1"/>
      <c r="AD42" s="9"/>
      <c r="AE42" s="1"/>
      <c r="AF42" s="9"/>
      <c r="AG42" s="1"/>
      <c r="AH42" s="9"/>
      <c r="AI42" s="1"/>
      <c r="AJ42" s="9"/>
      <c r="AK42" s="1"/>
      <c r="AL42" s="9"/>
      <c r="AM42" s="1"/>
      <c r="AN42" s="9"/>
      <c r="AO42" s="1"/>
      <c r="AP42" s="9"/>
      <c r="AQ42" s="1"/>
      <c r="AR42" s="9"/>
      <c r="AS42" s="1"/>
      <c r="AT42" s="9"/>
      <c r="AU42" s="1"/>
      <c r="AV42" s="9"/>
      <c r="AW42" s="1"/>
      <c r="AX42" s="9"/>
      <c r="AY42" s="1"/>
      <c r="AZ42" s="9"/>
      <c r="BA42" s="1"/>
      <c r="BB42" s="9"/>
    </row>
    <row r="43" spans="1:54" x14ac:dyDescent="0.35">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row>
    <row r="45" spans="1:54" ht="33.5" x14ac:dyDescent="0.75">
      <c r="A45" s="23" t="s">
        <v>46</v>
      </c>
      <c r="B45" t="s">
        <v>25</v>
      </c>
      <c r="C45" t="s">
        <v>25</v>
      </c>
      <c r="D45" t="s">
        <v>28</v>
      </c>
      <c r="E45" t="s">
        <v>28</v>
      </c>
      <c r="J45" s="23" t="s">
        <v>47</v>
      </c>
      <c r="K45" s="24"/>
    </row>
    <row r="46" spans="1:54" x14ac:dyDescent="0.35">
      <c r="A46" s="1" t="s">
        <v>3</v>
      </c>
      <c r="B46" s="1" t="s">
        <v>0</v>
      </c>
      <c r="C46" s="1" t="s">
        <v>1</v>
      </c>
      <c r="D46" s="1" t="s">
        <v>2</v>
      </c>
      <c r="E46" s="1" t="s">
        <v>48</v>
      </c>
      <c r="F46" s="1" t="s">
        <v>49</v>
      </c>
      <c r="J46" s="1" t="s">
        <v>3</v>
      </c>
      <c r="K46" s="1" t="s">
        <v>0</v>
      </c>
      <c r="L46" s="1" t="s">
        <v>1</v>
      </c>
      <c r="M46" s="1" t="s">
        <v>2</v>
      </c>
      <c r="N46" s="1" t="s">
        <v>48</v>
      </c>
      <c r="O46" s="1"/>
    </row>
    <row r="47" spans="1:54" x14ac:dyDescent="0.35">
      <c r="A47" t="s">
        <v>27</v>
      </c>
      <c r="B47" t="s">
        <v>50</v>
      </c>
      <c r="C47" t="s">
        <v>51</v>
      </c>
      <c r="D47" t="s">
        <v>52</v>
      </c>
      <c r="E47" t="s">
        <v>53</v>
      </c>
      <c r="F47" t="s">
        <v>54</v>
      </c>
      <c r="J47" t="s">
        <v>27</v>
      </c>
      <c r="K47" s="3">
        <f>$B$13*SUM(D22:D23,D27:D28)</f>
        <v>572809408.36380947</v>
      </c>
      <c r="L47" s="3">
        <f>$C$13*SUM(D22:D24,D27:D29)</f>
        <v>1237989129.5566666</v>
      </c>
      <c r="M47" s="3">
        <f>$D$13*SUM(D22:D30)</f>
        <v>2186477174.7047615</v>
      </c>
      <c r="N47" s="3">
        <f>$E$13*SUM(D22:D31)</f>
        <v>3371572127.9199991</v>
      </c>
      <c r="O47" s="22"/>
    </row>
    <row r="48" spans="1:54" x14ac:dyDescent="0.35">
      <c r="A48" t="s">
        <v>29</v>
      </c>
      <c r="B48" t="s">
        <v>55</v>
      </c>
      <c r="C48" t="s">
        <v>51</v>
      </c>
      <c r="D48" t="s">
        <v>52</v>
      </c>
      <c r="E48" t="s">
        <v>53</v>
      </c>
      <c r="F48" t="s">
        <v>54</v>
      </c>
      <c r="J48" t="s">
        <v>29</v>
      </c>
      <c r="K48" s="3">
        <f>$B$13*SUM(D22:D24,D27)</f>
        <v>743796467.23595238</v>
      </c>
      <c r="L48" s="3">
        <f>$C$13*SUM(D22:D24,D27:D29)</f>
        <v>1237989129.5566666</v>
      </c>
      <c r="M48" s="3">
        <f>$D$13*SUM(D22:D30)</f>
        <v>2186477174.7047615</v>
      </c>
      <c r="N48" s="3">
        <f>$E$13*SUM(D22:D31)</f>
        <v>3371572127.9199991</v>
      </c>
      <c r="O48" s="22"/>
    </row>
    <row r="49" spans="1:21" x14ac:dyDescent="0.35">
      <c r="A49" t="s">
        <v>30</v>
      </c>
      <c r="B49" t="s">
        <v>56</v>
      </c>
      <c r="C49" t="s">
        <v>51</v>
      </c>
      <c r="D49" t="s">
        <v>52</v>
      </c>
      <c r="E49" t="s">
        <v>53</v>
      </c>
      <c r="F49" t="s">
        <v>54</v>
      </c>
      <c r="J49" t="s">
        <v>30</v>
      </c>
      <c r="K49" s="3">
        <f>$B$13*SUM(D23:D24,D27)</f>
        <v>627731762.54957151</v>
      </c>
      <c r="L49" s="3">
        <f>$C$13*SUM(D22:D24,D27:D29)</f>
        <v>1237989129.5566666</v>
      </c>
      <c r="M49" s="3">
        <f>$D$13*SUM(D22:D30)</f>
        <v>2186477174.7047615</v>
      </c>
      <c r="N49" s="3">
        <f>$E$13*SUM(D22:D31)</f>
        <v>3371572127.9199991</v>
      </c>
      <c r="O49" s="22"/>
    </row>
    <row r="50" spans="1:21" x14ac:dyDescent="0.35">
      <c r="A50" t="s">
        <v>33</v>
      </c>
      <c r="B50" t="s">
        <v>57</v>
      </c>
      <c r="C50" t="s">
        <v>51</v>
      </c>
      <c r="D50" t="s">
        <v>52</v>
      </c>
      <c r="E50" t="s">
        <v>53</v>
      </c>
      <c r="F50" t="s">
        <v>54</v>
      </c>
      <c r="J50" t="s">
        <v>33</v>
      </c>
      <c r="K50" s="3">
        <f>$B$13*SUM(D22:D23,D27:D28)</f>
        <v>572809408.36380947</v>
      </c>
      <c r="L50" s="3">
        <f>$C$13*SUM(D22:D24,D27:D29)</f>
        <v>1237989129.5566666</v>
      </c>
      <c r="M50" s="3">
        <f>$D$13*SUM(D22:D30)</f>
        <v>2186477174.7047615</v>
      </c>
      <c r="N50" s="3">
        <f>$E$13*SUM(D22:D31)</f>
        <v>3371572127.9199991</v>
      </c>
    </row>
    <row r="51" spans="1:21" x14ac:dyDescent="0.35">
      <c r="A51" t="s">
        <v>34</v>
      </c>
      <c r="B51" t="s">
        <v>58</v>
      </c>
      <c r="C51" t="s">
        <v>59</v>
      </c>
      <c r="D51" t="s">
        <v>52</v>
      </c>
      <c r="E51" t="s">
        <v>53</v>
      </c>
      <c r="F51" t="s">
        <v>54</v>
      </c>
      <c r="J51" t="s">
        <v>34</v>
      </c>
      <c r="K51" s="3">
        <f>$B$13*SUM(D27:D29,D22)</f>
        <v>377989694.00604761</v>
      </c>
      <c r="L51" s="3">
        <f>$C$13*SUM(D22:D24,D27:D29)</f>
        <v>1237989129.5566666</v>
      </c>
      <c r="M51" s="3">
        <f>$D$13*SUM(D22:D30)</f>
        <v>2186477174.7047615</v>
      </c>
      <c r="N51" s="3">
        <f>$E$13*SUM(D22:D31)</f>
        <v>3371572127.9199991</v>
      </c>
    </row>
    <row r="52" spans="1:21" x14ac:dyDescent="0.35">
      <c r="A52" t="s">
        <v>35</v>
      </c>
      <c r="B52" t="s">
        <v>60</v>
      </c>
      <c r="C52" t="s">
        <v>61</v>
      </c>
      <c r="D52" t="s">
        <v>62</v>
      </c>
      <c r="E52" t="s">
        <v>53</v>
      </c>
      <c r="F52" t="s">
        <v>54</v>
      </c>
      <c r="J52" t="s">
        <v>35</v>
      </c>
      <c r="K52" s="3">
        <f t="shared" ref="K52:K60" si="1">$B$13*SUM(D28:D30)</f>
        <v>207371295.2142857</v>
      </c>
      <c r="L52" s="25">
        <f>$C$13*SUM(D27:D30,D23)</f>
        <v>777270974.94666672</v>
      </c>
      <c r="M52" s="3">
        <f>$D$13*SUM(D22:D24,D27:D31)</f>
        <v>2038045387.7180948</v>
      </c>
      <c r="N52" s="3">
        <f>$E$13*SUM(D22:D31)</f>
        <v>3371572127.9199991</v>
      </c>
    </row>
    <row r="53" spans="1:21" x14ac:dyDescent="0.35">
      <c r="A53" t="s">
        <v>36</v>
      </c>
      <c r="B53" t="s">
        <v>63</v>
      </c>
      <c r="C53" t="s">
        <v>64</v>
      </c>
      <c r="D53" t="s">
        <v>65</v>
      </c>
      <c r="E53" t="s">
        <v>66</v>
      </c>
      <c r="F53" t="s">
        <v>54</v>
      </c>
      <c r="J53" t="s">
        <v>36</v>
      </c>
      <c r="K53" s="3">
        <f t="shared" si="1"/>
        <v>184750495.4887619</v>
      </c>
      <c r="L53" s="3">
        <f>$C$13*SUM(D27:D31)</f>
        <v>520051991.69000006</v>
      </c>
      <c r="M53" s="3">
        <f>$D$13*SUM(D27:D32)</f>
        <v>1125275429.8819046</v>
      </c>
      <c r="N53" s="3">
        <f>$E$13*SUM(D27:D33)</f>
        <v>2229931560.3571424</v>
      </c>
    </row>
    <row r="54" spans="1:21" x14ac:dyDescent="0.35">
      <c r="A54" t="s">
        <v>37</v>
      </c>
      <c r="B54" t="s">
        <v>67</v>
      </c>
      <c r="C54" t="s">
        <v>68</v>
      </c>
      <c r="D54" t="s">
        <v>69</v>
      </c>
      <c r="E54" t="s">
        <v>70</v>
      </c>
      <c r="F54" t="s">
        <v>54</v>
      </c>
      <c r="J54" t="s">
        <v>37</v>
      </c>
      <c r="K54" s="3">
        <f t="shared" si="1"/>
        <v>303508932.35338092</v>
      </c>
      <c r="L54" s="3">
        <f>$C$13*SUM(D29:D32)</f>
        <v>505486660.30333334</v>
      </c>
      <c r="M54" s="3">
        <f t="shared" ref="M54:M60" si="2">$D$13*SUM(D29:D33)</f>
        <v>1152695735.2838094</v>
      </c>
      <c r="N54" s="3">
        <f>$E$13*SUM(D28:D33)</f>
        <v>1941783357.8799996</v>
      </c>
    </row>
    <row r="55" spans="1:21" x14ac:dyDescent="0.35">
      <c r="A55" t="s">
        <v>38</v>
      </c>
      <c r="B55" t="s">
        <v>71</v>
      </c>
      <c r="C55" t="s">
        <v>71</v>
      </c>
      <c r="D55" t="s">
        <v>72</v>
      </c>
      <c r="E55" t="s">
        <v>73</v>
      </c>
      <c r="F55" t="s">
        <v>54</v>
      </c>
      <c r="J55" t="s">
        <v>38</v>
      </c>
      <c r="K55" s="3">
        <f t="shared" si="1"/>
        <v>467381004.01304764</v>
      </c>
      <c r="L55" s="3">
        <f t="shared" ref="L55:L60" si="3">$C$13*SUM(D31:D33)</f>
        <v>638932606.24666667</v>
      </c>
      <c r="M55" s="3">
        <f t="shared" si="2"/>
        <v>1090068934.0495238</v>
      </c>
      <c r="N55" s="3">
        <f>$E$13*SUM(D30:D35)</f>
        <v>1869817272.7057142</v>
      </c>
    </row>
    <row r="56" spans="1:21" x14ac:dyDescent="0.35">
      <c r="A56" t="s">
        <v>39</v>
      </c>
      <c r="B56" t="s">
        <v>74</v>
      </c>
      <c r="C56" t="s">
        <v>74</v>
      </c>
      <c r="D56" t="s">
        <v>75</v>
      </c>
      <c r="E56" t="s">
        <v>76</v>
      </c>
      <c r="F56" t="s">
        <v>54</v>
      </c>
      <c r="J56" t="s">
        <v>39</v>
      </c>
      <c r="K56" s="3">
        <f t="shared" si="1"/>
        <v>429248679.06661898</v>
      </c>
      <c r="L56" s="3">
        <f t="shared" si="3"/>
        <v>586803859.99666667</v>
      </c>
      <c r="M56" s="3">
        <f t="shared" si="2"/>
        <v>1202363490.0876191</v>
      </c>
      <c r="N56" s="3">
        <f>$E$13*SUM(D31:D36)</f>
        <v>2098949624.7285712</v>
      </c>
    </row>
    <row r="57" spans="1:21" x14ac:dyDescent="0.35">
      <c r="A57" t="s">
        <v>40</v>
      </c>
      <c r="B57" t="s">
        <v>77</v>
      </c>
      <c r="C57" t="s">
        <v>77</v>
      </c>
      <c r="D57" t="s">
        <v>78</v>
      </c>
      <c r="E57" t="s">
        <v>79</v>
      </c>
      <c r="F57" t="s">
        <v>54</v>
      </c>
      <c r="J57" t="s">
        <v>40</v>
      </c>
      <c r="K57" s="3">
        <f t="shared" si="1"/>
        <v>346235797.80571425</v>
      </c>
      <c r="L57" s="3">
        <f t="shared" si="3"/>
        <v>473321206.39999998</v>
      </c>
      <c r="M57" s="3">
        <f t="shared" si="2"/>
        <v>1306401182.6438093</v>
      </c>
      <c r="N57" s="3">
        <f>$E$13*SUM(D32:D37)</f>
        <v>2046290524.5599997</v>
      </c>
    </row>
    <row r="58" spans="1:21" x14ac:dyDescent="0.35">
      <c r="A58" t="s">
        <v>41</v>
      </c>
      <c r="B58" t="s">
        <v>80</v>
      </c>
      <c r="C58" t="s">
        <v>80</v>
      </c>
      <c r="D58" t="s">
        <v>81</v>
      </c>
      <c r="E58" t="s">
        <v>82</v>
      </c>
      <c r="F58" t="s">
        <v>54</v>
      </c>
      <c r="J58" t="s">
        <v>41</v>
      </c>
      <c r="K58" s="3">
        <f t="shared" si="1"/>
        <v>261985163.17576188</v>
      </c>
      <c r="L58" s="3">
        <f t="shared" si="3"/>
        <v>358146483.63666666</v>
      </c>
      <c r="M58" s="3">
        <f t="shared" si="2"/>
        <v>1046903440.2895236</v>
      </c>
      <c r="N58" s="3">
        <f>$E$13*SUM(D33:D38)</f>
        <v>1781711617.7542853</v>
      </c>
      <c r="S58" s="6"/>
      <c r="T58" s="5"/>
      <c r="U58" s="5"/>
    </row>
    <row r="59" spans="1:21" x14ac:dyDescent="0.35">
      <c r="A59" t="s">
        <v>42</v>
      </c>
      <c r="B59" t="s">
        <v>83</v>
      </c>
      <c r="C59" t="s">
        <v>83</v>
      </c>
      <c r="D59" t="s">
        <v>84</v>
      </c>
      <c r="E59" t="s">
        <v>84</v>
      </c>
      <c r="F59" t="s">
        <v>54</v>
      </c>
      <c r="J59" t="s">
        <v>42</v>
      </c>
      <c r="K59" s="3">
        <f t="shared" si="1"/>
        <v>281818923.16138095</v>
      </c>
      <c r="L59" s="3">
        <f t="shared" si="3"/>
        <v>385260199.96333331</v>
      </c>
      <c r="M59" s="3">
        <f t="shared" si="2"/>
        <v>815311077.0133332</v>
      </c>
      <c r="N59" s="3">
        <f>$E$13*SUM(D34:D38)</f>
        <v>1178970035.6199996</v>
      </c>
      <c r="S59" s="5"/>
      <c r="T59" s="7"/>
      <c r="U59" s="5"/>
    </row>
    <row r="60" spans="1:21" x14ac:dyDescent="0.35">
      <c r="A60" t="s">
        <v>43</v>
      </c>
      <c r="B60" t="s">
        <v>85</v>
      </c>
      <c r="C60" t="s">
        <v>85</v>
      </c>
      <c r="D60" t="s">
        <v>86</v>
      </c>
      <c r="E60" t="s">
        <v>86</v>
      </c>
      <c r="F60" t="s">
        <v>87</v>
      </c>
      <c r="J60" t="s">
        <v>43</v>
      </c>
      <c r="K60" s="3">
        <f t="shared" si="1"/>
        <v>272893007.55819046</v>
      </c>
      <c r="L60" s="3">
        <f t="shared" si="3"/>
        <v>373058038.4066667</v>
      </c>
      <c r="M60" s="3">
        <f t="shared" si="2"/>
        <v>869931130.88</v>
      </c>
      <c r="N60" s="3">
        <f>$E$13*SUM(D35:D39)</f>
        <v>1257952657.9199998</v>
      </c>
      <c r="S60" s="5"/>
      <c r="T60" s="7"/>
      <c r="U60" s="5"/>
    </row>
    <row r="61" spans="1:21" x14ac:dyDescent="0.35">
      <c r="A61" t="s">
        <v>4</v>
      </c>
      <c r="B61" t="s">
        <v>6</v>
      </c>
      <c r="C61" t="s">
        <v>6</v>
      </c>
      <c r="D61" t="s">
        <v>9</v>
      </c>
      <c r="E61" t="s">
        <v>9</v>
      </c>
      <c r="F61" t="s">
        <v>54</v>
      </c>
      <c r="J61" t="s">
        <v>4</v>
      </c>
      <c r="K61" s="3">
        <f>B10*SUM(D37:D39)</f>
        <v>228963472.11885715</v>
      </c>
      <c r="L61" s="3">
        <f>$C$10*SUM(D37:D39)</f>
        <v>306155078.30095237</v>
      </c>
      <c r="M61" s="3">
        <f>D10*SUM(D36:D40)</f>
        <v>772775110.65714288</v>
      </c>
      <c r="N61" s="3">
        <f>E10*SUM(D36:D40)</f>
        <v>1105717544.0576191</v>
      </c>
      <c r="S61" s="5"/>
      <c r="T61" s="7"/>
      <c r="U61" s="5"/>
    </row>
    <row r="62" spans="1:21" x14ac:dyDescent="0.35">
      <c r="A62" t="s">
        <v>88</v>
      </c>
      <c r="B62" t="s">
        <v>89</v>
      </c>
      <c r="C62" t="s">
        <v>89</v>
      </c>
      <c r="D62" t="s">
        <v>92</v>
      </c>
      <c r="E62" t="s">
        <v>92</v>
      </c>
      <c r="F62" t="s">
        <v>54</v>
      </c>
      <c r="J62" t="s">
        <v>88</v>
      </c>
      <c r="K62" s="3">
        <f>$B$10*SUM(D38:D40)</f>
        <v>200181871.10742858</v>
      </c>
      <c r="L62" s="3">
        <f>$C$10*SUM(D38:D40)</f>
        <v>267670191.47714284</v>
      </c>
      <c r="M62" s="3">
        <f>D10*SUM(D37:D40)</f>
        <v>506511583</v>
      </c>
      <c r="N62" s="3">
        <f>E10*SUM(D37:D40)</f>
        <v>724737036.51666665</v>
      </c>
      <c r="S62" s="5"/>
      <c r="T62" s="7"/>
      <c r="U62" s="5"/>
    </row>
    <row r="63" spans="1:21" x14ac:dyDescent="0.35">
      <c r="A63" t="s">
        <v>90</v>
      </c>
      <c r="B63" t="s">
        <v>89</v>
      </c>
      <c r="C63" t="s">
        <v>89</v>
      </c>
      <c r="D63" t="s">
        <v>92</v>
      </c>
      <c r="E63" t="s">
        <v>92</v>
      </c>
      <c r="F63" t="s">
        <v>54</v>
      </c>
      <c r="J63" t="s">
        <v>90</v>
      </c>
      <c r="K63" s="3">
        <f>$B$10*SUM(D38:D40)</f>
        <v>200181871.10742858</v>
      </c>
      <c r="L63" s="3">
        <f>$C$10*SUM(D38:D40)</f>
        <v>267670191.47714284</v>
      </c>
      <c r="M63" s="3">
        <f>D10*SUM(D37:D40)</f>
        <v>506511583</v>
      </c>
      <c r="N63" s="3">
        <f>E10*SUM(D37:D40)</f>
        <v>724737036.51666665</v>
      </c>
      <c r="S63" s="5"/>
      <c r="T63" s="8"/>
      <c r="U63" s="5"/>
    </row>
    <row r="66" spans="7:53" ht="33.5" x14ac:dyDescent="0.75">
      <c r="J66" s="50" t="s">
        <v>91</v>
      </c>
      <c r="K66" s="10"/>
      <c r="L66" s="10"/>
      <c r="M66" s="10"/>
      <c r="N66" s="51"/>
      <c r="S66" s="1"/>
      <c r="T66" s="9"/>
      <c r="U66" s="1"/>
      <c r="V66" s="9"/>
      <c r="W66" s="1"/>
      <c r="X66" s="9"/>
      <c r="Y66" s="1"/>
      <c r="Z66" s="9"/>
      <c r="AA66" s="1"/>
      <c r="AB66" s="9"/>
      <c r="AC66" s="1"/>
      <c r="AD66" s="9"/>
      <c r="AE66" s="1"/>
      <c r="AF66" s="9"/>
      <c r="AG66" s="1"/>
      <c r="AH66" s="9"/>
      <c r="AI66" s="1"/>
      <c r="AJ66" s="9"/>
      <c r="AK66" s="1"/>
      <c r="AL66" s="9"/>
      <c r="AM66" s="1"/>
      <c r="AN66" s="9"/>
      <c r="AO66" s="1"/>
      <c r="AP66" s="9"/>
      <c r="AQ66" s="1"/>
      <c r="AR66" s="9"/>
      <c r="AS66" s="1"/>
      <c r="AT66" s="9"/>
      <c r="AU66" s="1"/>
      <c r="AV66" s="9"/>
      <c r="AW66" s="1"/>
      <c r="AX66" s="9"/>
      <c r="AY66" s="1"/>
      <c r="AZ66" s="9"/>
      <c r="BA66" s="1"/>
    </row>
    <row r="67" spans="7:53" x14ac:dyDescent="0.35">
      <c r="G67" s="3"/>
      <c r="J67" s="52" t="s">
        <v>3</v>
      </c>
      <c r="K67" s="18" t="s">
        <v>0</v>
      </c>
      <c r="L67" s="18" t="s">
        <v>1</v>
      </c>
      <c r="M67" s="18" t="s">
        <v>2</v>
      </c>
      <c r="N67" s="53" t="s">
        <v>48</v>
      </c>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row>
    <row r="68" spans="7:53" x14ac:dyDescent="0.35">
      <c r="J68" s="52" t="s">
        <v>27</v>
      </c>
      <c r="K68" s="54">
        <f>ROUND(K47,-6)</f>
        <v>573000000</v>
      </c>
      <c r="L68" s="54">
        <f t="shared" ref="L68:N68" si="4">ROUND(L47,-6)</f>
        <v>1238000000</v>
      </c>
      <c r="M68" s="54">
        <f t="shared" si="4"/>
        <v>2186000000</v>
      </c>
      <c r="N68" s="55">
        <f t="shared" si="4"/>
        <v>3372000000</v>
      </c>
    </row>
    <row r="69" spans="7:53" x14ac:dyDescent="0.35">
      <c r="J69" s="52" t="s">
        <v>29</v>
      </c>
      <c r="K69" s="54">
        <f t="shared" ref="K69:N84" si="5">ROUND(K48,-6)</f>
        <v>744000000</v>
      </c>
      <c r="L69" s="54">
        <f t="shared" si="5"/>
        <v>1238000000</v>
      </c>
      <c r="M69" s="54">
        <f t="shared" si="5"/>
        <v>2186000000</v>
      </c>
      <c r="N69" s="55">
        <f t="shared" si="5"/>
        <v>3372000000</v>
      </c>
    </row>
    <row r="70" spans="7:53" x14ac:dyDescent="0.35">
      <c r="J70" s="52" t="s">
        <v>30</v>
      </c>
      <c r="K70" s="54">
        <f t="shared" si="5"/>
        <v>628000000</v>
      </c>
      <c r="L70" s="54">
        <f t="shared" si="5"/>
        <v>1238000000</v>
      </c>
      <c r="M70" s="54">
        <f t="shared" si="5"/>
        <v>2186000000</v>
      </c>
      <c r="N70" s="55">
        <f t="shared" si="5"/>
        <v>3372000000</v>
      </c>
    </row>
    <row r="71" spans="7:53" x14ac:dyDescent="0.35">
      <c r="J71" s="52" t="s">
        <v>33</v>
      </c>
      <c r="K71" s="54">
        <f t="shared" si="5"/>
        <v>573000000</v>
      </c>
      <c r="L71" s="54">
        <f t="shared" si="5"/>
        <v>1238000000</v>
      </c>
      <c r="M71" s="54">
        <f t="shared" si="5"/>
        <v>2186000000</v>
      </c>
      <c r="N71" s="55">
        <f t="shared" si="5"/>
        <v>3372000000</v>
      </c>
    </row>
    <row r="72" spans="7:53" x14ac:dyDescent="0.35">
      <c r="J72" s="52" t="s">
        <v>34</v>
      </c>
      <c r="K72" s="54">
        <f t="shared" si="5"/>
        <v>378000000</v>
      </c>
      <c r="L72" s="54">
        <f t="shared" si="5"/>
        <v>1238000000</v>
      </c>
      <c r="M72" s="54">
        <f t="shared" si="5"/>
        <v>2186000000</v>
      </c>
      <c r="N72" s="55">
        <f t="shared" si="5"/>
        <v>3372000000</v>
      </c>
    </row>
    <row r="73" spans="7:53" x14ac:dyDescent="0.35">
      <c r="J73" s="52" t="s">
        <v>35</v>
      </c>
      <c r="K73" s="54">
        <f t="shared" si="5"/>
        <v>207000000</v>
      </c>
      <c r="L73" s="54">
        <f t="shared" si="5"/>
        <v>777000000</v>
      </c>
      <c r="M73" s="54">
        <f t="shared" si="5"/>
        <v>2038000000</v>
      </c>
      <c r="N73" s="55">
        <f t="shared" si="5"/>
        <v>3372000000</v>
      </c>
    </row>
    <row r="74" spans="7:53" x14ac:dyDescent="0.35">
      <c r="J74" s="52" t="s">
        <v>36</v>
      </c>
      <c r="K74" s="54">
        <f t="shared" si="5"/>
        <v>185000000</v>
      </c>
      <c r="L74" s="54">
        <f t="shared" si="5"/>
        <v>520000000</v>
      </c>
      <c r="M74" s="54">
        <f t="shared" si="5"/>
        <v>1125000000</v>
      </c>
      <c r="N74" s="55">
        <f t="shared" si="5"/>
        <v>2230000000</v>
      </c>
    </row>
    <row r="75" spans="7:53" x14ac:dyDescent="0.35">
      <c r="J75" s="52" t="s">
        <v>37</v>
      </c>
      <c r="K75" s="54">
        <f t="shared" si="5"/>
        <v>304000000</v>
      </c>
      <c r="L75" s="54">
        <f t="shared" si="5"/>
        <v>505000000</v>
      </c>
      <c r="M75" s="54">
        <f t="shared" si="5"/>
        <v>1153000000</v>
      </c>
      <c r="N75" s="55">
        <f t="shared" si="5"/>
        <v>1942000000</v>
      </c>
    </row>
    <row r="76" spans="7:53" x14ac:dyDescent="0.35">
      <c r="J76" s="52" t="s">
        <v>38</v>
      </c>
      <c r="K76" s="54">
        <f t="shared" si="5"/>
        <v>467000000</v>
      </c>
      <c r="L76" s="54">
        <f t="shared" si="5"/>
        <v>639000000</v>
      </c>
      <c r="M76" s="54">
        <f t="shared" si="5"/>
        <v>1090000000</v>
      </c>
      <c r="N76" s="55">
        <f t="shared" si="5"/>
        <v>1870000000</v>
      </c>
    </row>
    <row r="77" spans="7:53" x14ac:dyDescent="0.35">
      <c r="J77" s="52" t="s">
        <v>39</v>
      </c>
      <c r="K77" s="54">
        <f t="shared" si="5"/>
        <v>429000000</v>
      </c>
      <c r="L77" s="54">
        <f t="shared" si="5"/>
        <v>587000000</v>
      </c>
      <c r="M77" s="54">
        <f t="shared" si="5"/>
        <v>1202000000</v>
      </c>
      <c r="N77" s="55">
        <f t="shared" si="5"/>
        <v>2099000000</v>
      </c>
    </row>
    <row r="78" spans="7:53" x14ac:dyDescent="0.35">
      <c r="J78" s="52" t="s">
        <v>40</v>
      </c>
      <c r="K78" s="54">
        <f t="shared" si="5"/>
        <v>346000000</v>
      </c>
      <c r="L78" s="54">
        <f t="shared" si="5"/>
        <v>473000000</v>
      </c>
      <c r="M78" s="54">
        <f t="shared" si="5"/>
        <v>1306000000</v>
      </c>
      <c r="N78" s="55">
        <f t="shared" si="5"/>
        <v>2046000000</v>
      </c>
    </row>
    <row r="79" spans="7:53" x14ac:dyDescent="0.35">
      <c r="J79" s="52" t="s">
        <v>41</v>
      </c>
      <c r="K79" s="54">
        <f t="shared" si="5"/>
        <v>262000000</v>
      </c>
      <c r="L79" s="54">
        <f t="shared" si="5"/>
        <v>358000000</v>
      </c>
      <c r="M79" s="54">
        <f t="shared" si="5"/>
        <v>1047000000</v>
      </c>
      <c r="N79" s="55">
        <f t="shared" si="5"/>
        <v>1782000000</v>
      </c>
    </row>
    <row r="80" spans="7:53" x14ac:dyDescent="0.35">
      <c r="J80" s="52" t="s">
        <v>42</v>
      </c>
      <c r="K80" s="54">
        <f t="shared" si="5"/>
        <v>282000000</v>
      </c>
      <c r="L80" s="54">
        <f t="shared" si="5"/>
        <v>385000000</v>
      </c>
      <c r="M80" s="54">
        <f t="shared" si="5"/>
        <v>815000000</v>
      </c>
      <c r="N80" s="55">
        <f t="shared" si="5"/>
        <v>1179000000</v>
      </c>
    </row>
    <row r="81" spans="2:53" x14ac:dyDescent="0.35">
      <c r="J81" s="52" t="s">
        <v>43</v>
      </c>
      <c r="K81" s="54">
        <f t="shared" si="5"/>
        <v>273000000</v>
      </c>
      <c r="L81" s="54">
        <f t="shared" si="5"/>
        <v>373000000</v>
      </c>
      <c r="M81" s="54">
        <f t="shared" si="5"/>
        <v>870000000</v>
      </c>
      <c r="N81" s="55">
        <f t="shared" si="5"/>
        <v>1258000000</v>
      </c>
    </row>
    <row r="82" spans="2:53" x14ac:dyDescent="0.35">
      <c r="J82" s="52" t="s">
        <v>4</v>
      </c>
      <c r="K82" s="54">
        <f t="shared" si="5"/>
        <v>229000000</v>
      </c>
      <c r="L82" s="54">
        <f t="shared" si="5"/>
        <v>306000000</v>
      </c>
      <c r="M82" s="54">
        <f t="shared" si="5"/>
        <v>773000000</v>
      </c>
      <c r="N82" s="55">
        <f t="shared" si="5"/>
        <v>1106000000</v>
      </c>
      <c r="S82" s="6"/>
      <c r="T82" s="5"/>
      <c r="U82" s="5"/>
    </row>
    <row r="83" spans="2:53" x14ac:dyDescent="0.35">
      <c r="J83" s="52" t="s">
        <v>88</v>
      </c>
      <c r="K83" s="54">
        <f t="shared" si="5"/>
        <v>200000000</v>
      </c>
      <c r="L83" s="54">
        <f t="shared" si="5"/>
        <v>268000000</v>
      </c>
      <c r="M83" s="54">
        <f t="shared" si="5"/>
        <v>507000000</v>
      </c>
      <c r="N83" s="55">
        <f t="shared" si="5"/>
        <v>725000000</v>
      </c>
      <c r="S83" s="5"/>
      <c r="T83" s="7"/>
      <c r="U83" s="5"/>
    </row>
    <row r="84" spans="2:53" x14ac:dyDescent="0.35">
      <c r="J84" s="56" t="s">
        <v>90</v>
      </c>
      <c r="K84" s="57">
        <f t="shared" si="5"/>
        <v>200000000</v>
      </c>
      <c r="L84" s="57">
        <f t="shared" si="5"/>
        <v>268000000</v>
      </c>
      <c r="M84" s="57">
        <f t="shared" si="5"/>
        <v>507000000</v>
      </c>
      <c r="N84" s="58">
        <f t="shared" si="5"/>
        <v>725000000</v>
      </c>
      <c r="S84" s="5"/>
      <c r="T84" s="7"/>
      <c r="U84" s="5"/>
    </row>
    <row r="85" spans="2:53" x14ac:dyDescent="0.35">
      <c r="S85" s="5"/>
      <c r="T85" s="7"/>
      <c r="U85" s="5"/>
    </row>
    <row r="86" spans="2:53" x14ac:dyDescent="0.35">
      <c r="S86" s="5"/>
      <c r="T86" s="7"/>
      <c r="U86" s="5"/>
    </row>
    <row r="87" spans="2:53" x14ac:dyDescent="0.35">
      <c r="B87" s="3"/>
      <c r="C87" s="3"/>
      <c r="D87" s="3"/>
      <c r="E87" s="3"/>
      <c r="S87" s="5"/>
      <c r="T87" s="8"/>
      <c r="U87" s="5"/>
    </row>
    <row r="88" spans="2:53" x14ac:dyDescent="0.35">
      <c r="B88" s="3"/>
      <c r="C88" s="3"/>
      <c r="D88" s="3"/>
      <c r="E88" s="3"/>
    </row>
    <row r="89" spans="2:53" x14ac:dyDescent="0.35">
      <c r="B89" s="3"/>
      <c r="C89" s="3"/>
      <c r="D89" s="3"/>
      <c r="E89" s="3"/>
    </row>
    <row r="90" spans="2:53" x14ac:dyDescent="0.35">
      <c r="B90" s="3"/>
      <c r="C90" s="3"/>
      <c r="D90" s="3"/>
      <c r="E90" s="3"/>
      <c r="S90" s="1"/>
      <c r="T90" s="9"/>
      <c r="U90" s="1"/>
      <c r="V90" s="9"/>
      <c r="W90" s="1"/>
      <c r="X90" s="9"/>
      <c r="Y90" s="1"/>
      <c r="Z90" s="9"/>
      <c r="AA90" s="1"/>
      <c r="AB90" s="9"/>
      <c r="AC90" s="1"/>
      <c r="AD90" s="9"/>
      <c r="AE90" s="1"/>
      <c r="AF90" s="9"/>
      <c r="AG90" s="1"/>
      <c r="AH90" s="9"/>
      <c r="AI90" s="1"/>
      <c r="AJ90" s="9"/>
      <c r="AK90" s="1"/>
      <c r="AL90" s="9"/>
      <c r="AM90" s="1"/>
      <c r="AN90" s="9"/>
      <c r="AO90" s="1"/>
      <c r="AP90" s="9"/>
      <c r="AQ90" s="1"/>
      <c r="AR90" s="9"/>
      <c r="AS90" s="1"/>
      <c r="AT90" s="9"/>
      <c r="AU90" s="1"/>
      <c r="AV90" s="9"/>
      <c r="AW90" s="1"/>
      <c r="AX90" s="9"/>
      <c r="AY90" s="1"/>
      <c r="AZ90" s="9"/>
      <c r="BA90" s="1"/>
    </row>
    <row r="91" spans="2:53" x14ac:dyDescent="0.35">
      <c r="B91" s="3"/>
      <c r="C91" s="3"/>
      <c r="D91" s="3"/>
      <c r="E91" s="3"/>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row>
    <row r="92" spans="2:53" x14ac:dyDescent="0.35">
      <c r="B92" s="3"/>
      <c r="C92" s="3"/>
      <c r="D92" s="3"/>
      <c r="E92" s="3"/>
    </row>
    <row r="93" spans="2:53" x14ac:dyDescent="0.35">
      <c r="B93" s="3"/>
      <c r="C93" s="3"/>
      <c r="D93" s="3"/>
      <c r="E93" s="3"/>
    </row>
    <row r="94" spans="2:53" x14ac:dyDescent="0.35">
      <c r="B94" s="3"/>
      <c r="C94" s="3"/>
      <c r="D94" s="3"/>
      <c r="E94" s="3"/>
    </row>
    <row r="95" spans="2:53" x14ac:dyDescent="0.35">
      <c r="B95" s="3"/>
      <c r="C95" s="3"/>
      <c r="D95" s="3"/>
      <c r="E95" s="3"/>
    </row>
    <row r="96" spans="2:53" x14ac:dyDescent="0.35">
      <c r="B96" s="3"/>
      <c r="C96" s="3"/>
      <c r="D96" s="3"/>
      <c r="E96" s="3"/>
    </row>
    <row r="97" spans="2:5" x14ac:dyDescent="0.35">
      <c r="B97" s="3"/>
      <c r="C97" s="3"/>
      <c r="D97" s="3"/>
      <c r="E97" s="3"/>
    </row>
    <row r="98" spans="2:5" x14ac:dyDescent="0.35">
      <c r="B98" s="3"/>
      <c r="C98" s="3"/>
      <c r="D98" s="3"/>
      <c r="E98" s="3"/>
    </row>
    <row r="99" spans="2:5" x14ac:dyDescent="0.35">
      <c r="B99" s="3"/>
      <c r="C99" s="3"/>
      <c r="D99" s="3"/>
      <c r="E99" s="3"/>
    </row>
    <row r="100" spans="2:5" x14ac:dyDescent="0.35">
      <c r="B100" s="3"/>
      <c r="C100" s="3"/>
      <c r="D100" s="3"/>
      <c r="E100" s="3"/>
    </row>
    <row r="101" spans="2:5" x14ac:dyDescent="0.35">
      <c r="B101" s="3"/>
      <c r="C101" s="3"/>
      <c r="D101" s="3"/>
      <c r="E101" s="3"/>
    </row>
    <row r="102" spans="2:5" x14ac:dyDescent="0.35">
      <c r="B102" s="3"/>
      <c r="C102" s="3"/>
      <c r="D102" s="3"/>
      <c r="E102" s="3"/>
    </row>
    <row r="103" spans="2:5" x14ac:dyDescent="0.35">
      <c r="B103" s="3"/>
      <c r="C103" s="3"/>
      <c r="D103" s="3"/>
      <c r="E103" s="3"/>
    </row>
  </sheetData>
  <pageMargins left="0.75" right="0.75" top="1" bottom="1" header="0.5" footer="0.5"/>
  <pageSetup paperSize="9" orientation="portrait" horizontalDpi="4294967292" verticalDpi="4294967292"/>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103"/>
  <sheetViews>
    <sheetView tabSelected="1" workbookViewId="0">
      <selection activeCell="J67" sqref="J67:N84"/>
    </sheetView>
  </sheetViews>
  <sheetFormatPr baseColWidth="10" defaultColWidth="11" defaultRowHeight="15.5" x14ac:dyDescent="0.35"/>
  <cols>
    <col min="1" max="1" width="16.6640625" customWidth="1"/>
    <col min="2" max="2" width="14" customWidth="1"/>
    <col min="3" max="3" width="13.1640625" customWidth="1"/>
    <col min="4" max="4" width="14.83203125" customWidth="1"/>
    <col min="5" max="5" width="13.83203125" customWidth="1"/>
    <col min="6" max="6" width="17.1640625" customWidth="1"/>
    <col min="7" max="7" width="14" bestFit="1" customWidth="1"/>
    <col min="8" max="8" width="13" customWidth="1"/>
    <col min="9" max="9" width="15" customWidth="1"/>
    <col min="10" max="10" width="15.5" customWidth="1"/>
    <col min="11" max="12" width="12.5" bestFit="1" customWidth="1"/>
    <col min="13" max="14" width="14" bestFit="1" customWidth="1"/>
  </cols>
  <sheetData>
    <row r="1" spans="1:21" ht="33.5" x14ac:dyDescent="0.75">
      <c r="A1" s="2" t="s">
        <v>12</v>
      </c>
    </row>
    <row r="2" spans="1:21" x14ac:dyDescent="0.35">
      <c r="E2" s="3"/>
    </row>
    <row r="3" spans="1:21" x14ac:dyDescent="0.35">
      <c r="A3" t="s">
        <v>13</v>
      </c>
      <c r="R3" s="1"/>
    </row>
    <row r="4" spans="1:21" x14ac:dyDescent="0.35">
      <c r="A4" t="s">
        <v>14</v>
      </c>
    </row>
    <row r="7" spans="1:21" x14ac:dyDescent="0.35">
      <c r="A7" s="1" t="s">
        <v>100</v>
      </c>
    </row>
    <row r="9" spans="1:21" x14ac:dyDescent="0.35">
      <c r="A9" s="11" t="s">
        <v>54</v>
      </c>
      <c r="B9" s="12" t="s">
        <v>5</v>
      </c>
      <c r="C9" s="12" t="s">
        <v>7</v>
      </c>
      <c r="D9" s="12" t="s">
        <v>8</v>
      </c>
      <c r="E9" s="12" t="s">
        <v>10</v>
      </c>
      <c r="F9" s="35"/>
    </row>
    <row r="10" spans="1:21" x14ac:dyDescent="0.35">
      <c r="A10" s="13" t="s">
        <v>15</v>
      </c>
      <c r="B10" s="37">
        <v>715.29369999999994</v>
      </c>
      <c r="C10" s="37">
        <v>949.10389999999995</v>
      </c>
      <c r="D10" s="37">
        <v>1541.883</v>
      </c>
      <c r="E10" s="37">
        <v>2223.614</v>
      </c>
      <c r="F10" s="34"/>
      <c r="S10" s="6"/>
      <c r="T10" s="5"/>
      <c r="U10" s="5"/>
    </row>
    <row r="11" spans="1:21" x14ac:dyDescent="0.35">
      <c r="A11" t="s">
        <v>98</v>
      </c>
      <c r="B11" s="38" t="s">
        <v>94</v>
      </c>
      <c r="C11" s="38" t="s">
        <v>95</v>
      </c>
      <c r="D11" s="38" t="s">
        <v>96</v>
      </c>
      <c r="E11" s="38" t="s">
        <v>97</v>
      </c>
      <c r="S11" s="5"/>
      <c r="T11" s="7"/>
      <c r="U11" s="5"/>
    </row>
    <row r="12" spans="1:21" x14ac:dyDescent="0.35">
      <c r="A12" s="14"/>
      <c r="B12" s="36"/>
      <c r="C12" s="36"/>
      <c r="D12" s="36"/>
      <c r="E12" s="36"/>
      <c r="S12" s="5"/>
      <c r="T12" s="7"/>
      <c r="U12" s="5"/>
    </row>
    <row r="13" spans="1:21" x14ac:dyDescent="0.35">
      <c r="A13" s="15" t="s">
        <v>16</v>
      </c>
      <c r="B13" s="37">
        <v>635.75580000000002</v>
      </c>
      <c r="C13" s="37">
        <v>849.24869999999999</v>
      </c>
      <c r="D13" s="37">
        <v>1227.6210000000001</v>
      </c>
      <c r="E13" s="37">
        <v>1795.076</v>
      </c>
      <c r="F13" s="34"/>
      <c r="S13" s="5"/>
      <c r="T13" s="7"/>
      <c r="U13" s="5"/>
    </row>
    <row r="14" spans="1:21" x14ac:dyDescent="0.35">
      <c r="A14" s="26" t="s">
        <v>99</v>
      </c>
      <c r="B14" s="38" t="s">
        <v>17</v>
      </c>
      <c r="C14" s="38" t="s">
        <v>18</v>
      </c>
      <c r="D14" s="38" t="s">
        <v>19</v>
      </c>
      <c r="E14" s="38" t="s">
        <v>20</v>
      </c>
      <c r="S14" s="5"/>
      <c r="T14" s="7"/>
      <c r="U14" s="5"/>
    </row>
    <row r="15" spans="1:21" x14ac:dyDescent="0.35">
      <c r="A15" s="11"/>
      <c r="B15" s="11"/>
      <c r="C15" s="11"/>
      <c r="D15" s="11"/>
      <c r="E15" s="11"/>
      <c r="S15" s="5"/>
      <c r="T15" s="8"/>
      <c r="U15" s="5"/>
    </row>
    <row r="18" spans="1:54" x14ac:dyDescent="0.35">
      <c r="S18" s="1"/>
      <c r="T18" s="9"/>
      <c r="U18" s="1"/>
      <c r="V18" s="9"/>
      <c r="W18" s="1"/>
      <c r="X18" s="9"/>
      <c r="Y18" s="1"/>
      <c r="Z18" s="9"/>
      <c r="AA18" s="1"/>
      <c r="AB18" s="9"/>
      <c r="AC18" s="1"/>
      <c r="AD18" s="9"/>
      <c r="AE18" s="1"/>
      <c r="AF18" s="9"/>
      <c r="AG18" s="1"/>
      <c r="AH18" s="9"/>
      <c r="AI18" s="1"/>
      <c r="AJ18" s="9"/>
      <c r="AK18" s="1"/>
      <c r="AL18" s="9"/>
      <c r="AM18" s="1"/>
      <c r="AN18" s="9"/>
      <c r="AO18" s="1"/>
      <c r="AP18" s="9"/>
      <c r="AQ18" s="1"/>
      <c r="AR18" s="9"/>
      <c r="AS18" s="1"/>
      <c r="AT18" s="9"/>
      <c r="AU18" s="1"/>
      <c r="AV18" s="9"/>
      <c r="AW18" s="1"/>
      <c r="AX18" s="9"/>
      <c r="AY18" s="1"/>
      <c r="AZ18" s="9"/>
      <c r="BA18" s="1"/>
      <c r="BB18" s="9"/>
    </row>
    <row r="19" spans="1:54" x14ac:dyDescent="0.35">
      <c r="G19" s="33" t="s">
        <v>21</v>
      </c>
      <c r="H19" s="32" t="s">
        <v>22</v>
      </c>
      <c r="I19" s="31"/>
      <c r="J19" s="31"/>
      <c r="K19" s="10"/>
      <c r="L19" s="30"/>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row>
    <row r="20" spans="1:54" x14ac:dyDescent="0.35">
      <c r="B20" s="16" t="s">
        <v>23</v>
      </c>
      <c r="C20" s="1" t="s">
        <v>24</v>
      </c>
      <c r="D20" s="1" t="s">
        <v>93</v>
      </c>
      <c r="G20" s="17" t="s">
        <v>5</v>
      </c>
      <c r="H20" s="18" t="s">
        <v>25</v>
      </c>
      <c r="I20" s="18"/>
      <c r="J20" s="18"/>
      <c r="K20" s="18"/>
      <c r="L20" s="19"/>
    </row>
    <row r="21" spans="1:54" x14ac:dyDescent="0.35">
      <c r="A21" s="1" t="s">
        <v>26</v>
      </c>
      <c r="C21">
        <v>2.1</v>
      </c>
      <c r="G21" s="17" t="s">
        <v>7</v>
      </c>
      <c r="H21" s="18" t="s">
        <v>25</v>
      </c>
      <c r="I21" s="18"/>
      <c r="J21" s="18"/>
      <c r="K21" s="18"/>
      <c r="L21" s="19"/>
    </row>
    <row r="22" spans="1:54" x14ac:dyDescent="0.35">
      <c r="A22" s="15" t="s">
        <v>27</v>
      </c>
      <c r="B22" s="27">
        <v>289867</v>
      </c>
      <c r="C22" s="27"/>
      <c r="D22" s="27">
        <f t="shared" ref="D22:D40" si="0">B22/$C$21</f>
        <v>138031.90476190476</v>
      </c>
      <c r="G22" s="17" t="s">
        <v>8</v>
      </c>
      <c r="H22" s="18" t="s">
        <v>28</v>
      </c>
      <c r="I22" s="18"/>
      <c r="J22" s="18"/>
      <c r="K22" s="18"/>
      <c r="L22" s="19"/>
    </row>
    <row r="23" spans="1:54" x14ac:dyDescent="0.35">
      <c r="A23" s="15" t="s">
        <v>29</v>
      </c>
      <c r="B23" s="27">
        <v>594533</v>
      </c>
      <c r="C23" s="27"/>
      <c r="D23" s="27">
        <f t="shared" si="0"/>
        <v>283110.95238095237</v>
      </c>
      <c r="G23" s="17" t="s">
        <v>10</v>
      </c>
      <c r="H23" s="18" t="s">
        <v>28</v>
      </c>
      <c r="I23" s="18"/>
      <c r="J23" s="18"/>
      <c r="K23" s="18"/>
      <c r="L23" s="19"/>
    </row>
    <row r="24" spans="1:54" x14ac:dyDescent="0.35">
      <c r="A24" s="15" t="s">
        <v>30</v>
      </c>
      <c r="B24" s="27">
        <v>658390</v>
      </c>
      <c r="C24" s="27"/>
      <c r="D24" s="27">
        <f t="shared" si="0"/>
        <v>313519.04761904763</v>
      </c>
      <c r="G24" s="17"/>
      <c r="H24" s="18"/>
      <c r="I24" s="18"/>
      <c r="J24" s="18"/>
      <c r="K24" s="18"/>
      <c r="L24" s="19"/>
    </row>
    <row r="25" spans="1:54" x14ac:dyDescent="0.35">
      <c r="A25" s="15" t="s">
        <v>31</v>
      </c>
      <c r="B25" s="27">
        <v>195356</v>
      </c>
      <c r="C25" s="27"/>
      <c r="D25" s="27">
        <f t="shared" si="0"/>
        <v>93026.666666666657</v>
      </c>
      <c r="G25" s="20"/>
      <c r="H25" s="18"/>
      <c r="I25" s="18"/>
      <c r="J25" s="18"/>
      <c r="K25" s="18"/>
      <c r="L25" s="19"/>
    </row>
    <row r="26" spans="1:54" x14ac:dyDescent="0.35">
      <c r="A26" s="15" t="s">
        <v>32</v>
      </c>
      <c r="B26" s="27">
        <v>188953</v>
      </c>
      <c r="C26" s="27"/>
      <c r="D26" s="27">
        <f t="shared" si="0"/>
        <v>89977.619047619039</v>
      </c>
      <c r="G26" s="17"/>
      <c r="H26" s="18"/>
      <c r="I26" s="18"/>
      <c r="J26" s="18"/>
      <c r="K26" s="18"/>
      <c r="L26" s="19"/>
    </row>
    <row r="27" spans="1:54" x14ac:dyDescent="0.35">
      <c r="A27" s="15" t="s">
        <v>33</v>
      </c>
      <c r="B27" s="27">
        <v>277684</v>
      </c>
      <c r="C27" s="27"/>
      <c r="D27" s="27">
        <f t="shared" si="0"/>
        <v>132230.47619047618</v>
      </c>
      <c r="G27" s="17"/>
      <c r="H27" s="18"/>
      <c r="I27" s="18"/>
      <c r="J27" s="18"/>
      <c r="K27" s="18"/>
      <c r="L27" s="19"/>
    </row>
    <row r="28" spans="1:54" x14ac:dyDescent="0.35">
      <c r="A28" s="15" t="s">
        <v>34</v>
      </c>
      <c r="B28" s="27">
        <v>244967</v>
      </c>
      <c r="C28" s="27"/>
      <c r="D28" s="27">
        <f t="shared" si="0"/>
        <v>116650.95238095238</v>
      </c>
      <c r="G28" s="17"/>
      <c r="H28" s="18"/>
      <c r="I28" s="18"/>
      <c r="J28" s="18"/>
      <c r="K28" s="18"/>
      <c r="L28" s="19"/>
    </row>
    <row r="29" spans="1:54" x14ac:dyDescent="0.35">
      <c r="A29" s="15" t="s">
        <v>35</v>
      </c>
      <c r="B29" s="27">
        <v>172494</v>
      </c>
      <c r="C29" s="27"/>
      <c r="D29" s="27">
        <f t="shared" si="0"/>
        <v>82140</v>
      </c>
      <c r="G29" s="29"/>
      <c r="H29" s="11"/>
      <c r="I29" s="11"/>
      <c r="J29" s="11"/>
      <c r="K29" s="11"/>
      <c r="L29" s="28"/>
    </row>
    <row r="30" spans="1:54" x14ac:dyDescent="0.35">
      <c r="A30" s="15" t="s">
        <v>36</v>
      </c>
      <c r="B30" s="27">
        <v>115785</v>
      </c>
      <c r="C30" s="27"/>
      <c r="D30" s="27">
        <f t="shared" si="0"/>
        <v>55135.714285714283</v>
      </c>
      <c r="G30" s="18"/>
      <c r="H30" s="18"/>
      <c r="I30" s="18"/>
      <c r="J30" s="18"/>
      <c r="K30" s="18"/>
      <c r="L30" s="18"/>
    </row>
    <row r="31" spans="1:54" x14ac:dyDescent="0.35">
      <c r="A31" s="15" t="s">
        <v>37</v>
      </c>
      <c r="B31" s="27">
        <v>182701</v>
      </c>
      <c r="C31" s="27"/>
      <c r="D31" s="27">
        <f t="shared" si="0"/>
        <v>87000.476190476184</v>
      </c>
      <c r="G31" s="18"/>
      <c r="H31" s="18"/>
      <c r="I31" s="18"/>
      <c r="J31" s="18"/>
      <c r="K31" s="18"/>
      <c r="L31" s="18"/>
    </row>
    <row r="32" spans="1:54" x14ac:dyDescent="0.35">
      <c r="A32" s="15" t="s">
        <v>38</v>
      </c>
      <c r="B32" s="27">
        <v>470175</v>
      </c>
      <c r="C32" s="27"/>
      <c r="D32" s="27">
        <f t="shared" si="0"/>
        <v>223892.85714285713</v>
      </c>
      <c r="G32" s="18"/>
      <c r="H32" s="18"/>
      <c r="I32" s="18"/>
      <c r="J32" s="18"/>
      <c r="K32" s="18"/>
      <c r="L32" s="18"/>
    </row>
    <row r="33" spans="1:54" x14ac:dyDescent="0.35">
      <c r="A33" s="15" t="s">
        <v>39</v>
      </c>
      <c r="B33" s="27">
        <v>516497</v>
      </c>
      <c r="C33" s="27"/>
      <c r="D33" s="27">
        <f t="shared" si="0"/>
        <v>245950.95238095237</v>
      </c>
      <c r="G33" s="21"/>
      <c r="H33" s="18"/>
      <c r="I33" s="18"/>
      <c r="J33" s="18"/>
      <c r="K33" s="18"/>
      <c r="L33" s="18"/>
    </row>
    <row r="34" spans="1:54" x14ac:dyDescent="0.35">
      <c r="A34" s="15" t="s">
        <v>40</v>
      </c>
      <c r="B34" s="27">
        <v>109530</v>
      </c>
      <c r="C34" s="27"/>
      <c r="D34" s="27">
        <f t="shared" si="0"/>
        <v>52157.142857142855</v>
      </c>
      <c r="G34" s="18"/>
      <c r="H34" s="18"/>
      <c r="I34" s="18"/>
      <c r="J34" s="18"/>
      <c r="K34" s="18"/>
      <c r="L34" s="18"/>
      <c r="S34" s="6"/>
      <c r="T34" s="5"/>
      <c r="U34" s="5"/>
    </row>
    <row r="35" spans="1:54" x14ac:dyDescent="0.35">
      <c r="A35" s="15" t="s">
        <v>41</v>
      </c>
      <c r="B35" s="27">
        <v>265290</v>
      </c>
      <c r="C35" s="27"/>
      <c r="D35" s="27">
        <f t="shared" si="0"/>
        <v>126328.57142857142</v>
      </c>
      <c r="G35" s="18"/>
      <c r="H35" s="18"/>
      <c r="I35" s="18"/>
      <c r="J35" s="18"/>
      <c r="K35" s="18"/>
      <c r="L35" s="18"/>
      <c r="S35" s="5"/>
      <c r="T35" s="7"/>
      <c r="U35" s="5"/>
    </row>
    <row r="36" spans="1:54" x14ac:dyDescent="0.35">
      <c r="A36" s="15" t="s">
        <v>42</v>
      </c>
      <c r="B36" s="27">
        <v>313370</v>
      </c>
      <c r="C36" s="27"/>
      <c r="D36" s="27">
        <f t="shared" si="0"/>
        <v>149223.80952380953</v>
      </c>
      <c r="G36" s="18"/>
      <c r="H36" s="18"/>
      <c r="I36" s="18"/>
      <c r="J36" s="18"/>
      <c r="K36" s="18"/>
      <c r="L36" s="18"/>
      <c r="S36" s="5"/>
      <c r="T36" s="7"/>
      <c r="U36" s="5"/>
    </row>
    <row r="37" spans="1:54" x14ac:dyDescent="0.35">
      <c r="A37" s="15" t="s">
        <v>43</v>
      </c>
      <c r="B37" s="27">
        <v>136399</v>
      </c>
      <c r="C37" s="27"/>
      <c r="D37" s="27">
        <f t="shared" si="0"/>
        <v>64951.904761904756</v>
      </c>
      <c r="G37" s="18"/>
      <c r="H37" s="18"/>
      <c r="I37" s="18"/>
      <c r="J37" s="18"/>
      <c r="K37" s="18"/>
      <c r="L37" s="18"/>
      <c r="S37" s="5"/>
      <c r="T37" s="7"/>
      <c r="U37" s="5"/>
    </row>
    <row r="38" spans="1:54" x14ac:dyDescent="0.35">
      <c r="A38" s="13" t="s">
        <v>4</v>
      </c>
      <c r="B38" s="27">
        <v>241906</v>
      </c>
      <c r="C38" s="27"/>
      <c r="D38" s="27">
        <f t="shared" si="0"/>
        <v>115193.33333333333</v>
      </c>
      <c r="G38" s="18"/>
      <c r="H38" s="18"/>
      <c r="I38" s="18"/>
      <c r="J38" s="18"/>
      <c r="K38" s="18"/>
      <c r="L38" s="18"/>
      <c r="S38" s="5"/>
      <c r="T38" s="7"/>
      <c r="U38" s="5"/>
    </row>
    <row r="39" spans="1:54" x14ac:dyDescent="0.35">
      <c r="A39" s="13" t="s">
        <v>44</v>
      </c>
      <c r="B39" s="27">
        <v>164330</v>
      </c>
      <c r="C39" s="27"/>
      <c r="D39" s="27">
        <f t="shared" si="0"/>
        <v>78252.380952380947</v>
      </c>
      <c r="S39" s="5"/>
      <c r="T39" s="8"/>
      <c r="U39" s="5"/>
    </row>
    <row r="40" spans="1:54" x14ac:dyDescent="0.35">
      <c r="A40" s="13" t="s">
        <v>45</v>
      </c>
      <c r="B40" s="27">
        <v>75758</v>
      </c>
      <c r="C40" s="27"/>
      <c r="D40" s="27">
        <f t="shared" si="0"/>
        <v>36075.238095238092</v>
      </c>
    </row>
    <row r="41" spans="1:54" x14ac:dyDescent="0.35">
      <c r="A41" t="s">
        <v>11</v>
      </c>
      <c r="B41" s="27">
        <f>SUM(B22:B40)</f>
        <v>5213985</v>
      </c>
      <c r="C41" s="27"/>
      <c r="D41" s="27">
        <f>SUM(D22:D40)</f>
        <v>2482850.0000000005</v>
      </c>
    </row>
    <row r="42" spans="1:54" x14ac:dyDescent="0.35">
      <c r="D42" s="22"/>
      <c r="S42" s="1"/>
      <c r="T42" s="9"/>
      <c r="U42" s="1"/>
      <c r="V42" s="9"/>
      <c r="W42" s="1"/>
      <c r="X42" s="9"/>
      <c r="Y42" s="1"/>
      <c r="Z42" s="9"/>
      <c r="AA42" s="1"/>
      <c r="AB42" s="9"/>
      <c r="AC42" s="1"/>
      <c r="AD42" s="9"/>
      <c r="AE42" s="1"/>
      <c r="AF42" s="9"/>
      <c r="AG42" s="1"/>
      <c r="AH42" s="9"/>
      <c r="AI42" s="1"/>
      <c r="AJ42" s="9"/>
      <c r="AK42" s="1"/>
      <c r="AL42" s="9"/>
      <c r="AM42" s="1"/>
      <c r="AN42" s="9"/>
      <c r="AO42" s="1"/>
      <c r="AP42" s="9"/>
      <c r="AQ42" s="1"/>
      <c r="AR42" s="9"/>
      <c r="AS42" s="1"/>
      <c r="AT42" s="9"/>
      <c r="AU42" s="1"/>
      <c r="AV42" s="9"/>
      <c r="AW42" s="1"/>
      <c r="AX42" s="9"/>
      <c r="AY42" s="1"/>
      <c r="AZ42" s="9"/>
      <c r="BA42" s="1"/>
      <c r="BB42" s="9"/>
    </row>
    <row r="43" spans="1:54" x14ac:dyDescent="0.35">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row>
    <row r="45" spans="1:54" ht="33.5" x14ac:dyDescent="0.75">
      <c r="A45" s="23" t="s">
        <v>46</v>
      </c>
      <c r="B45" t="s">
        <v>25</v>
      </c>
      <c r="C45" t="s">
        <v>25</v>
      </c>
      <c r="D45" t="s">
        <v>28</v>
      </c>
      <c r="E45" t="s">
        <v>28</v>
      </c>
      <c r="J45" s="23" t="s">
        <v>47</v>
      </c>
      <c r="K45" s="24"/>
    </row>
    <row r="46" spans="1:54" x14ac:dyDescent="0.35">
      <c r="A46" s="1" t="s">
        <v>3</v>
      </c>
      <c r="B46" s="1" t="s">
        <v>0</v>
      </c>
      <c r="C46" s="1" t="s">
        <v>1</v>
      </c>
      <c r="D46" s="1" t="s">
        <v>2</v>
      </c>
      <c r="E46" s="1" t="s">
        <v>48</v>
      </c>
      <c r="F46" s="1" t="s">
        <v>49</v>
      </c>
      <c r="J46" s="1" t="s">
        <v>3</v>
      </c>
      <c r="K46" s="1" t="s">
        <v>0</v>
      </c>
      <c r="L46" s="1" t="s">
        <v>1</v>
      </c>
      <c r="M46" s="1" t="s">
        <v>2</v>
      </c>
      <c r="N46" s="1" t="s">
        <v>48</v>
      </c>
      <c r="O46" s="1"/>
    </row>
    <row r="47" spans="1:54" x14ac:dyDescent="0.35">
      <c r="A47" t="s">
        <v>27</v>
      </c>
      <c r="B47" t="s">
        <v>50</v>
      </c>
      <c r="C47" t="s">
        <v>51</v>
      </c>
      <c r="D47" t="s">
        <v>52</v>
      </c>
      <c r="E47" t="s">
        <v>53</v>
      </c>
      <c r="F47" t="s">
        <v>54</v>
      </c>
      <c r="J47" t="s">
        <v>27</v>
      </c>
      <c r="K47" s="3">
        <f>$B$13*SUM(D22:D23,D27:D28)</f>
        <v>425971825.78371435</v>
      </c>
      <c r="L47" s="3">
        <f>$C$13*SUM(D22:D24,D27:D29)</f>
        <v>905030185.44500017</v>
      </c>
      <c r="M47" s="3">
        <f>$D$13*SUM(D22:D30)</f>
        <v>1600600904.2900002</v>
      </c>
      <c r="N47" s="3">
        <f>$E$13*SUM(D22:D31)</f>
        <v>2496634440.7047625</v>
      </c>
      <c r="O47" s="22"/>
    </row>
    <row r="48" spans="1:54" x14ac:dyDescent="0.35">
      <c r="A48" t="s">
        <v>29</v>
      </c>
      <c r="B48" t="s">
        <v>55</v>
      </c>
      <c r="C48" t="s">
        <v>51</v>
      </c>
      <c r="D48" t="s">
        <v>52</v>
      </c>
      <c r="E48" t="s">
        <v>53</v>
      </c>
      <c r="F48" t="s">
        <v>54</v>
      </c>
      <c r="J48" t="s">
        <v>29</v>
      </c>
      <c r="K48" s="3">
        <f>$B$13*SUM(D22:D24,D27)</f>
        <v>551131859.16628575</v>
      </c>
      <c r="L48" s="3">
        <f>$C$13*SUM(D22:D24,D27:D29)</f>
        <v>905030185.44500017</v>
      </c>
      <c r="M48" s="3">
        <f>$D$13*SUM(D22:D30)</f>
        <v>1600600904.2900002</v>
      </c>
      <c r="N48" s="3">
        <f>$E$13*SUM(D22:D31)</f>
        <v>2496634440.7047625</v>
      </c>
      <c r="O48" s="22"/>
    </row>
    <row r="49" spans="1:21" x14ac:dyDescent="0.35">
      <c r="A49" t="s">
        <v>30</v>
      </c>
      <c r="B49" t="s">
        <v>56</v>
      </c>
      <c r="C49" t="s">
        <v>51</v>
      </c>
      <c r="D49" t="s">
        <v>52</v>
      </c>
      <c r="E49" t="s">
        <v>53</v>
      </c>
      <c r="F49" t="s">
        <v>54</v>
      </c>
      <c r="J49" t="s">
        <v>30</v>
      </c>
      <c r="K49" s="3">
        <f>$B$13*SUM(D23:D24,D27)</f>
        <v>463377275.1288572</v>
      </c>
      <c r="L49" s="3">
        <f>$C$13*SUM(D22:D24,D27:D29)</f>
        <v>905030185.44500017</v>
      </c>
      <c r="M49" s="3">
        <f>$D$13*SUM(D22:D30)</f>
        <v>1600600904.2900002</v>
      </c>
      <c r="N49" s="3">
        <f>$E$13*SUM(D22:D31)</f>
        <v>2496634440.7047625</v>
      </c>
      <c r="O49" s="22"/>
    </row>
    <row r="50" spans="1:21" x14ac:dyDescent="0.35">
      <c r="A50" t="s">
        <v>33</v>
      </c>
      <c r="B50" t="s">
        <v>57</v>
      </c>
      <c r="C50" t="s">
        <v>51</v>
      </c>
      <c r="D50" t="s">
        <v>52</v>
      </c>
      <c r="E50" t="s">
        <v>53</v>
      </c>
      <c r="F50" t="s">
        <v>54</v>
      </c>
      <c r="J50" t="s">
        <v>33</v>
      </c>
      <c r="K50" s="3">
        <f>$B$13*SUM(D22:D23,D27:D28)</f>
        <v>425971825.78371435</v>
      </c>
      <c r="L50" s="3">
        <f>$C$13*SUM(D22:D24,D27:D29)</f>
        <v>905030185.44500017</v>
      </c>
      <c r="M50" s="3">
        <f>$D$13*SUM(D22:D30)</f>
        <v>1600600904.2900002</v>
      </c>
      <c r="N50" s="3">
        <f>$E$13*SUM(D22:D31)</f>
        <v>2496634440.7047625</v>
      </c>
    </row>
    <row r="51" spans="1:21" x14ac:dyDescent="0.35">
      <c r="A51" t="s">
        <v>34</v>
      </c>
      <c r="B51" t="s">
        <v>58</v>
      </c>
      <c r="C51" t="s">
        <v>59</v>
      </c>
      <c r="D51" t="s">
        <v>52</v>
      </c>
      <c r="E51" t="s">
        <v>53</v>
      </c>
      <c r="F51" t="s">
        <v>54</v>
      </c>
      <c r="J51" t="s">
        <v>34</v>
      </c>
      <c r="K51" s="3">
        <f>$B$13*SUM(D27:D29,D22)</f>
        <v>298203377.17600006</v>
      </c>
      <c r="L51" s="3">
        <f>$C$13*SUM(D22:D24,D27:D29)</f>
        <v>905030185.44500017</v>
      </c>
      <c r="M51" s="3">
        <f>$D$13*SUM(D22:D30)</f>
        <v>1600600904.2900002</v>
      </c>
      <c r="N51" s="3">
        <f>$E$13*SUM(D22:D31)</f>
        <v>2496634440.7047625</v>
      </c>
    </row>
    <row r="52" spans="1:21" x14ac:dyDescent="0.35">
      <c r="A52" t="s">
        <v>35</v>
      </c>
      <c r="B52" t="s">
        <v>60</v>
      </c>
      <c r="C52" t="s">
        <v>61</v>
      </c>
      <c r="D52" t="s">
        <v>62</v>
      </c>
      <c r="E52" t="s">
        <v>53</v>
      </c>
      <c r="F52" t="s">
        <v>54</v>
      </c>
      <c r="J52" t="s">
        <v>35</v>
      </c>
      <c r="K52" s="3">
        <f t="shared" ref="K52:K60" si="1">$B$13*SUM(D28:D30)</f>
        <v>161435351.10800001</v>
      </c>
      <c r="L52" s="25">
        <f>$C$13*SUM(D27:D30,D23)</f>
        <v>568375059.83242846</v>
      </c>
      <c r="M52" s="3">
        <f>$D$13*SUM(D22:D24,D27:D31)</f>
        <v>1482744611.6385717</v>
      </c>
      <c r="N52" s="3">
        <f>$E$13*SUM(D22:D31)</f>
        <v>2496634440.7047625</v>
      </c>
    </row>
    <row r="53" spans="1:21" x14ac:dyDescent="0.35">
      <c r="A53" t="s">
        <v>36</v>
      </c>
      <c r="B53" t="s">
        <v>63</v>
      </c>
      <c r="C53" t="s">
        <v>64</v>
      </c>
      <c r="D53" t="s">
        <v>65</v>
      </c>
      <c r="E53" t="s">
        <v>66</v>
      </c>
      <c r="F53" t="s">
        <v>54</v>
      </c>
      <c r="J53" t="s">
        <v>36</v>
      </c>
      <c r="K53" s="3">
        <f t="shared" si="1"/>
        <v>142584888.89714286</v>
      </c>
      <c r="L53" s="3">
        <f>$C$13*SUM(D27:D31)</f>
        <v>401828492.87128574</v>
      </c>
      <c r="M53" s="3">
        <f>$D$13*SUM(D27:D32)</f>
        <v>855713802.63142872</v>
      </c>
      <c r="N53" s="3">
        <f>$E$13*SUM(D27:D33)</f>
        <v>1692759232.3942859</v>
      </c>
    </row>
    <row r="54" spans="1:21" x14ac:dyDescent="0.35">
      <c r="A54" t="s">
        <v>37</v>
      </c>
      <c r="B54" t="s">
        <v>67</v>
      </c>
      <c r="C54" t="s">
        <v>68</v>
      </c>
      <c r="D54" t="s">
        <v>69</v>
      </c>
      <c r="E54" t="s">
        <v>70</v>
      </c>
      <c r="F54" t="s">
        <v>54</v>
      </c>
      <c r="J54" t="s">
        <v>37</v>
      </c>
      <c r="K54" s="3">
        <f t="shared" si="1"/>
        <v>232705089.9922857</v>
      </c>
      <c r="L54" s="3">
        <f>$C$13*SUM(D29:D32)</f>
        <v>380606981.07071424</v>
      </c>
      <c r="M54" s="3">
        <f t="shared" ref="M54:M60" si="2">$D$13*SUM(D29:D33)</f>
        <v>852116288.5200001</v>
      </c>
      <c r="N54" s="3">
        <f>$E$13*SUM(D28:D33)</f>
        <v>1455395478.1161907</v>
      </c>
    </row>
    <row r="55" spans="1:21" x14ac:dyDescent="0.35">
      <c r="A55" t="s">
        <v>38</v>
      </c>
      <c r="B55" t="s">
        <v>71</v>
      </c>
      <c r="C55" t="s">
        <v>71</v>
      </c>
      <c r="D55" t="s">
        <v>72</v>
      </c>
      <c r="E55" t="s">
        <v>73</v>
      </c>
      <c r="F55" t="s">
        <v>54</v>
      </c>
      <c r="J55" t="s">
        <v>38</v>
      </c>
      <c r="K55" s="3">
        <f t="shared" si="1"/>
        <v>354016984.33971429</v>
      </c>
      <c r="L55" s="3">
        <f t="shared" ref="L55:L60" si="3">$C$13*SUM(D31:D33)</f>
        <v>472899285.74528569</v>
      </c>
      <c r="M55" s="3">
        <f t="shared" si="2"/>
        <v>815308703.45142865</v>
      </c>
      <c r="N55" s="3">
        <f>$E$13*SUM(D30:D35)</f>
        <v>1418946032.537143</v>
      </c>
    </row>
    <row r="56" spans="1:21" x14ac:dyDescent="0.35">
      <c r="A56" t="s">
        <v>39</v>
      </c>
      <c r="B56" t="s">
        <v>74</v>
      </c>
      <c r="C56" t="s">
        <v>74</v>
      </c>
      <c r="D56" t="s">
        <v>75</v>
      </c>
      <c r="E56" t="s">
        <v>76</v>
      </c>
      <c r="F56" t="s">
        <v>54</v>
      </c>
      <c r="J56" t="s">
        <v>39</v>
      </c>
      <c r="K56" s="3">
        <f t="shared" si="1"/>
        <v>331865133.08171427</v>
      </c>
      <c r="L56" s="3">
        <f t="shared" si="3"/>
        <v>443308630.20828563</v>
      </c>
      <c r="M56" s="3">
        <f t="shared" si="2"/>
        <v>902706549.93000007</v>
      </c>
      <c r="N56" s="3">
        <f>$E$13*SUM(D31:D36)</f>
        <v>1587841314.1847618</v>
      </c>
    </row>
    <row r="57" spans="1:21" x14ac:dyDescent="0.35">
      <c r="A57" t="s">
        <v>40</v>
      </c>
      <c r="B57" t="s">
        <v>77</v>
      </c>
      <c r="C57" t="s">
        <v>77</v>
      </c>
      <c r="D57" t="s">
        <v>78</v>
      </c>
      <c r="E57" t="s">
        <v>79</v>
      </c>
      <c r="F57" t="s">
        <v>54</v>
      </c>
      <c r="J57" t="s">
        <v>40</v>
      </c>
      <c r="K57" s="3">
        <f t="shared" si="1"/>
        <v>269838072.56599998</v>
      </c>
      <c r="L57" s="3">
        <f t="shared" si="3"/>
        <v>360452287.39899999</v>
      </c>
      <c r="M57" s="3">
        <f t="shared" si="2"/>
        <v>979093220.62</v>
      </c>
      <c r="N57" s="3">
        <f>$E$13*SUM(D32:D37)</f>
        <v>1548262452.7790475</v>
      </c>
    </row>
    <row r="58" spans="1:21" x14ac:dyDescent="0.35">
      <c r="A58" t="s">
        <v>41</v>
      </c>
      <c r="B58" t="s">
        <v>80</v>
      </c>
      <c r="C58" t="s">
        <v>80</v>
      </c>
      <c r="D58" t="s">
        <v>81</v>
      </c>
      <c r="E58" t="s">
        <v>82</v>
      </c>
      <c r="F58" t="s">
        <v>54</v>
      </c>
      <c r="J58" t="s">
        <v>41</v>
      </c>
      <c r="K58" s="3">
        <f t="shared" si="1"/>
        <v>208343230.47714284</v>
      </c>
      <c r="L58" s="3">
        <f t="shared" si="3"/>
        <v>278306887.07285714</v>
      </c>
      <c r="M58" s="3">
        <f t="shared" si="2"/>
        <v>783973969.71714294</v>
      </c>
      <c r="N58" s="3">
        <f>$E$13*SUM(D33:D38)</f>
        <v>1353138546.3771429</v>
      </c>
      <c r="S58" s="6"/>
      <c r="T58" s="5"/>
      <c r="U58" s="5"/>
    </row>
    <row r="59" spans="1:21" x14ac:dyDescent="0.35">
      <c r="A59" t="s">
        <v>42</v>
      </c>
      <c r="B59" t="s">
        <v>83</v>
      </c>
      <c r="C59" t="s">
        <v>83</v>
      </c>
      <c r="D59" t="s">
        <v>84</v>
      </c>
      <c r="E59" t="s">
        <v>84</v>
      </c>
      <c r="F59" t="s">
        <v>54</v>
      </c>
      <c r="J59" t="s">
        <v>42</v>
      </c>
      <c r="K59" s="3">
        <f t="shared" si="1"/>
        <v>216477574.56771427</v>
      </c>
      <c r="L59" s="3">
        <f t="shared" si="3"/>
        <v>289172821.98728567</v>
      </c>
      <c r="M59" s="3">
        <f t="shared" si="2"/>
        <v>623453170.66428566</v>
      </c>
      <c r="N59" s="3">
        <f>$E$13*SUM(D34:D38)</f>
        <v>911637894.58095229</v>
      </c>
      <c r="S59" s="5"/>
      <c r="T59" s="7"/>
      <c r="U59" s="5"/>
    </row>
    <row r="60" spans="1:21" x14ac:dyDescent="0.35">
      <c r="A60" t="s">
        <v>43</v>
      </c>
      <c r="B60" t="s">
        <v>85</v>
      </c>
      <c r="C60" t="s">
        <v>85</v>
      </c>
      <c r="D60" t="s">
        <v>86</v>
      </c>
      <c r="E60" t="s">
        <v>86</v>
      </c>
      <c r="F60" t="s">
        <v>87</v>
      </c>
      <c r="J60" t="s">
        <v>43</v>
      </c>
      <c r="K60" s="3">
        <f t="shared" si="1"/>
        <v>209398282.36428574</v>
      </c>
      <c r="L60" s="3">
        <f t="shared" si="3"/>
        <v>279716235.51071429</v>
      </c>
      <c r="M60" s="3">
        <f t="shared" si="2"/>
        <v>655488232.95000005</v>
      </c>
      <c r="N60" s="3">
        <f>$E$13*SUM(D35:D39)</f>
        <v>958480830.20000005</v>
      </c>
      <c r="S60" s="5"/>
      <c r="T60" s="7"/>
      <c r="U60" s="5"/>
    </row>
    <row r="61" spans="1:21" x14ac:dyDescent="0.35">
      <c r="A61" t="s">
        <v>4</v>
      </c>
      <c r="B61" t="s">
        <v>6</v>
      </c>
      <c r="C61" t="s">
        <v>6</v>
      </c>
      <c r="D61" t="s">
        <v>9</v>
      </c>
      <c r="E61" t="s">
        <v>9</v>
      </c>
      <c r="F61" t="s">
        <v>54</v>
      </c>
      <c r="J61" t="s">
        <v>4</v>
      </c>
      <c r="K61" s="3">
        <f>B10*SUM(D37:D39)</f>
        <v>184830188.99976188</v>
      </c>
      <c r="L61" s="3">
        <f>$C$10*SUM(D37:D39)</f>
        <v>245246187.9888095</v>
      </c>
      <c r="M61" s="3">
        <f>D10*SUM(D36:D40)</f>
        <v>684128347.49000001</v>
      </c>
      <c r="N61" s="3">
        <f>E10*SUM(D36:D40)</f>
        <v>986610119.75333345</v>
      </c>
      <c r="S61" s="5"/>
      <c r="T61" s="7"/>
      <c r="U61" s="5"/>
    </row>
    <row r="62" spans="1:21" x14ac:dyDescent="0.35">
      <c r="A62" t="s">
        <v>88</v>
      </c>
      <c r="B62" t="s">
        <v>89</v>
      </c>
      <c r="C62" t="s">
        <v>89</v>
      </c>
      <c r="D62" t="s">
        <v>92</v>
      </c>
      <c r="E62" t="s">
        <v>92</v>
      </c>
      <c r="F62" t="s">
        <v>54</v>
      </c>
      <c r="J62" t="s">
        <v>88</v>
      </c>
      <c r="K62" s="3">
        <f>$B$10*SUM(D38:D40)</f>
        <v>164174891.2560952</v>
      </c>
      <c r="L62" s="3">
        <f>$C$10*SUM(D38:D40)</f>
        <v>217839231.03647617</v>
      </c>
      <c r="M62" s="3">
        <f>D10*SUM(D37:D40)</f>
        <v>454042692.38999993</v>
      </c>
      <c r="N62" s="3">
        <f>E10*SUM(D37:D40)</f>
        <v>654793967.76285708</v>
      </c>
      <c r="S62" s="5"/>
      <c r="T62" s="7"/>
      <c r="U62" s="5"/>
    </row>
    <row r="63" spans="1:21" x14ac:dyDescent="0.35">
      <c r="A63" t="s">
        <v>90</v>
      </c>
      <c r="B63" t="s">
        <v>89</v>
      </c>
      <c r="C63" t="s">
        <v>89</v>
      </c>
      <c r="D63" t="s">
        <v>92</v>
      </c>
      <c r="E63" t="s">
        <v>92</v>
      </c>
      <c r="F63" t="s">
        <v>54</v>
      </c>
      <c r="J63" t="s">
        <v>90</v>
      </c>
      <c r="K63" s="3">
        <f>$B$10*SUM(D38:D40)</f>
        <v>164174891.2560952</v>
      </c>
      <c r="L63" s="3">
        <f>$C$10*SUM(D38:D40)</f>
        <v>217839231.03647617</v>
      </c>
      <c r="M63" s="3">
        <f>D10*SUM(D37:D40)</f>
        <v>454042692.38999993</v>
      </c>
      <c r="N63" s="3">
        <f>E10*SUM(D37:D40)</f>
        <v>654793967.76285708</v>
      </c>
      <c r="S63" s="5"/>
      <c r="T63" s="8"/>
      <c r="U63" s="5"/>
    </row>
    <row r="66" spans="7:53" ht="33.5" x14ac:dyDescent="0.75">
      <c r="J66" s="50" t="s">
        <v>91</v>
      </c>
      <c r="K66" s="10"/>
      <c r="L66" s="10"/>
      <c r="M66" s="10"/>
      <c r="N66" s="51"/>
      <c r="S66" s="1"/>
      <c r="T66" s="9"/>
      <c r="U66" s="1"/>
      <c r="V66" s="9"/>
      <c r="W66" s="1"/>
      <c r="X66" s="9"/>
      <c r="Y66" s="1"/>
      <c r="Z66" s="9"/>
      <c r="AA66" s="1"/>
      <c r="AB66" s="9"/>
      <c r="AC66" s="1"/>
      <c r="AD66" s="9"/>
      <c r="AE66" s="1"/>
      <c r="AF66" s="9"/>
      <c r="AG66" s="1"/>
      <c r="AH66" s="9"/>
      <c r="AI66" s="1"/>
      <c r="AJ66" s="9"/>
      <c r="AK66" s="1"/>
      <c r="AL66" s="9"/>
      <c r="AM66" s="1"/>
      <c r="AN66" s="9"/>
      <c r="AO66" s="1"/>
      <c r="AP66" s="9"/>
      <c r="AQ66" s="1"/>
      <c r="AR66" s="9"/>
      <c r="AS66" s="1"/>
      <c r="AT66" s="9"/>
      <c r="AU66" s="1"/>
      <c r="AV66" s="9"/>
      <c r="AW66" s="1"/>
      <c r="AX66" s="9"/>
      <c r="AY66" s="1"/>
      <c r="AZ66" s="9"/>
      <c r="BA66" s="1"/>
    </row>
    <row r="67" spans="7:53" x14ac:dyDescent="0.35">
      <c r="G67" s="3"/>
      <c r="J67" s="52" t="s">
        <v>3</v>
      </c>
      <c r="K67" s="18" t="s">
        <v>0</v>
      </c>
      <c r="L67" s="18" t="s">
        <v>1</v>
      </c>
      <c r="M67" s="18" t="s">
        <v>2</v>
      </c>
      <c r="N67" s="53" t="s">
        <v>48</v>
      </c>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row>
    <row r="68" spans="7:53" x14ac:dyDescent="0.35">
      <c r="J68" s="52" t="s">
        <v>27</v>
      </c>
      <c r="K68" s="54">
        <f>ROUND(K47,-6)</f>
        <v>426000000</v>
      </c>
      <c r="L68" s="54">
        <f t="shared" ref="L68:N68" si="4">ROUND(L47,-6)</f>
        <v>905000000</v>
      </c>
      <c r="M68" s="54">
        <f t="shared" si="4"/>
        <v>1601000000</v>
      </c>
      <c r="N68" s="55">
        <f t="shared" si="4"/>
        <v>2497000000</v>
      </c>
    </row>
    <row r="69" spans="7:53" x14ac:dyDescent="0.35">
      <c r="J69" s="52" t="s">
        <v>29</v>
      </c>
      <c r="K69" s="54">
        <f t="shared" ref="K69:N84" si="5">ROUND(K48,-6)</f>
        <v>551000000</v>
      </c>
      <c r="L69" s="54">
        <f t="shared" si="5"/>
        <v>905000000</v>
      </c>
      <c r="M69" s="54">
        <f t="shared" si="5"/>
        <v>1601000000</v>
      </c>
      <c r="N69" s="55">
        <f t="shared" si="5"/>
        <v>2497000000</v>
      </c>
    </row>
    <row r="70" spans="7:53" x14ac:dyDescent="0.35">
      <c r="J70" s="52" t="s">
        <v>30</v>
      </c>
      <c r="K70" s="54">
        <f t="shared" si="5"/>
        <v>463000000</v>
      </c>
      <c r="L70" s="54">
        <f t="shared" si="5"/>
        <v>905000000</v>
      </c>
      <c r="M70" s="54">
        <f t="shared" si="5"/>
        <v>1601000000</v>
      </c>
      <c r="N70" s="55">
        <f t="shared" si="5"/>
        <v>2497000000</v>
      </c>
    </row>
    <row r="71" spans="7:53" x14ac:dyDescent="0.35">
      <c r="J71" s="52" t="s">
        <v>33</v>
      </c>
      <c r="K71" s="54">
        <f t="shared" si="5"/>
        <v>426000000</v>
      </c>
      <c r="L71" s="54">
        <f t="shared" si="5"/>
        <v>905000000</v>
      </c>
      <c r="M71" s="54">
        <f t="shared" si="5"/>
        <v>1601000000</v>
      </c>
      <c r="N71" s="55">
        <f t="shared" si="5"/>
        <v>2497000000</v>
      </c>
    </row>
    <row r="72" spans="7:53" x14ac:dyDescent="0.35">
      <c r="J72" s="52" t="s">
        <v>34</v>
      </c>
      <c r="K72" s="54">
        <f t="shared" si="5"/>
        <v>298000000</v>
      </c>
      <c r="L72" s="54">
        <f t="shared" si="5"/>
        <v>905000000</v>
      </c>
      <c r="M72" s="54">
        <f t="shared" si="5"/>
        <v>1601000000</v>
      </c>
      <c r="N72" s="55">
        <f t="shared" si="5"/>
        <v>2497000000</v>
      </c>
    </row>
    <row r="73" spans="7:53" x14ac:dyDescent="0.35">
      <c r="J73" s="52" t="s">
        <v>35</v>
      </c>
      <c r="K73" s="54">
        <f t="shared" si="5"/>
        <v>161000000</v>
      </c>
      <c r="L73" s="54">
        <f t="shared" si="5"/>
        <v>568000000</v>
      </c>
      <c r="M73" s="54">
        <f t="shared" si="5"/>
        <v>1483000000</v>
      </c>
      <c r="N73" s="55">
        <f t="shared" si="5"/>
        <v>2497000000</v>
      </c>
    </row>
    <row r="74" spans="7:53" x14ac:dyDescent="0.35">
      <c r="J74" s="52" t="s">
        <v>36</v>
      </c>
      <c r="K74" s="54">
        <f t="shared" si="5"/>
        <v>143000000</v>
      </c>
      <c r="L74" s="54">
        <f t="shared" si="5"/>
        <v>402000000</v>
      </c>
      <c r="M74" s="54">
        <f t="shared" si="5"/>
        <v>856000000</v>
      </c>
      <c r="N74" s="55">
        <f t="shared" si="5"/>
        <v>1693000000</v>
      </c>
    </row>
    <row r="75" spans="7:53" x14ac:dyDescent="0.35">
      <c r="J75" s="52" t="s">
        <v>37</v>
      </c>
      <c r="K75" s="54">
        <f t="shared" si="5"/>
        <v>233000000</v>
      </c>
      <c r="L75" s="54">
        <f t="shared" si="5"/>
        <v>381000000</v>
      </c>
      <c r="M75" s="54">
        <f t="shared" si="5"/>
        <v>852000000</v>
      </c>
      <c r="N75" s="55">
        <f t="shared" si="5"/>
        <v>1455000000</v>
      </c>
    </row>
    <row r="76" spans="7:53" x14ac:dyDescent="0.35">
      <c r="J76" s="52" t="s">
        <v>38</v>
      </c>
      <c r="K76" s="54">
        <f t="shared" si="5"/>
        <v>354000000</v>
      </c>
      <c r="L76" s="54">
        <f t="shared" si="5"/>
        <v>473000000</v>
      </c>
      <c r="M76" s="54">
        <f t="shared" si="5"/>
        <v>815000000</v>
      </c>
      <c r="N76" s="55">
        <f t="shared" si="5"/>
        <v>1419000000</v>
      </c>
    </row>
    <row r="77" spans="7:53" x14ac:dyDescent="0.35">
      <c r="J77" s="52" t="s">
        <v>39</v>
      </c>
      <c r="K77" s="54">
        <f t="shared" si="5"/>
        <v>332000000</v>
      </c>
      <c r="L77" s="54">
        <f t="shared" si="5"/>
        <v>443000000</v>
      </c>
      <c r="M77" s="54">
        <f t="shared" si="5"/>
        <v>903000000</v>
      </c>
      <c r="N77" s="55">
        <f t="shared" si="5"/>
        <v>1588000000</v>
      </c>
    </row>
    <row r="78" spans="7:53" x14ac:dyDescent="0.35">
      <c r="J78" s="52" t="s">
        <v>40</v>
      </c>
      <c r="K78" s="54">
        <f t="shared" si="5"/>
        <v>270000000</v>
      </c>
      <c r="L78" s="54">
        <f t="shared" si="5"/>
        <v>360000000</v>
      </c>
      <c r="M78" s="54">
        <f t="shared" si="5"/>
        <v>979000000</v>
      </c>
      <c r="N78" s="55">
        <f t="shared" si="5"/>
        <v>1548000000</v>
      </c>
    </row>
    <row r="79" spans="7:53" x14ac:dyDescent="0.35">
      <c r="J79" s="52" t="s">
        <v>41</v>
      </c>
      <c r="K79" s="54">
        <f t="shared" si="5"/>
        <v>208000000</v>
      </c>
      <c r="L79" s="54">
        <f t="shared" si="5"/>
        <v>278000000</v>
      </c>
      <c r="M79" s="54">
        <f t="shared" si="5"/>
        <v>784000000</v>
      </c>
      <c r="N79" s="55">
        <f t="shared" si="5"/>
        <v>1353000000</v>
      </c>
    </row>
    <row r="80" spans="7:53" x14ac:dyDescent="0.35">
      <c r="J80" s="52" t="s">
        <v>42</v>
      </c>
      <c r="K80" s="54">
        <f t="shared" si="5"/>
        <v>216000000</v>
      </c>
      <c r="L80" s="54">
        <f t="shared" si="5"/>
        <v>289000000</v>
      </c>
      <c r="M80" s="54">
        <f t="shared" si="5"/>
        <v>623000000</v>
      </c>
      <c r="N80" s="55">
        <f t="shared" si="5"/>
        <v>912000000</v>
      </c>
      <c r="S80" s="6"/>
      <c r="T80" s="5"/>
      <c r="U80" s="5"/>
    </row>
    <row r="81" spans="2:53" x14ac:dyDescent="0.35">
      <c r="J81" s="52" t="s">
        <v>43</v>
      </c>
      <c r="K81" s="54">
        <f t="shared" si="5"/>
        <v>209000000</v>
      </c>
      <c r="L81" s="54">
        <f t="shared" si="5"/>
        <v>280000000</v>
      </c>
      <c r="M81" s="54">
        <f t="shared" si="5"/>
        <v>655000000</v>
      </c>
      <c r="N81" s="55">
        <f t="shared" si="5"/>
        <v>958000000</v>
      </c>
    </row>
    <row r="82" spans="2:53" x14ac:dyDescent="0.35">
      <c r="J82" s="52" t="s">
        <v>4</v>
      </c>
      <c r="K82" s="54">
        <f t="shared" si="5"/>
        <v>185000000</v>
      </c>
      <c r="L82" s="54">
        <f t="shared" si="5"/>
        <v>245000000</v>
      </c>
      <c r="M82" s="54">
        <f t="shared" si="5"/>
        <v>684000000</v>
      </c>
      <c r="N82" s="55">
        <f t="shared" si="5"/>
        <v>987000000</v>
      </c>
    </row>
    <row r="83" spans="2:53" x14ac:dyDescent="0.35">
      <c r="J83" s="52" t="s">
        <v>88</v>
      </c>
      <c r="K83" s="54">
        <f t="shared" si="5"/>
        <v>164000000</v>
      </c>
      <c r="L83" s="54">
        <f t="shared" si="5"/>
        <v>218000000</v>
      </c>
      <c r="M83" s="54">
        <f t="shared" si="5"/>
        <v>454000000</v>
      </c>
      <c r="N83" s="55">
        <f t="shared" si="5"/>
        <v>655000000</v>
      </c>
      <c r="S83" s="5"/>
      <c r="T83" s="7"/>
      <c r="U83" s="5"/>
    </row>
    <row r="84" spans="2:53" x14ac:dyDescent="0.35">
      <c r="J84" s="56" t="s">
        <v>90</v>
      </c>
      <c r="K84" s="57">
        <f t="shared" si="5"/>
        <v>164000000</v>
      </c>
      <c r="L84" s="57">
        <f t="shared" si="5"/>
        <v>218000000</v>
      </c>
      <c r="M84" s="57">
        <f t="shared" si="5"/>
        <v>454000000</v>
      </c>
      <c r="N84" s="58">
        <f t="shared" si="5"/>
        <v>655000000</v>
      </c>
      <c r="S84" s="5"/>
      <c r="T84" s="7"/>
      <c r="U84" s="5"/>
    </row>
    <row r="85" spans="2:53" x14ac:dyDescent="0.35">
      <c r="S85" s="5"/>
      <c r="T85" s="7"/>
      <c r="U85" s="5"/>
    </row>
    <row r="86" spans="2:53" x14ac:dyDescent="0.35">
      <c r="S86" s="5"/>
      <c r="T86" s="7"/>
      <c r="U86" s="5"/>
    </row>
    <row r="87" spans="2:53" x14ac:dyDescent="0.35">
      <c r="B87" s="3"/>
      <c r="C87" s="3"/>
      <c r="D87" s="3"/>
      <c r="E87" s="3"/>
      <c r="S87" s="5"/>
      <c r="T87" s="8"/>
      <c r="U87" s="5"/>
    </row>
    <row r="88" spans="2:53" x14ac:dyDescent="0.35">
      <c r="B88" s="3"/>
      <c r="C88" s="3"/>
      <c r="D88" s="3"/>
      <c r="E88" s="3"/>
    </row>
    <row r="89" spans="2:53" x14ac:dyDescent="0.35">
      <c r="B89" s="3"/>
      <c r="C89" s="3"/>
      <c r="D89" s="3"/>
      <c r="E89" s="3"/>
    </row>
    <row r="90" spans="2:53" x14ac:dyDescent="0.35">
      <c r="B90" s="3"/>
      <c r="C90" s="3"/>
      <c r="D90" s="3"/>
      <c r="E90" s="3"/>
      <c r="S90" s="1"/>
      <c r="T90" s="9"/>
      <c r="U90" s="1"/>
      <c r="V90" s="9"/>
      <c r="W90" s="1"/>
      <c r="X90" s="9"/>
      <c r="Y90" s="1"/>
      <c r="Z90" s="9"/>
      <c r="AA90" s="1"/>
      <c r="AB90" s="9"/>
      <c r="AC90" s="1"/>
      <c r="AD90" s="9"/>
      <c r="AE90" s="1"/>
      <c r="AF90" s="9"/>
      <c r="AG90" s="1"/>
      <c r="AH90" s="9"/>
      <c r="AI90" s="1"/>
      <c r="AJ90" s="9"/>
      <c r="AK90" s="1"/>
      <c r="AL90" s="9"/>
      <c r="AM90" s="1"/>
      <c r="AN90" s="9"/>
      <c r="AO90" s="1"/>
      <c r="AP90" s="9"/>
      <c r="AQ90" s="1"/>
      <c r="AR90" s="9"/>
      <c r="AS90" s="1"/>
      <c r="AT90" s="9"/>
      <c r="AU90" s="1"/>
      <c r="AV90" s="9"/>
      <c r="AW90" s="1"/>
      <c r="AX90" s="9"/>
      <c r="AY90" s="1"/>
      <c r="AZ90" s="9"/>
      <c r="BA90" s="1"/>
    </row>
    <row r="91" spans="2:53" x14ac:dyDescent="0.35">
      <c r="B91" s="3"/>
      <c r="C91" s="3"/>
      <c r="D91" s="3"/>
      <c r="E91" s="3"/>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row>
    <row r="92" spans="2:53" x14ac:dyDescent="0.35">
      <c r="B92" s="3"/>
      <c r="C92" s="3"/>
      <c r="D92" s="3"/>
      <c r="E92" s="3"/>
    </row>
    <row r="93" spans="2:53" x14ac:dyDescent="0.35">
      <c r="B93" s="3"/>
      <c r="C93" s="3"/>
      <c r="D93" s="3"/>
      <c r="E93" s="3"/>
    </row>
    <row r="94" spans="2:53" x14ac:dyDescent="0.35">
      <c r="B94" s="3"/>
      <c r="C94" s="3"/>
      <c r="D94" s="3"/>
      <c r="E94" s="3"/>
    </row>
    <row r="95" spans="2:53" x14ac:dyDescent="0.35">
      <c r="B95" s="3"/>
      <c r="C95" s="3"/>
      <c r="D95" s="3"/>
      <c r="E95" s="3"/>
    </row>
    <row r="96" spans="2:53" x14ac:dyDescent="0.35">
      <c r="B96" s="3"/>
      <c r="C96" s="3"/>
      <c r="D96" s="3"/>
      <c r="E96" s="3"/>
    </row>
    <row r="97" spans="2:5" x14ac:dyDescent="0.35">
      <c r="B97" s="3"/>
      <c r="C97" s="3"/>
      <c r="D97" s="3"/>
      <c r="E97" s="3"/>
    </row>
    <row r="98" spans="2:5" x14ac:dyDescent="0.35">
      <c r="B98" s="3"/>
      <c r="C98" s="3"/>
      <c r="D98" s="3"/>
      <c r="E98" s="3"/>
    </row>
    <row r="99" spans="2:5" x14ac:dyDescent="0.35">
      <c r="B99" s="3"/>
      <c r="C99" s="3"/>
      <c r="D99" s="3"/>
      <c r="E99" s="3"/>
    </row>
    <row r="100" spans="2:5" x14ac:dyDescent="0.35">
      <c r="B100" s="3"/>
      <c r="C100" s="3"/>
      <c r="D100" s="3"/>
      <c r="E100" s="3"/>
    </row>
    <row r="101" spans="2:5" x14ac:dyDescent="0.35">
      <c r="B101" s="3"/>
      <c r="C101" s="3"/>
      <c r="D101" s="3"/>
      <c r="E101" s="3"/>
    </row>
    <row r="102" spans="2:5" x14ac:dyDescent="0.35">
      <c r="B102" s="3"/>
      <c r="C102" s="3"/>
      <c r="D102" s="3"/>
      <c r="E102" s="3"/>
    </row>
    <row r="103" spans="2:5" x14ac:dyDescent="0.35">
      <c r="B103" s="3"/>
      <c r="C103" s="3"/>
      <c r="D103" s="3"/>
      <c r="E103" s="3"/>
    </row>
  </sheetData>
  <sortState xmlns:xlrd2="http://schemas.microsoft.com/office/spreadsheetml/2017/richdata2" ref="Q68:U84">
    <sortCondition descending="1" ref="U68:U84"/>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A4FE4-454D-4AB4-BB4D-0BB079B63826}">
  <dimension ref="A1:M548"/>
  <sheetViews>
    <sheetView workbookViewId="0">
      <selection activeCell="J33" sqref="J33"/>
    </sheetView>
  </sheetViews>
  <sheetFormatPr baseColWidth="10" defaultColWidth="8.1640625" defaultRowHeight="14.5" x14ac:dyDescent="0.35"/>
  <cols>
    <col min="1" max="1" width="55.33203125" style="39" bestFit="1" customWidth="1"/>
    <col min="2" max="5" width="8.33203125" style="39" customWidth="1"/>
    <col min="6" max="8" width="8.1640625" style="39"/>
    <col min="9" max="9" width="16.58203125" style="39" bestFit="1" customWidth="1"/>
    <col min="10" max="10" width="21.08203125" style="39" bestFit="1" customWidth="1"/>
    <col min="11" max="11" width="22.5" style="39" bestFit="1" customWidth="1"/>
    <col min="12" max="12" width="39.9140625" style="39" bestFit="1" customWidth="1"/>
    <col min="13" max="13" width="11.1640625" style="39" bestFit="1" customWidth="1"/>
    <col min="14" max="16384" width="8.1640625" style="39"/>
  </cols>
  <sheetData>
    <row r="1" spans="1:13" ht="18.5" x14ac:dyDescent="0.45">
      <c r="A1" s="49" t="s">
        <v>577</v>
      </c>
    </row>
    <row r="3" spans="1:13" ht="15.5" x14ac:dyDescent="0.35">
      <c r="B3" s="41" t="s">
        <v>117</v>
      </c>
      <c r="J3" s="48" t="s">
        <v>23</v>
      </c>
      <c r="K3" s="48" t="s">
        <v>24</v>
      </c>
      <c r="L3" s="48" t="s">
        <v>101</v>
      </c>
      <c r="M3" s="48" t="s">
        <v>49</v>
      </c>
    </row>
    <row r="4" spans="1:13" ht="15.5" x14ac:dyDescent="0.35">
      <c r="B4" s="41" t="s">
        <v>576</v>
      </c>
      <c r="C4" s="41" t="s">
        <v>575</v>
      </c>
      <c r="D4" s="41" t="s">
        <v>574</v>
      </c>
      <c r="E4" s="41" t="s">
        <v>573</v>
      </c>
      <c r="F4" s="41" t="s">
        <v>578</v>
      </c>
      <c r="G4" s="41"/>
      <c r="H4" s="41" t="s">
        <v>578</v>
      </c>
      <c r="I4" s="48" t="s">
        <v>26</v>
      </c>
      <c r="K4" s="39">
        <v>2.1</v>
      </c>
    </row>
    <row r="5" spans="1:13" ht="15.5" x14ac:dyDescent="0.35">
      <c r="A5" s="41" t="s">
        <v>572</v>
      </c>
      <c r="B5" s="40">
        <v>30328</v>
      </c>
      <c r="C5" s="40">
        <v>30544</v>
      </c>
      <c r="D5" s="40">
        <v>31387</v>
      </c>
      <c r="E5" s="40">
        <v>31444</v>
      </c>
      <c r="F5" s="39" t="s">
        <v>556</v>
      </c>
      <c r="H5" s="39" t="s">
        <v>556</v>
      </c>
      <c r="I5" s="47" t="s">
        <v>27</v>
      </c>
      <c r="J5" s="27">
        <f>E5+E6+E7+E8+E12+E13+E14+E15+E16+E17+E18+E19</f>
        <v>304754</v>
      </c>
      <c r="K5" s="27"/>
      <c r="L5" s="27">
        <f t="shared" ref="L5:L23" si="0">J5/$K$4</f>
        <v>145120.95238095237</v>
      </c>
      <c r="M5" s="39" t="s">
        <v>571</v>
      </c>
    </row>
    <row r="6" spans="1:13" ht="15.5" x14ac:dyDescent="0.35">
      <c r="A6" s="41" t="s">
        <v>570</v>
      </c>
      <c r="B6" s="40">
        <v>47044</v>
      </c>
      <c r="C6" s="40">
        <v>47640</v>
      </c>
      <c r="D6" s="40">
        <v>49668</v>
      </c>
      <c r="E6" s="40">
        <v>50290</v>
      </c>
      <c r="F6" s="39" t="s">
        <v>556</v>
      </c>
      <c r="H6" s="39" t="s">
        <v>533</v>
      </c>
      <c r="I6" s="47" t="s">
        <v>29</v>
      </c>
      <c r="J6" s="27">
        <f>E26+E25+E36+E27+E29+E30+E31+E32+E33+E34+E35+E37+E28+E20+E21+E22+E23+E24+E38</f>
        <v>685513</v>
      </c>
      <c r="K6" s="27"/>
      <c r="L6" s="27">
        <f t="shared" si="0"/>
        <v>326434.76190476189</v>
      </c>
    </row>
    <row r="7" spans="1:13" ht="15.5" x14ac:dyDescent="0.35">
      <c r="A7" s="41" t="s">
        <v>569</v>
      </c>
      <c r="B7" s="40">
        <v>54192</v>
      </c>
      <c r="C7" s="40">
        <v>54678</v>
      </c>
      <c r="D7" s="40">
        <v>57372</v>
      </c>
      <c r="E7" s="40">
        <v>58182</v>
      </c>
      <c r="F7" s="39" t="s">
        <v>556</v>
      </c>
      <c r="H7" s="39" t="s">
        <v>513</v>
      </c>
      <c r="I7" s="47" t="s">
        <v>30</v>
      </c>
      <c r="J7" s="27">
        <f>'[3]Folkemengde (ny inndeling)'!E6</f>
        <v>699827</v>
      </c>
      <c r="K7" s="27"/>
      <c r="L7" s="27">
        <f t="shared" si="0"/>
        <v>333250.95238095237</v>
      </c>
      <c r="M7" s="39" t="s">
        <v>553</v>
      </c>
    </row>
    <row r="8" spans="1:13" ht="15.5" x14ac:dyDescent="0.35">
      <c r="A8" s="41" t="s">
        <v>568</v>
      </c>
      <c r="B8" s="40">
        <v>78159</v>
      </c>
      <c r="C8" s="40">
        <v>78967</v>
      </c>
      <c r="D8" s="40">
        <v>83193</v>
      </c>
      <c r="E8" s="40">
        <v>83892</v>
      </c>
      <c r="F8" s="39" t="s">
        <v>556</v>
      </c>
      <c r="H8" s="39" t="s">
        <v>488</v>
      </c>
      <c r="I8" s="47" t="s">
        <v>31</v>
      </c>
      <c r="J8" s="27">
        <f>E57+E58+E61+E62+E63+E64+E65+E66+E67+E68+E69+E70+E71+E72+E73+E74+E75+E76+E77+E78+E79+E80</f>
        <v>198762</v>
      </c>
      <c r="K8" s="27"/>
      <c r="L8" s="27">
        <f t="shared" si="0"/>
        <v>94648.57142857142</v>
      </c>
    </row>
    <row r="9" spans="1:13" ht="15.5" x14ac:dyDescent="0.35">
      <c r="A9" s="41" t="s">
        <v>567</v>
      </c>
      <c r="B9" s="40">
        <v>97771</v>
      </c>
      <c r="C9" s="40">
        <v>98930</v>
      </c>
      <c r="D9" s="40">
        <v>101859</v>
      </c>
      <c r="E9" s="40">
        <v>102273</v>
      </c>
      <c r="F9" s="39" t="s">
        <v>517</v>
      </c>
      <c r="H9" s="39" t="s">
        <v>465</v>
      </c>
      <c r="I9" s="47" t="s">
        <v>32</v>
      </c>
      <c r="J9" s="27">
        <f>E59+E60+E81+E82+E83+E84+E85+E86+E87+E88+E89+E90+E91+E92+E93+E94+E95+E96+E97+E98+E99+E100+E101+E102+E54+E55</f>
        <v>188543</v>
      </c>
      <c r="K9" s="27"/>
      <c r="L9" s="27">
        <f t="shared" si="0"/>
        <v>89782.380952380947</v>
      </c>
    </row>
    <row r="10" spans="1:13" ht="15.5" x14ac:dyDescent="0.35">
      <c r="A10" s="41" t="s">
        <v>566</v>
      </c>
      <c r="B10" s="40">
        <v>26711</v>
      </c>
      <c r="C10" s="40">
        <v>27013</v>
      </c>
      <c r="D10" s="40">
        <v>27694</v>
      </c>
      <c r="E10" s="40">
        <v>27879</v>
      </c>
      <c r="F10" s="39" t="s">
        <v>517</v>
      </c>
      <c r="H10" s="39" t="s">
        <v>517</v>
      </c>
      <c r="I10" s="47" t="s">
        <v>33</v>
      </c>
      <c r="J10" s="27">
        <f>E9+E10+E11+E39+E40+E41+E42+E43+E44+E45+E46+E47+E48+E49+E50+E51+E52+E53</f>
        <v>262911</v>
      </c>
      <c r="K10" s="27"/>
      <c r="L10" s="27">
        <f t="shared" si="0"/>
        <v>125195.71428571428</v>
      </c>
    </row>
    <row r="11" spans="1:13" ht="15.5" x14ac:dyDescent="0.35">
      <c r="A11" s="41" t="s">
        <v>565</v>
      </c>
      <c r="B11" s="40">
        <v>29712</v>
      </c>
      <c r="C11" s="40">
        <v>29801</v>
      </c>
      <c r="D11" s="40">
        <v>30835</v>
      </c>
      <c r="E11" s="40">
        <v>31011</v>
      </c>
      <c r="F11" s="39" t="s">
        <v>517</v>
      </c>
      <c r="H11" s="39" t="s">
        <v>455</v>
      </c>
      <c r="I11" s="47" t="s">
        <v>34</v>
      </c>
      <c r="J11" s="27">
        <f>E103+E104+E105+E106+E107+E111</f>
        <v>250862</v>
      </c>
      <c r="K11" s="27"/>
      <c r="L11" s="27">
        <f t="shared" si="0"/>
        <v>119458.09523809524</v>
      </c>
    </row>
    <row r="12" spans="1:13" ht="15.5" x14ac:dyDescent="0.35">
      <c r="A12" s="41" t="s">
        <v>564</v>
      </c>
      <c r="B12" s="40">
        <v>4480</v>
      </c>
      <c r="C12" s="40">
        <v>4511</v>
      </c>
      <c r="D12" s="40">
        <v>4694</v>
      </c>
      <c r="E12" s="40">
        <v>4741</v>
      </c>
      <c r="F12" s="39" t="s">
        <v>556</v>
      </c>
      <c r="H12" s="39" t="s">
        <v>440</v>
      </c>
      <c r="I12" s="47" t="s">
        <v>35</v>
      </c>
      <c r="J12" s="27">
        <f>E108+E109+E110+E112+E113+E114+E115+E116+E117+E118+E119+E120+E121+E122+E123+E124+E125</f>
        <v>173970</v>
      </c>
      <c r="K12" s="27"/>
      <c r="L12" s="27">
        <f t="shared" si="0"/>
        <v>82842.857142857145</v>
      </c>
    </row>
    <row r="13" spans="1:13" ht="15.5" x14ac:dyDescent="0.35">
      <c r="A13" s="41" t="s">
        <v>563</v>
      </c>
      <c r="B13" s="40">
        <v>1406</v>
      </c>
      <c r="C13" s="40">
        <v>1404</v>
      </c>
      <c r="D13" s="40">
        <v>1325</v>
      </c>
      <c r="E13" s="40">
        <v>1315</v>
      </c>
      <c r="F13" s="39" t="s">
        <v>556</v>
      </c>
      <c r="H13" s="39" t="s">
        <v>420</v>
      </c>
      <c r="I13" s="47" t="s">
        <v>36</v>
      </c>
      <c r="J13" s="27">
        <f>E126+E127+E128+E133+E134+E135+E136+E137+E138+E139+E140+E141+E142+E143+E144</f>
        <v>119668</v>
      </c>
      <c r="K13" s="27"/>
      <c r="L13" s="27">
        <f t="shared" si="0"/>
        <v>56984.761904761901</v>
      </c>
    </row>
    <row r="14" spans="1:13" ht="15.5" x14ac:dyDescent="0.35">
      <c r="A14" s="41" t="s">
        <v>562</v>
      </c>
      <c r="B14" s="40">
        <v>3613</v>
      </c>
      <c r="C14" s="40">
        <v>3610</v>
      </c>
      <c r="D14" s="40">
        <v>3601</v>
      </c>
      <c r="E14" s="40">
        <v>3578</v>
      </c>
      <c r="F14" s="39" t="s">
        <v>556</v>
      </c>
      <c r="H14" s="39" t="s">
        <v>413</v>
      </c>
      <c r="I14" s="47" t="s">
        <v>37</v>
      </c>
      <c r="J14" s="27">
        <f>E129+E130+E131+E132+E145+E146+E147+E148+E149+E150</f>
        <v>191466</v>
      </c>
      <c r="K14" s="27"/>
      <c r="L14" s="27">
        <f t="shared" si="0"/>
        <v>91174.28571428571</v>
      </c>
    </row>
    <row r="15" spans="1:13" ht="15.5" x14ac:dyDescent="0.35">
      <c r="A15" s="41" t="s">
        <v>561</v>
      </c>
      <c r="B15" s="40">
        <v>43247</v>
      </c>
      <c r="C15" s="40">
        <v>43472</v>
      </c>
      <c r="D15" s="40">
        <v>45201</v>
      </c>
      <c r="E15" s="40">
        <v>45608</v>
      </c>
      <c r="F15" s="39" t="s">
        <v>556</v>
      </c>
      <c r="H15" s="39" t="s">
        <v>389</v>
      </c>
      <c r="I15" s="47" t="s">
        <v>38</v>
      </c>
      <c r="J15" s="27">
        <f>'[3]Folkemengde (ny inndeling)'!E10</f>
        <v>485797</v>
      </c>
      <c r="K15" s="27"/>
      <c r="L15" s="27">
        <f t="shared" si="0"/>
        <v>231331.90476190476</v>
      </c>
      <c r="M15" s="39" t="s">
        <v>553</v>
      </c>
    </row>
    <row r="16" spans="1:13" ht="15.5" x14ac:dyDescent="0.35">
      <c r="A16" s="41" t="s">
        <v>560</v>
      </c>
      <c r="B16" s="40">
        <v>3731</v>
      </c>
      <c r="C16" s="40">
        <v>3742</v>
      </c>
      <c r="D16" s="40">
        <v>3825</v>
      </c>
      <c r="E16" s="40">
        <v>3846</v>
      </c>
      <c r="F16" s="39" t="s">
        <v>556</v>
      </c>
      <c r="H16" s="39" t="s">
        <v>362</v>
      </c>
      <c r="I16" s="47" t="s">
        <v>39</v>
      </c>
      <c r="J16" s="27">
        <f>E174+E175+E177+E178+E179+E180+E181+E182+E183+E184+E176+E185+E186+E187+E188+E189+E190+E191+E192+E193+E194+E195+E196+E197+E198+E199</f>
        <v>549951</v>
      </c>
      <c r="K16" s="27"/>
      <c r="L16" s="27">
        <f t="shared" si="0"/>
        <v>261881.42857142855</v>
      </c>
    </row>
    <row r="17" spans="1:13" ht="15.5" x14ac:dyDescent="0.35">
      <c r="A17" s="41" t="s">
        <v>559</v>
      </c>
      <c r="B17" s="40">
        <v>8020</v>
      </c>
      <c r="C17" s="40">
        <v>8084</v>
      </c>
      <c r="D17" s="40">
        <v>8222</v>
      </c>
      <c r="E17" s="40">
        <v>8312</v>
      </c>
      <c r="F17" s="39" t="s">
        <v>556</v>
      </c>
      <c r="H17" s="39" t="s">
        <v>344</v>
      </c>
      <c r="I17" s="47" t="s">
        <v>40</v>
      </c>
      <c r="J17" s="27">
        <f>E200+E201+E202+E203+E204+E205+E206+E207+E208+E209+E210+E211+E215+E216+E212+E213+E214</f>
        <v>91341</v>
      </c>
      <c r="K17" s="27"/>
      <c r="L17" s="27">
        <f t="shared" si="0"/>
        <v>43495.714285714283</v>
      </c>
    </row>
    <row r="18" spans="1:13" ht="15.5" x14ac:dyDescent="0.35">
      <c r="A18" s="41" t="s">
        <v>558</v>
      </c>
      <c r="B18" s="40">
        <v>7206</v>
      </c>
      <c r="C18" s="40">
        <v>7357</v>
      </c>
      <c r="D18" s="40">
        <v>7568</v>
      </c>
      <c r="E18" s="40">
        <v>7633</v>
      </c>
      <c r="F18" s="39" t="s">
        <v>556</v>
      </c>
      <c r="H18" s="39" t="s">
        <v>277</v>
      </c>
      <c r="I18" s="47" t="s">
        <v>41</v>
      </c>
      <c r="J18" s="27">
        <f>E217+E218+E219+E220+E221+E222+E223+E224+E225+E226+E227+E228+E229+E230+E231+E232+E233+E234+E235+E236+E237+E238+E239+E240+E241+E242+E280</f>
        <v>267828</v>
      </c>
      <c r="K18" s="27"/>
      <c r="L18" s="27">
        <f t="shared" si="0"/>
        <v>127537.14285714286</v>
      </c>
    </row>
    <row r="19" spans="1:13" ht="15.5" x14ac:dyDescent="0.35">
      <c r="A19" s="41" t="s">
        <v>557</v>
      </c>
      <c r="B19" s="40">
        <v>5100</v>
      </c>
      <c r="C19" s="40">
        <v>5186</v>
      </c>
      <c r="D19" s="40">
        <v>5805</v>
      </c>
      <c r="E19" s="40">
        <v>5913</v>
      </c>
      <c r="F19" s="39" t="s">
        <v>556</v>
      </c>
      <c r="H19" s="39" t="s">
        <v>281</v>
      </c>
      <c r="I19" s="47" t="s">
        <v>42</v>
      </c>
      <c r="J19" s="27">
        <f>E243+E246+E247+E248+E249+E250+E251+E252+E253+E254+E255+E256+E257+E275+E276+E278+E277+E274</f>
        <v>328732</v>
      </c>
      <c r="K19" s="27"/>
      <c r="L19" s="27">
        <f t="shared" si="0"/>
        <v>156539.0476190476</v>
      </c>
    </row>
    <row r="20" spans="1:13" ht="15.5" x14ac:dyDescent="0.35">
      <c r="A20" s="41" t="s">
        <v>555</v>
      </c>
      <c r="B20" s="40">
        <v>16310</v>
      </c>
      <c r="C20" s="40">
        <v>16732</v>
      </c>
      <c r="D20" s="40">
        <v>18290</v>
      </c>
      <c r="E20" s="40">
        <v>18699</v>
      </c>
      <c r="F20" s="39" t="s">
        <v>533</v>
      </c>
      <c r="H20" s="39" t="s">
        <v>279</v>
      </c>
      <c r="I20" s="47" t="s">
        <v>43</v>
      </c>
      <c r="J20" s="27">
        <f>E244+E245+E258+E259+E260+E261+E262+E263+E264+E265+E266+E267+E268+E269+E270+E271+E272+E273+E279</f>
        <v>143419</v>
      </c>
      <c r="K20" s="27"/>
      <c r="L20" s="27">
        <f t="shared" si="0"/>
        <v>68294.761904761908</v>
      </c>
    </row>
    <row r="21" spans="1:13" ht="15.5" x14ac:dyDescent="0.35">
      <c r="A21" s="41" t="s">
        <v>554</v>
      </c>
      <c r="B21" s="40">
        <v>56355</v>
      </c>
      <c r="C21" s="40">
        <v>57053</v>
      </c>
      <c r="D21" s="40">
        <v>60034</v>
      </c>
      <c r="E21" s="40">
        <v>61032</v>
      </c>
      <c r="F21" s="39" t="s">
        <v>533</v>
      </c>
      <c r="H21" s="39" t="s">
        <v>227</v>
      </c>
      <c r="I21" s="46" t="s">
        <v>4</v>
      </c>
      <c r="J21" s="27">
        <f>'[3]Folkemengde (ny inndeling)'!E14+E329</f>
        <v>244391</v>
      </c>
      <c r="K21" s="27"/>
      <c r="L21" s="27">
        <f t="shared" si="0"/>
        <v>116376.66666666666</v>
      </c>
      <c r="M21" s="39" t="s">
        <v>553</v>
      </c>
    </row>
    <row r="22" spans="1:13" ht="15.5" x14ac:dyDescent="0.35">
      <c r="A22" s="41" t="s">
        <v>552</v>
      </c>
      <c r="B22" s="40">
        <v>18503</v>
      </c>
      <c r="C22" s="40">
        <v>18992</v>
      </c>
      <c r="D22" s="40">
        <v>20439</v>
      </c>
      <c r="E22" s="40">
        <v>20780</v>
      </c>
      <c r="F22" s="39" t="s">
        <v>533</v>
      </c>
      <c r="H22" s="39" t="s">
        <v>208</v>
      </c>
      <c r="I22" s="46" t="s">
        <v>44</v>
      </c>
      <c r="J22" s="27">
        <f>E322+E323+E328+E331+E332+E333+E334+E335+E336+E337+E338+E340+E341+E339+E342+E330+E343+E344+E345+E346</f>
        <v>163406</v>
      </c>
      <c r="K22" s="27"/>
      <c r="L22" s="27">
        <f t="shared" si="0"/>
        <v>77812.380952380947</v>
      </c>
    </row>
    <row r="23" spans="1:13" ht="15.5" x14ac:dyDescent="0.35">
      <c r="A23" s="41" t="s">
        <v>551</v>
      </c>
      <c r="B23" s="40">
        <v>15656</v>
      </c>
      <c r="C23" s="40">
        <v>15695</v>
      </c>
      <c r="D23" s="40">
        <v>15953</v>
      </c>
      <c r="E23" s="40">
        <v>16084</v>
      </c>
      <c r="F23" s="39" t="s">
        <v>533</v>
      </c>
      <c r="H23" s="39" t="s">
        <v>193</v>
      </c>
      <c r="I23" s="46" t="s">
        <v>45</v>
      </c>
      <c r="J23" s="27">
        <f>E325+E326+E324+E327+E347+E348+E349+E350+E351+E352+E353+E354+E355+E356+E357+E358+E359+E360</f>
        <v>74129</v>
      </c>
      <c r="K23" s="27"/>
      <c r="L23" s="27">
        <f t="shared" si="0"/>
        <v>35299.523809523809</v>
      </c>
    </row>
    <row r="24" spans="1:13" ht="15.5" x14ac:dyDescent="0.35">
      <c r="A24" s="41" t="s">
        <v>550</v>
      </c>
      <c r="B24" s="40">
        <v>18372</v>
      </c>
      <c r="C24" s="40">
        <v>18623</v>
      </c>
      <c r="D24" s="40">
        <v>19805</v>
      </c>
      <c r="E24" s="40">
        <v>19939</v>
      </c>
      <c r="F24" s="39" t="s">
        <v>533</v>
      </c>
      <c r="I24" s="39" t="s">
        <v>11</v>
      </c>
      <c r="J24" s="27">
        <f>SUM(J5:J23)</f>
        <v>5425270</v>
      </c>
      <c r="K24" s="27"/>
      <c r="L24" s="27">
        <f>SUM(L5:L23)</f>
        <v>2583461.9047619049</v>
      </c>
    </row>
    <row r="25" spans="1:13" ht="15.5" x14ac:dyDescent="0.35">
      <c r="A25" s="41" t="s">
        <v>549</v>
      </c>
      <c r="B25" s="40">
        <v>120685</v>
      </c>
      <c r="C25" s="40">
        <v>122348</v>
      </c>
      <c r="D25" s="40">
        <v>128233</v>
      </c>
      <c r="E25" s="40">
        <v>128982</v>
      </c>
      <c r="F25" s="39" t="s">
        <v>533</v>
      </c>
      <c r="L25" s="45"/>
    </row>
    <row r="26" spans="1:13" ht="15.5" x14ac:dyDescent="0.35">
      <c r="A26" s="41" t="s">
        <v>548</v>
      </c>
      <c r="B26" s="40">
        <v>89974</v>
      </c>
      <c r="C26" s="40">
        <v>91011</v>
      </c>
      <c r="D26" s="40">
        <v>94915</v>
      </c>
      <c r="E26" s="40">
        <v>96088</v>
      </c>
      <c r="F26" s="39" t="s">
        <v>533</v>
      </c>
      <c r="I26" s="44" t="s">
        <v>547</v>
      </c>
      <c r="J26" s="43">
        <f>E364</f>
        <v>5425270</v>
      </c>
    </row>
    <row r="27" spans="1:13" x14ac:dyDescent="0.35">
      <c r="A27" s="41" t="s">
        <v>546</v>
      </c>
      <c r="B27" s="40">
        <v>16398</v>
      </c>
      <c r="C27" s="40">
        <v>16586</v>
      </c>
      <c r="D27" s="40">
        <v>17591</v>
      </c>
      <c r="E27" s="40">
        <v>17754</v>
      </c>
      <c r="F27" s="39" t="s">
        <v>533</v>
      </c>
      <c r="I27" s="42" t="s">
        <v>545</v>
      </c>
      <c r="J27" s="42">
        <f>J26-J24</f>
        <v>0</v>
      </c>
    </row>
    <row r="28" spans="1:13" x14ac:dyDescent="0.35">
      <c r="A28" s="41" t="s">
        <v>544</v>
      </c>
      <c r="B28" s="40">
        <v>17185</v>
      </c>
      <c r="C28" s="40">
        <v>17426</v>
      </c>
      <c r="D28" s="40">
        <v>18730</v>
      </c>
      <c r="E28" s="40">
        <v>19024</v>
      </c>
      <c r="F28" s="39" t="s">
        <v>533</v>
      </c>
    </row>
    <row r="29" spans="1:13" x14ac:dyDescent="0.35">
      <c r="A29" s="41" t="s">
        <v>543</v>
      </c>
      <c r="B29" s="40">
        <v>10760</v>
      </c>
      <c r="C29" s="40">
        <v>10870</v>
      </c>
      <c r="D29" s="40">
        <v>11065</v>
      </c>
      <c r="E29" s="40">
        <v>11249</v>
      </c>
      <c r="F29" s="39" t="s">
        <v>533</v>
      </c>
    </row>
    <row r="30" spans="1:13" x14ac:dyDescent="0.35">
      <c r="A30" s="41" t="s">
        <v>542</v>
      </c>
      <c r="B30" s="40">
        <v>35139</v>
      </c>
      <c r="C30" s="40">
        <v>36368</v>
      </c>
      <c r="D30" s="40">
        <v>42740</v>
      </c>
      <c r="E30" s="40">
        <v>44693</v>
      </c>
      <c r="F30" s="39" t="s">
        <v>533</v>
      </c>
    </row>
    <row r="31" spans="1:13" x14ac:dyDescent="0.35">
      <c r="A31" s="41" t="s">
        <v>541</v>
      </c>
      <c r="B31" s="40">
        <v>80013</v>
      </c>
      <c r="C31" s="40">
        <v>81339</v>
      </c>
      <c r="D31" s="40">
        <v>86953</v>
      </c>
      <c r="E31" s="40">
        <v>89095</v>
      </c>
      <c r="F31" s="39" t="s">
        <v>533</v>
      </c>
    </row>
    <row r="32" spans="1:13" x14ac:dyDescent="0.35">
      <c r="A32" s="41" t="s">
        <v>540</v>
      </c>
      <c r="B32" s="40">
        <v>22706</v>
      </c>
      <c r="C32" s="40">
        <v>22857</v>
      </c>
      <c r="D32" s="40">
        <v>24454</v>
      </c>
      <c r="E32" s="40">
        <v>24947</v>
      </c>
      <c r="F32" s="39" t="s">
        <v>533</v>
      </c>
    </row>
    <row r="33" spans="1:6" x14ac:dyDescent="0.35">
      <c r="A33" s="41" t="s">
        <v>539</v>
      </c>
      <c r="B33" s="40">
        <v>6326</v>
      </c>
      <c r="C33" s="40">
        <v>6323</v>
      </c>
      <c r="D33" s="40">
        <v>7043</v>
      </c>
      <c r="E33" s="40">
        <v>6989</v>
      </c>
      <c r="F33" s="39" t="s">
        <v>533</v>
      </c>
    </row>
    <row r="34" spans="1:6" x14ac:dyDescent="0.35">
      <c r="A34" s="41" t="s">
        <v>538</v>
      </c>
      <c r="B34" s="40">
        <v>33310</v>
      </c>
      <c r="C34" s="40">
        <v>34189</v>
      </c>
      <c r="D34" s="40">
        <v>40459</v>
      </c>
      <c r="E34" s="40">
        <v>41565</v>
      </c>
      <c r="F34" s="39" t="s">
        <v>533</v>
      </c>
    </row>
    <row r="35" spans="1:6" x14ac:dyDescent="0.35">
      <c r="A35" s="41" t="s">
        <v>537</v>
      </c>
      <c r="B35" s="40">
        <v>20410</v>
      </c>
      <c r="C35" s="40">
        <v>20783</v>
      </c>
      <c r="D35" s="40">
        <v>23422</v>
      </c>
      <c r="E35" s="40">
        <v>23898</v>
      </c>
      <c r="F35" s="39" t="s">
        <v>533</v>
      </c>
    </row>
    <row r="36" spans="1:6" x14ac:dyDescent="0.35">
      <c r="A36" s="41" t="s">
        <v>536</v>
      </c>
      <c r="B36" s="40">
        <v>23238</v>
      </c>
      <c r="C36" s="40">
        <v>23811</v>
      </c>
      <c r="D36" s="40">
        <v>26031</v>
      </c>
      <c r="E36" s="40">
        <v>26716</v>
      </c>
      <c r="F36" s="39" t="s">
        <v>533</v>
      </c>
    </row>
    <row r="37" spans="1:6" x14ac:dyDescent="0.35">
      <c r="A37" s="41" t="s">
        <v>535</v>
      </c>
      <c r="B37" s="40">
        <v>11882</v>
      </c>
      <c r="C37" s="40">
        <v>12267</v>
      </c>
      <c r="D37" s="40">
        <v>14637</v>
      </c>
      <c r="E37" s="40">
        <v>15074</v>
      </c>
      <c r="F37" s="39" t="s">
        <v>533</v>
      </c>
    </row>
    <row r="38" spans="1:6" x14ac:dyDescent="0.35">
      <c r="A38" s="41" t="s">
        <v>534</v>
      </c>
      <c r="B38" s="40">
        <v>2752</v>
      </c>
      <c r="C38" s="40">
        <v>2837</v>
      </c>
      <c r="D38" s="40">
        <v>2838</v>
      </c>
      <c r="E38" s="40">
        <v>2905</v>
      </c>
      <c r="F38" s="39" t="s">
        <v>533</v>
      </c>
    </row>
    <row r="39" spans="1:6" x14ac:dyDescent="0.35">
      <c r="A39" s="41" t="s">
        <v>532</v>
      </c>
      <c r="B39" s="40">
        <v>6698</v>
      </c>
      <c r="C39" s="40">
        <v>6767</v>
      </c>
      <c r="D39" s="40">
        <v>6811</v>
      </c>
      <c r="E39" s="40">
        <v>6859</v>
      </c>
      <c r="F39" s="39" t="s">
        <v>517</v>
      </c>
    </row>
    <row r="40" spans="1:6" x14ac:dyDescent="0.35">
      <c r="A40" s="41" t="s">
        <v>531</v>
      </c>
      <c r="B40" s="40">
        <v>1033</v>
      </c>
      <c r="C40" s="40">
        <v>1074</v>
      </c>
      <c r="D40" s="40">
        <v>1049</v>
      </c>
      <c r="E40" s="40">
        <v>1057</v>
      </c>
      <c r="F40" s="39" t="s">
        <v>517</v>
      </c>
    </row>
    <row r="41" spans="1:6" x14ac:dyDescent="0.35">
      <c r="A41" s="41" t="s">
        <v>530</v>
      </c>
      <c r="B41" s="40">
        <v>3414</v>
      </c>
      <c r="C41" s="40">
        <v>3422</v>
      </c>
      <c r="D41" s="40">
        <v>3262</v>
      </c>
      <c r="E41" s="40">
        <v>3273</v>
      </c>
      <c r="F41" s="39" t="s">
        <v>517</v>
      </c>
    </row>
    <row r="42" spans="1:6" x14ac:dyDescent="0.35">
      <c r="A42" s="41" t="s">
        <v>529</v>
      </c>
      <c r="B42" s="40">
        <v>4588</v>
      </c>
      <c r="C42" s="40">
        <v>4578</v>
      </c>
      <c r="D42" s="40">
        <v>4636</v>
      </c>
      <c r="E42" s="40">
        <v>4667</v>
      </c>
      <c r="F42" s="39" t="s">
        <v>517</v>
      </c>
    </row>
    <row r="43" spans="1:6" x14ac:dyDescent="0.35">
      <c r="A43" s="41" t="s">
        <v>528</v>
      </c>
      <c r="B43" s="40">
        <v>2344</v>
      </c>
      <c r="C43" s="40">
        <v>2422</v>
      </c>
      <c r="D43" s="40">
        <v>2546</v>
      </c>
      <c r="E43" s="40">
        <v>2611</v>
      </c>
      <c r="F43" s="39" t="s">
        <v>517</v>
      </c>
    </row>
    <row r="44" spans="1:6" x14ac:dyDescent="0.35">
      <c r="A44" s="41" t="s">
        <v>527</v>
      </c>
      <c r="B44" s="40">
        <v>4716</v>
      </c>
      <c r="C44" s="40">
        <v>4711</v>
      </c>
      <c r="D44" s="40">
        <v>4648</v>
      </c>
      <c r="E44" s="40">
        <v>4650</v>
      </c>
      <c r="F44" s="39" t="s">
        <v>517</v>
      </c>
    </row>
    <row r="45" spans="1:6" x14ac:dyDescent="0.35">
      <c r="A45" s="41" t="s">
        <v>526</v>
      </c>
      <c r="B45" s="40">
        <v>4471</v>
      </c>
      <c r="C45" s="40">
        <v>4497</v>
      </c>
      <c r="D45" s="40">
        <v>4434</v>
      </c>
      <c r="E45" s="40">
        <v>4504</v>
      </c>
      <c r="F45" s="39" t="s">
        <v>517</v>
      </c>
    </row>
    <row r="46" spans="1:6" x14ac:dyDescent="0.35">
      <c r="A46" s="41" t="s">
        <v>525</v>
      </c>
      <c r="B46" s="40">
        <v>3520</v>
      </c>
      <c r="C46" s="40">
        <v>3512</v>
      </c>
      <c r="D46" s="40">
        <v>3465</v>
      </c>
      <c r="E46" s="40">
        <v>3492</v>
      </c>
      <c r="F46" s="39" t="s">
        <v>517</v>
      </c>
    </row>
    <row r="47" spans="1:6" x14ac:dyDescent="0.35">
      <c r="A47" s="41" t="s">
        <v>524</v>
      </c>
      <c r="B47" s="40">
        <v>2268</v>
      </c>
      <c r="C47" s="40">
        <v>2275</v>
      </c>
      <c r="D47" s="40">
        <v>2219</v>
      </c>
      <c r="E47" s="40">
        <v>2189</v>
      </c>
      <c r="F47" s="39" t="s">
        <v>517</v>
      </c>
    </row>
    <row r="48" spans="1:6" x14ac:dyDescent="0.35">
      <c r="A48" s="41" t="s">
        <v>523</v>
      </c>
      <c r="B48" s="40">
        <v>13685</v>
      </c>
      <c r="C48" s="40">
        <v>13794</v>
      </c>
      <c r="D48" s="40">
        <v>14166</v>
      </c>
      <c r="E48" s="40">
        <v>14273</v>
      </c>
      <c r="F48" s="39" t="s">
        <v>517</v>
      </c>
    </row>
    <row r="49" spans="1:6" x14ac:dyDescent="0.35">
      <c r="A49" s="41" t="s">
        <v>522</v>
      </c>
      <c r="B49" s="40">
        <v>18039</v>
      </c>
      <c r="C49" s="40">
        <v>18205</v>
      </c>
      <c r="D49" s="40">
        <v>19709</v>
      </c>
      <c r="E49" s="40">
        <v>20044</v>
      </c>
      <c r="F49" s="39" t="s">
        <v>517</v>
      </c>
    </row>
    <row r="50" spans="1:6" x14ac:dyDescent="0.35">
      <c r="A50" s="41" t="s">
        <v>521</v>
      </c>
      <c r="B50" s="40">
        <v>25378</v>
      </c>
      <c r="C50" s="40">
        <v>25731</v>
      </c>
      <c r="D50" s="40">
        <v>27118</v>
      </c>
      <c r="E50" s="40">
        <v>27584</v>
      </c>
      <c r="F50" s="39" t="s">
        <v>517</v>
      </c>
    </row>
    <row r="51" spans="1:6" x14ac:dyDescent="0.35">
      <c r="A51" s="41" t="s">
        <v>520</v>
      </c>
      <c r="B51" s="40">
        <v>2671</v>
      </c>
      <c r="C51" s="40">
        <v>2699</v>
      </c>
      <c r="D51" s="40">
        <v>2713</v>
      </c>
      <c r="E51" s="40">
        <v>2720</v>
      </c>
      <c r="F51" s="39" t="s">
        <v>517</v>
      </c>
    </row>
    <row r="52" spans="1:6" x14ac:dyDescent="0.35">
      <c r="A52" s="41" t="s">
        <v>519</v>
      </c>
      <c r="B52" s="40">
        <v>1375</v>
      </c>
      <c r="C52" s="40">
        <v>1404</v>
      </c>
      <c r="D52" s="40">
        <v>1386</v>
      </c>
      <c r="E52" s="40">
        <v>1370</v>
      </c>
      <c r="F52" s="39" t="s">
        <v>517</v>
      </c>
    </row>
    <row r="53" spans="1:6" x14ac:dyDescent="0.35">
      <c r="A53" s="41" t="s">
        <v>518</v>
      </c>
      <c r="B53" s="40">
        <v>2541</v>
      </c>
      <c r="C53" s="40">
        <v>2548</v>
      </c>
      <c r="D53" s="40">
        <v>2412</v>
      </c>
      <c r="E53" s="40">
        <v>2455</v>
      </c>
      <c r="F53" s="39" t="s">
        <v>517</v>
      </c>
    </row>
    <row r="54" spans="1:6" x14ac:dyDescent="0.35">
      <c r="A54" s="41" t="s">
        <v>516</v>
      </c>
      <c r="B54" s="40">
        <v>6599</v>
      </c>
      <c r="C54" s="40">
        <v>6629</v>
      </c>
      <c r="D54" s="40">
        <v>6867</v>
      </c>
      <c r="E54" s="40">
        <v>6908</v>
      </c>
      <c r="F54" s="39" t="s">
        <v>465</v>
      </c>
    </row>
    <row r="55" spans="1:6" x14ac:dyDescent="0.35">
      <c r="A55" s="41" t="s">
        <v>515</v>
      </c>
      <c r="B55" s="40">
        <v>9003</v>
      </c>
      <c r="C55" s="40">
        <v>9044</v>
      </c>
      <c r="D55" s="40">
        <v>9062</v>
      </c>
      <c r="E55" s="40">
        <v>9144</v>
      </c>
      <c r="F55" s="39" t="s">
        <v>465</v>
      </c>
    </row>
    <row r="56" spans="1:6" x14ac:dyDescent="0.35">
      <c r="A56" s="41" t="s">
        <v>514</v>
      </c>
      <c r="B56" s="40">
        <v>647676</v>
      </c>
      <c r="C56" s="40">
        <v>658390</v>
      </c>
      <c r="D56" s="40">
        <v>697010</v>
      </c>
      <c r="E56" s="40">
        <v>699827</v>
      </c>
      <c r="F56" s="39" t="s">
        <v>513</v>
      </c>
    </row>
    <row r="57" spans="1:6" x14ac:dyDescent="0.35">
      <c r="A57" s="41" t="s">
        <v>512</v>
      </c>
      <c r="B57" s="40">
        <v>17881</v>
      </c>
      <c r="C57" s="40">
        <v>17835</v>
      </c>
      <c r="D57" s="40">
        <v>17851</v>
      </c>
      <c r="E57" s="40">
        <v>17949</v>
      </c>
      <c r="F57" s="39" t="s">
        <v>488</v>
      </c>
    </row>
    <row r="58" spans="1:6" x14ac:dyDescent="0.35">
      <c r="A58" s="41" t="s">
        <v>511</v>
      </c>
      <c r="B58" s="40">
        <v>29847</v>
      </c>
      <c r="C58" s="40">
        <v>30120</v>
      </c>
      <c r="D58" s="40">
        <v>31509</v>
      </c>
      <c r="E58" s="40">
        <v>31999</v>
      </c>
      <c r="F58" s="39" t="s">
        <v>488</v>
      </c>
    </row>
    <row r="59" spans="1:6" x14ac:dyDescent="0.35">
      <c r="A59" s="41" t="s">
        <v>510</v>
      </c>
      <c r="B59" s="40">
        <v>27300</v>
      </c>
      <c r="C59" s="40">
        <v>27476</v>
      </c>
      <c r="D59" s="40">
        <v>28493</v>
      </c>
      <c r="E59" s="40">
        <v>28425</v>
      </c>
      <c r="F59" s="39" t="s">
        <v>465</v>
      </c>
    </row>
    <row r="60" spans="1:6" x14ac:dyDescent="0.35">
      <c r="A60" s="41" t="s">
        <v>509</v>
      </c>
      <c r="B60" s="40">
        <v>30063</v>
      </c>
      <c r="C60" s="40">
        <v>30137</v>
      </c>
      <c r="D60" s="40">
        <v>30395</v>
      </c>
      <c r="E60" s="40">
        <v>30267</v>
      </c>
      <c r="F60" s="39" t="s">
        <v>465</v>
      </c>
    </row>
    <row r="61" spans="1:6" x14ac:dyDescent="0.35">
      <c r="A61" s="41" t="s">
        <v>508</v>
      </c>
      <c r="B61" s="40">
        <v>33603</v>
      </c>
      <c r="C61" s="40">
        <v>33597</v>
      </c>
      <c r="D61" s="40">
        <v>34897</v>
      </c>
      <c r="E61" s="40">
        <v>35073</v>
      </c>
      <c r="F61" s="39" t="s">
        <v>488</v>
      </c>
    </row>
    <row r="62" spans="1:6" x14ac:dyDescent="0.35">
      <c r="A62" s="41" t="s">
        <v>507</v>
      </c>
      <c r="B62" s="40">
        <v>7552</v>
      </c>
      <c r="C62" s="40">
        <v>7588</v>
      </c>
      <c r="D62" s="40">
        <v>7625</v>
      </c>
      <c r="E62" s="40">
        <v>7715</v>
      </c>
      <c r="F62" s="39" t="s">
        <v>488</v>
      </c>
    </row>
    <row r="63" spans="1:6" x14ac:dyDescent="0.35">
      <c r="A63" s="41" t="s">
        <v>506</v>
      </c>
      <c r="B63" s="40">
        <v>20013</v>
      </c>
      <c r="C63" s="40">
        <v>20119</v>
      </c>
      <c r="D63" s="40">
        <v>21072</v>
      </c>
      <c r="E63" s="40">
        <v>21156</v>
      </c>
      <c r="F63" s="39" t="s">
        <v>488</v>
      </c>
    </row>
    <row r="64" spans="1:6" x14ac:dyDescent="0.35">
      <c r="A64" s="41" t="s">
        <v>505</v>
      </c>
      <c r="B64" s="40">
        <v>5128</v>
      </c>
      <c r="C64" s="40">
        <v>5131</v>
      </c>
      <c r="D64" s="40">
        <v>5038</v>
      </c>
      <c r="E64" s="40">
        <v>5016</v>
      </c>
      <c r="F64" s="39" t="s">
        <v>488</v>
      </c>
    </row>
    <row r="65" spans="1:6" x14ac:dyDescent="0.35">
      <c r="A65" s="41" t="s">
        <v>504</v>
      </c>
      <c r="B65" s="40">
        <v>7800</v>
      </c>
      <c r="C65" s="40">
        <v>7901</v>
      </c>
      <c r="D65" s="40">
        <v>7914</v>
      </c>
      <c r="E65" s="40">
        <v>7978</v>
      </c>
      <c r="F65" s="39" t="s">
        <v>488</v>
      </c>
    </row>
    <row r="66" spans="1:6" x14ac:dyDescent="0.35">
      <c r="A66" s="41" t="s">
        <v>503</v>
      </c>
      <c r="B66" s="40">
        <v>6219</v>
      </c>
      <c r="C66" s="40">
        <v>6142</v>
      </c>
      <c r="D66" s="40">
        <v>6099</v>
      </c>
      <c r="E66" s="40">
        <v>6032</v>
      </c>
      <c r="F66" s="39" t="s">
        <v>488</v>
      </c>
    </row>
    <row r="67" spans="1:6" x14ac:dyDescent="0.35">
      <c r="A67" s="41" t="s">
        <v>502</v>
      </c>
      <c r="B67" s="40">
        <v>4853</v>
      </c>
      <c r="C67" s="40">
        <v>4763</v>
      </c>
      <c r="D67" s="40">
        <v>4545</v>
      </c>
      <c r="E67" s="40">
        <v>4548</v>
      </c>
      <c r="F67" s="39" t="s">
        <v>488</v>
      </c>
    </row>
    <row r="68" spans="1:6" x14ac:dyDescent="0.35">
      <c r="A68" s="41" t="s">
        <v>501</v>
      </c>
      <c r="B68" s="40">
        <v>7561</v>
      </c>
      <c r="C68" s="40">
        <v>7456</v>
      </c>
      <c r="D68" s="40">
        <v>7227</v>
      </c>
      <c r="E68" s="40">
        <v>7211</v>
      </c>
      <c r="F68" s="39" t="s">
        <v>488</v>
      </c>
    </row>
    <row r="69" spans="1:6" x14ac:dyDescent="0.35">
      <c r="A69" s="41" t="s">
        <v>500</v>
      </c>
      <c r="B69" s="40">
        <v>3790</v>
      </c>
      <c r="C69" s="40">
        <v>3760</v>
      </c>
      <c r="D69" s="40">
        <v>3587</v>
      </c>
      <c r="E69" s="40">
        <v>3597</v>
      </c>
      <c r="F69" s="39" t="s">
        <v>488</v>
      </c>
    </row>
    <row r="70" spans="1:6" x14ac:dyDescent="0.35">
      <c r="A70" s="41" t="s">
        <v>499</v>
      </c>
      <c r="B70" s="40">
        <v>20794</v>
      </c>
      <c r="C70" s="40">
        <v>21030</v>
      </c>
      <c r="D70" s="40">
        <v>21292</v>
      </c>
      <c r="E70" s="40">
        <v>21435</v>
      </c>
      <c r="F70" s="39" t="s">
        <v>488</v>
      </c>
    </row>
    <row r="71" spans="1:6" x14ac:dyDescent="0.35">
      <c r="A71" s="41" t="s">
        <v>498</v>
      </c>
      <c r="B71" s="40">
        <v>6569</v>
      </c>
      <c r="C71" s="40">
        <v>6525</v>
      </c>
      <c r="D71" s="40">
        <v>6580</v>
      </c>
      <c r="E71" s="40">
        <v>6603</v>
      </c>
      <c r="F71" s="39" t="s">
        <v>488</v>
      </c>
    </row>
    <row r="72" spans="1:6" x14ac:dyDescent="0.35">
      <c r="A72" s="41" t="s">
        <v>497</v>
      </c>
      <c r="B72" s="40">
        <v>4456</v>
      </c>
      <c r="C72" s="40">
        <v>4429</v>
      </c>
      <c r="D72" s="40">
        <v>4338</v>
      </c>
      <c r="E72" s="40">
        <v>4195</v>
      </c>
      <c r="F72" s="39" t="s">
        <v>488</v>
      </c>
    </row>
    <row r="73" spans="1:6" x14ac:dyDescent="0.35">
      <c r="A73" s="41" t="s">
        <v>496</v>
      </c>
      <c r="B73" s="40">
        <v>2619</v>
      </c>
      <c r="C73" s="40">
        <v>2600</v>
      </c>
      <c r="D73" s="40">
        <v>2378</v>
      </c>
      <c r="E73" s="40">
        <v>2318</v>
      </c>
      <c r="F73" s="39" t="s">
        <v>488</v>
      </c>
    </row>
    <row r="74" spans="1:6" x14ac:dyDescent="0.35">
      <c r="A74" s="41" t="s">
        <v>495</v>
      </c>
      <c r="B74" s="40">
        <v>1885</v>
      </c>
      <c r="C74" s="40">
        <v>1881</v>
      </c>
      <c r="D74" s="40">
        <v>1741</v>
      </c>
      <c r="E74" s="40">
        <v>1722</v>
      </c>
      <c r="F74" s="39" t="s">
        <v>488</v>
      </c>
    </row>
    <row r="75" spans="1:6" x14ac:dyDescent="0.35">
      <c r="A75" s="41" t="s">
        <v>494</v>
      </c>
      <c r="B75" s="40">
        <v>1359</v>
      </c>
      <c r="C75" s="40">
        <v>1305</v>
      </c>
      <c r="D75" s="40">
        <v>1250</v>
      </c>
      <c r="E75" s="40">
        <v>1253</v>
      </c>
      <c r="F75" s="39" t="s">
        <v>488</v>
      </c>
    </row>
    <row r="76" spans="1:6" x14ac:dyDescent="0.35">
      <c r="A76" s="41" t="s">
        <v>493</v>
      </c>
      <c r="B76" s="40">
        <v>1656</v>
      </c>
      <c r="C76" s="40">
        <v>1620</v>
      </c>
      <c r="D76" s="40">
        <v>1563</v>
      </c>
      <c r="E76" s="40">
        <v>1551</v>
      </c>
      <c r="F76" s="39" t="s">
        <v>488</v>
      </c>
    </row>
    <row r="77" spans="1:6" x14ac:dyDescent="0.35">
      <c r="A77" s="41" t="s">
        <v>492</v>
      </c>
      <c r="B77" s="40">
        <v>5562</v>
      </c>
      <c r="C77" s="40">
        <v>5580</v>
      </c>
      <c r="D77" s="40">
        <v>5537</v>
      </c>
      <c r="E77" s="40">
        <v>5581</v>
      </c>
      <c r="F77" s="39" t="s">
        <v>488</v>
      </c>
    </row>
    <row r="78" spans="1:6" x14ac:dyDescent="0.35">
      <c r="A78" s="41" t="s">
        <v>491</v>
      </c>
      <c r="B78" s="40">
        <v>2418</v>
      </c>
      <c r="C78" s="40">
        <v>2426</v>
      </c>
      <c r="D78" s="40">
        <v>2405</v>
      </c>
      <c r="E78" s="40">
        <v>2445</v>
      </c>
      <c r="F78" s="39" t="s">
        <v>488</v>
      </c>
    </row>
    <row r="79" spans="1:6" x14ac:dyDescent="0.35">
      <c r="A79" s="41" t="s">
        <v>490</v>
      </c>
      <c r="B79" s="40">
        <v>1597</v>
      </c>
      <c r="C79" s="40">
        <v>1592</v>
      </c>
      <c r="D79" s="40">
        <v>1518</v>
      </c>
      <c r="E79" s="40">
        <v>1530</v>
      </c>
      <c r="F79" s="39" t="s">
        <v>488</v>
      </c>
    </row>
    <row r="80" spans="1:6" x14ac:dyDescent="0.35">
      <c r="A80" s="41" t="s">
        <v>489</v>
      </c>
      <c r="B80" s="40">
        <v>1991</v>
      </c>
      <c r="C80" s="40">
        <v>1956</v>
      </c>
      <c r="D80" s="40">
        <v>1870</v>
      </c>
      <c r="E80" s="40">
        <v>1855</v>
      </c>
      <c r="F80" s="39" t="s">
        <v>488</v>
      </c>
    </row>
    <row r="81" spans="1:6" x14ac:dyDescent="0.35">
      <c r="A81" s="41" t="s">
        <v>487</v>
      </c>
      <c r="B81" s="40">
        <v>2745</v>
      </c>
      <c r="C81" s="40">
        <v>2701</v>
      </c>
      <c r="D81" s="40">
        <v>2512</v>
      </c>
      <c r="E81" s="40">
        <v>2498</v>
      </c>
      <c r="F81" s="39" t="s">
        <v>465</v>
      </c>
    </row>
    <row r="82" spans="1:6" x14ac:dyDescent="0.35">
      <c r="A82" s="41" t="s">
        <v>486</v>
      </c>
      <c r="B82" s="40">
        <v>2059</v>
      </c>
      <c r="C82" s="40">
        <v>2055</v>
      </c>
      <c r="D82" s="40">
        <v>1980</v>
      </c>
      <c r="E82" s="40">
        <v>1986</v>
      </c>
      <c r="F82" s="39" t="s">
        <v>465</v>
      </c>
    </row>
    <row r="83" spans="1:6" x14ac:dyDescent="0.35">
      <c r="A83" s="41" t="s">
        <v>485</v>
      </c>
      <c r="B83" s="40">
        <v>2245</v>
      </c>
      <c r="C83" s="40">
        <v>2204</v>
      </c>
      <c r="D83" s="40">
        <v>2183</v>
      </c>
      <c r="E83" s="40">
        <v>2151</v>
      </c>
      <c r="F83" s="39" t="s">
        <v>465</v>
      </c>
    </row>
    <row r="84" spans="1:6" x14ac:dyDescent="0.35">
      <c r="A84" s="41" t="s">
        <v>484</v>
      </c>
      <c r="B84" s="40">
        <v>2356</v>
      </c>
      <c r="C84" s="40">
        <v>2347</v>
      </c>
      <c r="D84" s="40">
        <v>2204</v>
      </c>
      <c r="E84" s="40">
        <v>2211</v>
      </c>
      <c r="F84" s="39" t="s">
        <v>465</v>
      </c>
    </row>
    <row r="85" spans="1:6" x14ac:dyDescent="0.35">
      <c r="A85" s="41" t="s">
        <v>483</v>
      </c>
      <c r="B85" s="40">
        <v>3675</v>
      </c>
      <c r="C85" s="40">
        <v>3664</v>
      </c>
      <c r="D85" s="40">
        <v>3564</v>
      </c>
      <c r="E85" s="40">
        <v>3591</v>
      </c>
      <c r="F85" s="39" t="s">
        <v>465</v>
      </c>
    </row>
    <row r="86" spans="1:6" x14ac:dyDescent="0.35">
      <c r="A86" s="41" t="s">
        <v>482</v>
      </c>
      <c r="B86" s="40">
        <v>5754</v>
      </c>
      <c r="C86" s="40">
        <v>5741</v>
      </c>
      <c r="D86" s="40">
        <v>5705</v>
      </c>
      <c r="E86" s="40">
        <v>5628</v>
      </c>
      <c r="F86" s="39" t="s">
        <v>465</v>
      </c>
    </row>
    <row r="87" spans="1:6" x14ac:dyDescent="0.35">
      <c r="A87" s="41" t="s">
        <v>481</v>
      </c>
      <c r="B87" s="40">
        <v>5965</v>
      </c>
      <c r="C87" s="40">
        <v>5935</v>
      </c>
      <c r="D87" s="40">
        <v>5592</v>
      </c>
      <c r="E87" s="40">
        <v>5531</v>
      </c>
      <c r="F87" s="39" t="s">
        <v>465</v>
      </c>
    </row>
    <row r="88" spans="1:6" x14ac:dyDescent="0.35">
      <c r="A88" s="41" t="s">
        <v>480</v>
      </c>
      <c r="B88" s="40">
        <v>3204</v>
      </c>
      <c r="C88" s="40">
        <v>3154</v>
      </c>
      <c r="D88" s="40">
        <v>3064</v>
      </c>
      <c r="E88" s="40">
        <v>3064</v>
      </c>
      <c r="F88" s="39" t="s">
        <v>465</v>
      </c>
    </row>
    <row r="89" spans="1:6" x14ac:dyDescent="0.35">
      <c r="A89" s="41" t="s">
        <v>479</v>
      </c>
      <c r="B89" s="40">
        <v>4459</v>
      </c>
      <c r="C89" s="40">
        <v>4462</v>
      </c>
      <c r="D89" s="40">
        <v>4408</v>
      </c>
      <c r="E89" s="40">
        <v>4385</v>
      </c>
      <c r="F89" s="39" t="s">
        <v>465</v>
      </c>
    </row>
    <row r="90" spans="1:6" x14ac:dyDescent="0.35">
      <c r="A90" s="41" t="s">
        <v>478</v>
      </c>
      <c r="B90" s="40">
        <v>5065</v>
      </c>
      <c r="C90" s="40">
        <v>5072</v>
      </c>
      <c r="D90" s="40">
        <v>5093</v>
      </c>
      <c r="E90" s="40">
        <v>5082</v>
      </c>
      <c r="F90" s="39" t="s">
        <v>465</v>
      </c>
    </row>
    <row r="91" spans="1:6" x14ac:dyDescent="0.35">
      <c r="A91" s="41" t="s">
        <v>477</v>
      </c>
      <c r="B91" s="40">
        <v>6210</v>
      </c>
      <c r="C91" s="40">
        <v>6227</v>
      </c>
      <c r="D91" s="40">
        <v>6023</v>
      </c>
      <c r="E91" s="40">
        <v>6079</v>
      </c>
      <c r="F91" s="39" t="s">
        <v>465</v>
      </c>
    </row>
    <row r="92" spans="1:6" x14ac:dyDescent="0.35">
      <c r="A92" s="41" t="s">
        <v>476</v>
      </c>
      <c r="B92" s="40">
        <v>14796</v>
      </c>
      <c r="C92" s="40">
        <v>14906</v>
      </c>
      <c r="D92" s="40">
        <v>14871</v>
      </c>
      <c r="E92" s="40">
        <v>14827</v>
      </c>
      <c r="F92" s="39" t="s">
        <v>465</v>
      </c>
    </row>
    <row r="93" spans="1:6" x14ac:dyDescent="0.35">
      <c r="A93" s="41" t="s">
        <v>475</v>
      </c>
      <c r="B93" s="40">
        <v>13152</v>
      </c>
      <c r="C93" s="40">
        <v>13180</v>
      </c>
      <c r="D93" s="40">
        <v>13459</v>
      </c>
      <c r="E93" s="40">
        <v>13572</v>
      </c>
      <c r="F93" s="39" t="s">
        <v>465</v>
      </c>
    </row>
    <row r="94" spans="1:6" x14ac:dyDescent="0.35">
      <c r="A94" s="41" t="s">
        <v>474</v>
      </c>
      <c r="B94" s="40">
        <v>13685</v>
      </c>
      <c r="C94" s="40">
        <v>13695</v>
      </c>
      <c r="D94" s="40">
        <v>13611</v>
      </c>
      <c r="E94" s="40">
        <v>13633</v>
      </c>
      <c r="F94" s="39" t="s">
        <v>465</v>
      </c>
    </row>
    <row r="95" spans="1:6" x14ac:dyDescent="0.35">
      <c r="A95" s="41" t="s">
        <v>473</v>
      </c>
      <c r="B95" s="40">
        <v>5772</v>
      </c>
      <c r="C95" s="40">
        <v>5758</v>
      </c>
      <c r="D95" s="40">
        <v>5579</v>
      </c>
      <c r="E95" s="40">
        <v>5535</v>
      </c>
      <c r="F95" s="39" t="s">
        <v>465</v>
      </c>
    </row>
    <row r="96" spans="1:6" x14ac:dyDescent="0.35">
      <c r="A96" s="41" t="s">
        <v>472</v>
      </c>
      <c r="B96" s="40">
        <v>6740</v>
      </c>
      <c r="C96" s="40">
        <v>6751</v>
      </c>
      <c r="D96" s="40">
        <v>6581</v>
      </c>
      <c r="E96" s="40">
        <v>6577</v>
      </c>
      <c r="F96" s="39" t="s">
        <v>465</v>
      </c>
    </row>
    <row r="97" spans="1:6" x14ac:dyDescent="0.35">
      <c r="A97" s="41" t="s">
        <v>471</v>
      </c>
      <c r="B97" s="40">
        <v>3094</v>
      </c>
      <c r="C97" s="40">
        <v>3058</v>
      </c>
      <c r="D97" s="40">
        <v>2904</v>
      </c>
      <c r="E97" s="40">
        <v>2889</v>
      </c>
      <c r="F97" s="39" t="s">
        <v>465</v>
      </c>
    </row>
    <row r="98" spans="1:6" x14ac:dyDescent="0.35">
      <c r="A98" s="41" t="s">
        <v>470</v>
      </c>
      <c r="B98" s="40">
        <v>1402</v>
      </c>
      <c r="C98" s="40">
        <v>1321</v>
      </c>
      <c r="D98" s="40">
        <v>1257</v>
      </c>
      <c r="E98" s="40">
        <v>1256</v>
      </c>
      <c r="F98" s="39" t="s">
        <v>465</v>
      </c>
    </row>
    <row r="99" spans="1:6" x14ac:dyDescent="0.35">
      <c r="A99" s="41" t="s">
        <v>469</v>
      </c>
      <c r="B99" s="40">
        <v>6466</v>
      </c>
      <c r="C99" s="40">
        <v>6458</v>
      </c>
      <c r="D99" s="40">
        <v>6360</v>
      </c>
      <c r="E99" s="40">
        <v>6354</v>
      </c>
      <c r="F99" s="39" t="s">
        <v>465</v>
      </c>
    </row>
    <row r="100" spans="1:6" x14ac:dyDescent="0.35">
      <c r="A100" s="41" t="s">
        <v>468</v>
      </c>
      <c r="B100" s="40">
        <v>2180</v>
      </c>
      <c r="C100" s="40">
        <v>2168</v>
      </c>
      <c r="D100" s="40">
        <v>2120</v>
      </c>
      <c r="E100" s="40">
        <v>2111</v>
      </c>
      <c r="F100" s="39" t="s">
        <v>465</v>
      </c>
    </row>
    <row r="101" spans="1:6" x14ac:dyDescent="0.35">
      <c r="A101" s="41" t="s">
        <v>467</v>
      </c>
      <c r="B101" s="40">
        <v>3199</v>
      </c>
      <c r="C101" s="40">
        <v>3220</v>
      </c>
      <c r="D101" s="40">
        <v>3236</v>
      </c>
      <c r="E101" s="40">
        <v>3252</v>
      </c>
      <c r="F101" s="39" t="s">
        <v>465</v>
      </c>
    </row>
    <row r="102" spans="1:6" x14ac:dyDescent="0.35">
      <c r="A102" s="41" t="s">
        <v>466</v>
      </c>
      <c r="B102" s="40">
        <v>1619</v>
      </c>
      <c r="C102" s="40">
        <v>1590</v>
      </c>
      <c r="D102" s="40">
        <v>1573</v>
      </c>
      <c r="E102" s="40">
        <v>1587</v>
      </c>
      <c r="F102" s="39" t="s">
        <v>465</v>
      </c>
    </row>
    <row r="103" spans="1:6" x14ac:dyDescent="0.35">
      <c r="A103" s="41" t="s">
        <v>464</v>
      </c>
      <c r="B103" s="40">
        <v>26903</v>
      </c>
      <c r="C103" s="40">
        <v>27178</v>
      </c>
      <c r="D103" s="40">
        <v>27510</v>
      </c>
      <c r="E103" s="40">
        <v>27502</v>
      </c>
      <c r="F103" s="39" t="s">
        <v>455</v>
      </c>
    </row>
    <row r="104" spans="1:6" x14ac:dyDescent="0.35">
      <c r="A104" s="41" t="s">
        <v>463</v>
      </c>
      <c r="B104" s="40">
        <v>22924</v>
      </c>
      <c r="C104" s="40">
        <v>23201</v>
      </c>
      <c r="D104" s="40">
        <v>25011</v>
      </c>
      <c r="E104" s="40">
        <v>25681</v>
      </c>
      <c r="F104" s="39" t="s">
        <v>455</v>
      </c>
    </row>
    <row r="105" spans="1:6" x14ac:dyDescent="0.35">
      <c r="A105" s="41" t="s">
        <v>462</v>
      </c>
      <c r="B105" s="40">
        <v>51173</v>
      </c>
      <c r="C105" s="40">
        <v>51637</v>
      </c>
      <c r="D105" s="40">
        <v>57026</v>
      </c>
      <c r="E105" s="40">
        <v>57794</v>
      </c>
      <c r="F105" s="39" t="s">
        <v>455</v>
      </c>
    </row>
    <row r="106" spans="1:6" x14ac:dyDescent="0.35">
      <c r="A106" s="41" t="s">
        <v>461</v>
      </c>
      <c r="B106" s="40">
        <v>62647</v>
      </c>
      <c r="C106" s="40">
        <v>63414</v>
      </c>
      <c r="D106" s="40">
        <v>64345</v>
      </c>
      <c r="E106" s="40">
        <v>64943</v>
      </c>
      <c r="F106" s="39" t="s">
        <v>455</v>
      </c>
    </row>
    <row r="107" spans="1:6" x14ac:dyDescent="0.35">
      <c r="A107" s="41" t="s">
        <v>460</v>
      </c>
      <c r="B107" s="40">
        <v>45969</v>
      </c>
      <c r="C107" s="40">
        <v>46341</v>
      </c>
      <c r="D107" s="40">
        <v>47499</v>
      </c>
      <c r="E107" s="40">
        <v>47777</v>
      </c>
      <c r="F107" s="39" t="s">
        <v>455</v>
      </c>
    </row>
    <row r="108" spans="1:6" x14ac:dyDescent="0.35">
      <c r="A108" s="41" t="s">
        <v>459</v>
      </c>
      <c r="B108" s="40">
        <v>35755</v>
      </c>
      <c r="C108" s="40">
        <v>35955</v>
      </c>
      <c r="D108" s="40">
        <v>36526</v>
      </c>
      <c r="E108" s="40">
        <v>36624</v>
      </c>
      <c r="F108" s="39" t="s">
        <v>440</v>
      </c>
    </row>
    <row r="109" spans="1:6" x14ac:dyDescent="0.35">
      <c r="A109" s="41" t="s">
        <v>458</v>
      </c>
      <c r="B109" s="40">
        <v>53745</v>
      </c>
      <c r="C109" s="40">
        <v>53952</v>
      </c>
      <c r="D109" s="40">
        <v>55144</v>
      </c>
      <c r="E109" s="40">
        <v>55513</v>
      </c>
      <c r="F109" s="39" t="s">
        <v>440</v>
      </c>
    </row>
    <row r="110" spans="1:6" x14ac:dyDescent="0.35">
      <c r="A110" s="41" t="s">
        <v>457</v>
      </c>
      <c r="B110" s="40">
        <v>12599</v>
      </c>
      <c r="C110" s="40">
        <v>12717</v>
      </c>
      <c r="D110" s="40">
        <v>12994</v>
      </c>
      <c r="E110" s="40">
        <v>13029</v>
      </c>
      <c r="F110" s="39" t="s">
        <v>440</v>
      </c>
    </row>
    <row r="111" spans="1:6" x14ac:dyDescent="0.35">
      <c r="A111" s="41" t="s">
        <v>456</v>
      </c>
      <c r="B111" s="40">
        <v>26445</v>
      </c>
      <c r="C111" s="40">
        <v>26592</v>
      </c>
      <c r="D111" s="40">
        <v>26957</v>
      </c>
      <c r="E111" s="40">
        <v>27165</v>
      </c>
      <c r="F111" s="39" t="s">
        <v>455</v>
      </c>
    </row>
    <row r="112" spans="1:6" x14ac:dyDescent="0.35">
      <c r="A112" s="41" t="s">
        <v>454</v>
      </c>
      <c r="B112" s="40">
        <v>2361</v>
      </c>
      <c r="C112" s="40">
        <v>2335</v>
      </c>
      <c r="D112" s="40">
        <v>2347</v>
      </c>
      <c r="E112" s="40">
        <v>2349</v>
      </c>
      <c r="F112" s="39" t="s">
        <v>440</v>
      </c>
    </row>
    <row r="113" spans="1:6" x14ac:dyDescent="0.35">
      <c r="A113" s="41" t="s">
        <v>453</v>
      </c>
      <c r="B113" s="40">
        <v>14140</v>
      </c>
      <c r="C113" s="40">
        <v>14088</v>
      </c>
      <c r="D113" s="40">
        <v>14014</v>
      </c>
      <c r="E113" s="40">
        <v>14056</v>
      </c>
      <c r="F113" s="39" t="s">
        <v>440</v>
      </c>
    </row>
    <row r="114" spans="1:6" x14ac:dyDescent="0.35">
      <c r="A114" s="41" t="s">
        <v>452</v>
      </c>
      <c r="B114" s="40">
        <v>10636</v>
      </c>
      <c r="C114" s="40">
        <v>10607</v>
      </c>
      <c r="D114" s="40">
        <v>10416</v>
      </c>
      <c r="E114" s="40">
        <v>10351</v>
      </c>
      <c r="F114" s="39" t="s">
        <v>440</v>
      </c>
    </row>
    <row r="115" spans="1:6" x14ac:dyDescent="0.35">
      <c r="A115" s="41" t="s">
        <v>451</v>
      </c>
      <c r="B115" s="40">
        <v>4111</v>
      </c>
      <c r="C115" s="40">
        <v>4136</v>
      </c>
      <c r="D115" s="40">
        <v>4071</v>
      </c>
      <c r="E115" s="40">
        <v>4093</v>
      </c>
      <c r="F115" s="39" t="s">
        <v>440</v>
      </c>
    </row>
    <row r="116" spans="1:6" x14ac:dyDescent="0.35">
      <c r="A116" s="41" t="s">
        <v>450</v>
      </c>
      <c r="B116" s="40">
        <v>6630</v>
      </c>
      <c r="C116" s="40">
        <v>6534</v>
      </c>
      <c r="D116" s="40">
        <v>6488</v>
      </c>
      <c r="E116" s="40">
        <v>6494</v>
      </c>
      <c r="F116" s="39" t="s">
        <v>440</v>
      </c>
    </row>
    <row r="117" spans="1:6" x14ac:dyDescent="0.35">
      <c r="A117" s="41" t="s">
        <v>449</v>
      </c>
      <c r="B117" s="40">
        <v>10323</v>
      </c>
      <c r="C117" s="40">
        <v>10439</v>
      </c>
      <c r="D117" s="40">
        <v>10461</v>
      </c>
      <c r="E117" s="40">
        <v>10539</v>
      </c>
      <c r="F117" s="39" t="s">
        <v>440</v>
      </c>
    </row>
    <row r="118" spans="1:6" x14ac:dyDescent="0.35">
      <c r="A118" s="41" t="s">
        <v>448</v>
      </c>
      <c r="B118" s="40">
        <v>5913</v>
      </c>
      <c r="C118" s="40">
        <v>5940</v>
      </c>
      <c r="D118" s="40">
        <v>5604</v>
      </c>
      <c r="E118" s="40">
        <v>5512</v>
      </c>
      <c r="F118" s="39" t="s">
        <v>440</v>
      </c>
    </row>
    <row r="119" spans="1:6" x14ac:dyDescent="0.35">
      <c r="A119" s="41" t="s">
        <v>447</v>
      </c>
      <c r="B119" s="40">
        <v>1594</v>
      </c>
      <c r="C119" s="40">
        <v>1613</v>
      </c>
      <c r="D119" s="40">
        <v>1561</v>
      </c>
      <c r="E119" s="40">
        <v>1562</v>
      </c>
      <c r="F119" s="39" t="s">
        <v>440</v>
      </c>
    </row>
    <row r="120" spans="1:6" x14ac:dyDescent="0.35">
      <c r="A120" s="41" t="s">
        <v>446</v>
      </c>
      <c r="B120" s="40">
        <v>3002</v>
      </c>
      <c r="C120" s="40">
        <v>2991</v>
      </c>
      <c r="D120" s="40">
        <v>2900</v>
      </c>
      <c r="E120" s="40">
        <v>2889</v>
      </c>
      <c r="F120" s="39" t="s">
        <v>440</v>
      </c>
    </row>
    <row r="121" spans="1:6" x14ac:dyDescent="0.35">
      <c r="A121" s="41" t="s">
        <v>445</v>
      </c>
      <c r="B121" s="40">
        <v>2466</v>
      </c>
      <c r="C121" s="40">
        <v>2448</v>
      </c>
      <c r="D121" s="40">
        <v>2430</v>
      </c>
      <c r="E121" s="40">
        <v>2452</v>
      </c>
      <c r="F121" s="39" t="s">
        <v>440</v>
      </c>
    </row>
    <row r="122" spans="1:6" x14ac:dyDescent="0.35">
      <c r="A122" s="41" t="s">
        <v>444</v>
      </c>
      <c r="B122" s="40">
        <v>1439</v>
      </c>
      <c r="C122" s="40">
        <v>1443</v>
      </c>
      <c r="D122" s="40">
        <v>1430</v>
      </c>
      <c r="E122" s="40">
        <v>1414</v>
      </c>
      <c r="F122" s="39" t="s">
        <v>440</v>
      </c>
    </row>
    <row r="123" spans="1:6" x14ac:dyDescent="0.35">
      <c r="A123" s="41" t="s">
        <v>443</v>
      </c>
      <c r="B123" s="40">
        <v>1298</v>
      </c>
      <c r="C123" s="40">
        <v>1323</v>
      </c>
      <c r="D123" s="40">
        <v>1228</v>
      </c>
      <c r="E123" s="40">
        <v>1198</v>
      </c>
      <c r="F123" s="39" t="s">
        <v>440</v>
      </c>
    </row>
    <row r="124" spans="1:6" x14ac:dyDescent="0.35">
      <c r="A124" s="41" t="s">
        <v>442</v>
      </c>
      <c r="B124" s="40">
        <v>2252</v>
      </c>
      <c r="C124" s="40">
        <v>2246</v>
      </c>
      <c r="D124" s="40">
        <v>2164</v>
      </c>
      <c r="E124" s="40">
        <v>2140</v>
      </c>
      <c r="F124" s="39" t="s">
        <v>440</v>
      </c>
    </row>
    <row r="125" spans="1:6" x14ac:dyDescent="0.35">
      <c r="A125" s="41" t="s">
        <v>441</v>
      </c>
      <c r="B125" s="40">
        <v>3689</v>
      </c>
      <c r="C125" s="40">
        <v>3727</v>
      </c>
      <c r="D125" s="40">
        <v>3756</v>
      </c>
      <c r="E125" s="40">
        <v>3755</v>
      </c>
      <c r="F125" s="39" t="s">
        <v>440</v>
      </c>
    </row>
    <row r="126" spans="1:6" x14ac:dyDescent="0.35">
      <c r="A126" s="41" t="s">
        <v>439</v>
      </c>
      <c r="B126" s="40">
        <v>6909</v>
      </c>
      <c r="C126" s="40">
        <v>6920</v>
      </c>
      <c r="D126" s="40">
        <v>6762</v>
      </c>
      <c r="E126" s="40">
        <v>6735</v>
      </c>
      <c r="F126" s="39" t="s">
        <v>420</v>
      </c>
    </row>
    <row r="127" spans="1:6" x14ac:dyDescent="0.35">
      <c r="A127" s="41" t="s">
        <v>438</v>
      </c>
      <c r="B127" s="40">
        <v>22098</v>
      </c>
      <c r="C127" s="40">
        <v>22550</v>
      </c>
      <c r="D127" s="40">
        <v>23891</v>
      </c>
      <c r="E127" s="40">
        <v>24017</v>
      </c>
      <c r="F127" s="39" t="s">
        <v>420</v>
      </c>
    </row>
    <row r="128" spans="1:6" x14ac:dyDescent="0.35">
      <c r="A128" s="41" t="s">
        <v>437</v>
      </c>
      <c r="B128" s="40">
        <v>44219</v>
      </c>
      <c r="C128" s="40">
        <v>44313</v>
      </c>
      <c r="D128" s="40">
        <v>45065</v>
      </c>
      <c r="E128" s="40">
        <v>45509</v>
      </c>
      <c r="F128" s="39" t="s">
        <v>420</v>
      </c>
    </row>
    <row r="129" spans="1:6" x14ac:dyDescent="0.35">
      <c r="A129" s="41" t="s">
        <v>436</v>
      </c>
      <c r="B129" s="40">
        <v>105017</v>
      </c>
      <c r="C129" s="40">
        <v>106126</v>
      </c>
      <c r="D129" s="40">
        <v>112588</v>
      </c>
      <c r="E129" s="40">
        <v>113737</v>
      </c>
      <c r="F129" s="39" t="s">
        <v>413</v>
      </c>
    </row>
    <row r="130" spans="1:6" x14ac:dyDescent="0.35">
      <c r="A130" s="41" t="s">
        <v>435</v>
      </c>
      <c r="B130" s="40">
        <v>22611</v>
      </c>
      <c r="C130" s="40">
        <v>22762</v>
      </c>
      <c r="D130" s="40">
        <v>23055</v>
      </c>
      <c r="E130" s="40">
        <v>23147</v>
      </c>
      <c r="F130" s="39" t="s">
        <v>413</v>
      </c>
    </row>
    <row r="131" spans="1:6" x14ac:dyDescent="0.35">
      <c r="A131" s="41" t="s">
        <v>434</v>
      </c>
      <c r="B131" s="40">
        <v>9596</v>
      </c>
      <c r="C131" s="40">
        <v>9705</v>
      </c>
      <c r="D131" s="40">
        <v>9645</v>
      </c>
      <c r="E131" s="40">
        <v>9622</v>
      </c>
      <c r="F131" s="39" t="s">
        <v>413</v>
      </c>
    </row>
    <row r="132" spans="1:6" x14ac:dyDescent="0.35">
      <c r="A132" s="41" t="s">
        <v>433</v>
      </c>
      <c r="B132" s="40">
        <v>9069</v>
      </c>
      <c r="C132" s="40">
        <v>9096</v>
      </c>
      <c r="D132" s="40">
        <v>9027</v>
      </c>
      <c r="E132" s="40">
        <v>9048</v>
      </c>
      <c r="F132" s="39" t="s">
        <v>413</v>
      </c>
    </row>
    <row r="133" spans="1:6" x14ac:dyDescent="0.35">
      <c r="A133" s="41" t="s">
        <v>432</v>
      </c>
      <c r="B133" s="40">
        <v>2481</v>
      </c>
      <c r="C133" s="40">
        <v>2473</v>
      </c>
      <c r="D133" s="40">
        <v>2430</v>
      </c>
      <c r="E133" s="40">
        <v>2427</v>
      </c>
      <c r="F133" s="39" t="s">
        <v>420</v>
      </c>
    </row>
    <row r="134" spans="1:6" x14ac:dyDescent="0.35">
      <c r="A134" s="41" t="s">
        <v>431</v>
      </c>
      <c r="B134" s="40">
        <v>2018</v>
      </c>
      <c r="C134" s="40">
        <v>2036</v>
      </c>
      <c r="D134" s="40">
        <v>2128</v>
      </c>
      <c r="E134" s="40">
        <v>2131</v>
      </c>
      <c r="F134" s="39" t="s">
        <v>420</v>
      </c>
    </row>
    <row r="135" spans="1:6" x14ac:dyDescent="0.35">
      <c r="A135" s="41" t="s">
        <v>430</v>
      </c>
      <c r="B135" s="40">
        <v>6048</v>
      </c>
      <c r="C135" s="40">
        <v>6014</v>
      </c>
      <c r="D135" s="40">
        <v>6067</v>
      </c>
      <c r="E135" s="40">
        <v>6115</v>
      </c>
      <c r="F135" s="39" t="s">
        <v>420</v>
      </c>
    </row>
    <row r="136" spans="1:6" x14ac:dyDescent="0.35">
      <c r="A136" s="41" t="s">
        <v>429</v>
      </c>
      <c r="B136" s="40">
        <v>5532</v>
      </c>
      <c r="C136" s="40">
        <v>5618</v>
      </c>
      <c r="D136" s="40">
        <v>6004</v>
      </c>
      <c r="E136" s="40">
        <v>6098</v>
      </c>
      <c r="F136" s="39" t="s">
        <v>420</v>
      </c>
    </row>
    <row r="137" spans="1:6" x14ac:dyDescent="0.35">
      <c r="A137" s="41" t="s">
        <v>428</v>
      </c>
      <c r="B137" s="40">
        <v>10340</v>
      </c>
      <c r="C137" s="40">
        <v>10577</v>
      </c>
      <c r="D137" s="40">
        <v>11180</v>
      </c>
      <c r="E137" s="40">
        <v>11279</v>
      </c>
      <c r="F137" s="39" t="s">
        <v>420</v>
      </c>
    </row>
    <row r="138" spans="1:6" x14ac:dyDescent="0.35">
      <c r="A138" s="41" t="s">
        <v>427</v>
      </c>
      <c r="B138" s="40">
        <v>5035</v>
      </c>
      <c r="C138" s="40">
        <v>5147</v>
      </c>
      <c r="D138" s="40">
        <v>5274</v>
      </c>
      <c r="E138" s="40">
        <v>5342</v>
      </c>
      <c r="F138" s="39" t="s">
        <v>420</v>
      </c>
    </row>
    <row r="139" spans="1:6" x14ac:dyDescent="0.35">
      <c r="A139" s="41" t="s">
        <v>426</v>
      </c>
      <c r="B139" s="40">
        <v>1832</v>
      </c>
      <c r="C139" s="40">
        <v>1847</v>
      </c>
      <c r="D139" s="40">
        <v>1822</v>
      </c>
      <c r="E139" s="40">
        <v>1801</v>
      </c>
      <c r="F139" s="39" t="s">
        <v>420</v>
      </c>
    </row>
    <row r="140" spans="1:6" x14ac:dyDescent="0.35">
      <c r="A140" s="41" t="s">
        <v>425</v>
      </c>
      <c r="B140" s="40">
        <v>1315</v>
      </c>
      <c r="C140" s="40">
        <v>1317</v>
      </c>
      <c r="D140" s="40">
        <v>1335</v>
      </c>
      <c r="E140" s="40">
        <v>1323</v>
      </c>
      <c r="F140" s="39" t="s">
        <v>420</v>
      </c>
    </row>
    <row r="141" spans="1:6" x14ac:dyDescent="0.35">
      <c r="A141" s="41" t="s">
        <v>424</v>
      </c>
      <c r="B141" s="40">
        <v>3567</v>
      </c>
      <c r="C141" s="40">
        <v>3582</v>
      </c>
      <c r="D141" s="40">
        <v>3619</v>
      </c>
      <c r="E141" s="40">
        <v>3653</v>
      </c>
      <c r="F141" s="39" t="s">
        <v>420</v>
      </c>
    </row>
    <row r="142" spans="1:6" x14ac:dyDescent="0.35">
      <c r="A142" s="41" t="s">
        <v>423</v>
      </c>
      <c r="B142" s="40">
        <v>1189</v>
      </c>
      <c r="C142" s="40">
        <v>1204</v>
      </c>
      <c r="D142" s="40">
        <v>1142</v>
      </c>
      <c r="E142" s="40">
        <v>1134</v>
      </c>
      <c r="F142" s="39" t="s">
        <v>420</v>
      </c>
    </row>
    <row r="143" spans="1:6" x14ac:dyDescent="0.35">
      <c r="A143" s="41" t="s">
        <v>422</v>
      </c>
      <c r="B143" s="40">
        <v>1251</v>
      </c>
      <c r="C143" s="40">
        <v>1242</v>
      </c>
      <c r="D143" s="40">
        <v>1169</v>
      </c>
      <c r="E143" s="40">
        <v>1169</v>
      </c>
      <c r="F143" s="39" t="s">
        <v>420</v>
      </c>
    </row>
    <row r="144" spans="1:6" x14ac:dyDescent="0.35">
      <c r="A144" s="41" t="s">
        <v>421</v>
      </c>
      <c r="B144" s="40">
        <v>933</v>
      </c>
      <c r="C144" s="40">
        <v>945</v>
      </c>
      <c r="D144" s="40">
        <v>930</v>
      </c>
      <c r="E144" s="40">
        <v>935</v>
      </c>
      <c r="F144" s="39" t="s">
        <v>420</v>
      </c>
    </row>
    <row r="145" spans="1:6" x14ac:dyDescent="0.35">
      <c r="A145" s="41" t="s">
        <v>419</v>
      </c>
      <c r="B145" s="40">
        <v>14095</v>
      </c>
      <c r="C145" s="40">
        <v>14308</v>
      </c>
      <c r="D145" s="40">
        <v>14935</v>
      </c>
      <c r="E145" s="40">
        <v>15123</v>
      </c>
      <c r="F145" s="39" t="s">
        <v>413</v>
      </c>
    </row>
    <row r="146" spans="1:6" x14ac:dyDescent="0.35">
      <c r="A146" s="41" t="s">
        <v>418</v>
      </c>
      <c r="B146" s="40">
        <v>925</v>
      </c>
      <c r="C146" s="40">
        <v>942</v>
      </c>
      <c r="D146" s="40">
        <v>927</v>
      </c>
      <c r="E146" s="40">
        <v>912</v>
      </c>
      <c r="F146" s="39" t="s">
        <v>413</v>
      </c>
    </row>
    <row r="147" spans="1:6" x14ac:dyDescent="0.35">
      <c r="A147" s="41" t="s">
        <v>417</v>
      </c>
      <c r="B147" s="40">
        <v>10085</v>
      </c>
      <c r="C147" s="40">
        <v>10247</v>
      </c>
      <c r="D147" s="40">
        <v>10464</v>
      </c>
      <c r="E147" s="40">
        <v>10480</v>
      </c>
      <c r="F147" s="39" t="s">
        <v>413</v>
      </c>
    </row>
    <row r="148" spans="1:6" x14ac:dyDescent="0.35">
      <c r="A148" s="41" t="s">
        <v>416</v>
      </c>
      <c r="B148" s="40">
        <v>1693</v>
      </c>
      <c r="C148" s="40">
        <v>1702</v>
      </c>
      <c r="D148" s="40">
        <v>1690</v>
      </c>
      <c r="E148" s="40">
        <v>1704</v>
      </c>
      <c r="F148" s="39" t="s">
        <v>413</v>
      </c>
    </row>
    <row r="149" spans="1:6" x14ac:dyDescent="0.35">
      <c r="A149" s="41" t="s">
        <v>415</v>
      </c>
      <c r="B149" s="40">
        <v>5948</v>
      </c>
      <c r="C149" s="40">
        <v>5981</v>
      </c>
      <c r="D149" s="40">
        <v>5922</v>
      </c>
      <c r="E149" s="40">
        <v>5883</v>
      </c>
      <c r="F149" s="39" t="s">
        <v>413</v>
      </c>
    </row>
    <row r="150" spans="1:6" x14ac:dyDescent="0.35">
      <c r="A150" s="41" t="s">
        <v>414</v>
      </c>
      <c r="B150" s="40">
        <v>1838</v>
      </c>
      <c r="C150" s="40">
        <v>1832</v>
      </c>
      <c r="D150" s="40">
        <v>1772</v>
      </c>
      <c r="E150" s="40">
        <v>1810</v>
      </c>
      <c r="F150" s="39" t="s">
        <v>413</v>
      </c>
    </row>
    <row r="151" spans="1:6" x14ac:dyDescent="0.35">
      <c r="A151" s="41" t="s">
        <v>412</v>
      </c>
      <c r="B151" s="40">
        <v>14916</v>
      </c>
      <c r="C151" s="40">
        <v>14942</v>
      </c>
      <c r="D151" s="40">
        <v>14787</v>
      </c>
      <c r="E151" s="40">
        <v>14860</v>
      </c>
      <c r="F151" s="39" t="s">
        <v>389</v>
      </c>
    </row>
    <row r="152" spans="1:6" x14ac:dyDescent="0.35">
      <c r="A152" s="41" t="s">
        <v>411</v>
      </c>
      <c r="B152" s="40">
        <v>140043</v>
      </c>
      <c r="C152" s="40">
        <v>140721</v>
      </c>
      <c r="D152" s="40">
        <v>144147</v>
      </c>
      <c r="E152" s="40">
        <v>144699</v>
      </c>
      <c r="F152" s="39" t="s">
        <v>389</v>
      </c>
    </row>
    <row r="153" spans="1:6" x14ac:dyDescent="0.35">
      <c r="A153" s="41" t="s">
        <v>410</v>
      </c>
      <c r="B153" s="40">
        <v>36538</v>
      </c>
      <c r="C153" s="40">
        <v>36951</v>
      </c>
      <c r="D153" s="40">
        <v>37323</v>
      </c>
      <c r="E153" s="40">
        <v>37444</v>
      </c>
      <c r="F153" s="39" t="s">
        <v>389</v>
      </c>
    </row>
    <row r="154" spans="1:6" x14ac:dyDescent="0.35">
      <c r="A154" s="41" t="s">
        <v>409</v>
      </c>
      <c r="B154" s="40">
        <v>74832</v>
      </c>
      <c r="C154" s="40">
        <v>76058</v>
      </c>
      <c r="D154" s="40">
        <v>80450</v>
      </c>
      <c r="E154" s="40">
        <v>81305</v>
      </c>
      <c r="F154" s="39" t="s">
        <v>389</v>
      </c>
    </row>
    <row r="155" spans="1:6" x14ac:dyDescent="0.35">
      <c r="A155" s="41" t="s">
        <v>408</v>
      </c>
      <c r="B155" s="40">
        <v>3309</v>
      </c>
      <c r="C155" s="40">
        <v>3313</v>
      </c>
      <c r="D155" s="40">
        <v>3257</v>
      </c>
      <c r="E155" s="40">
        <v>3281</v>
      </c>
      <c r="F155" s="39" t="s">
        <v>389</v>
      </c>
    </row>
    <row r="156" spans="1:6" x14ac:dyDescent="0.35">
      <c r="A156" s="41" t="s">
        <v>407</v>
      </c>
      <c r="B156" s="40">
        <v>3247</v>
      </c>
      <c r="C156" s="40">
        <v>3243</v>
      </c>
      <c r="D156" s="40">
        <v>3174</v>
      </c>
      <c r="E156" s="40">
        <v>3178</v>
      </c>
      <c r="F156" s="39" t="s">
        <v>389</v>
      </c>
    </row>
    <row r="157" spans="1:6" x14ac:dyDescent="0.35">
      <c r="A157" s="41" t="s">
        <v>406</v>
      </c>
      <c r="B157" s="40">
        <v>2861</v>
      </c>
      <c r="C157" s="40">
        <v>2825</v>
      </c>
      <c r="D157" s="40">
        <v>2791</v>
      </c>
      <c r="E157" s="40">
        <v>2789</v>
      </c>
      <c r="F157" s="39" t="s">
        <v>389</v>
      </c>
    </row>
    <row r="158" spans="1:6" x14ac:dyDescent="0.35">
      <c r="A158" s="41" t="s">
        <v>405</v>
      </c>
      <c r="B158" s="40">
        <v>18528</v>
      </c>
      <c r="C158" s="40">
        <v>18591</v>
      </c>
      <c r="D158" s="40">
        <v>19120</v>
      </c>
      <c r="E158" s="40">
        <v>19296</v>
      </c>
      <c r="F158" s="39" t="s">
        <v>389</v>
      </c>
    </row>
    <row r="159" spans="1:6" x14ac:dyDescent="0.35">
      <c r="A159" s="41" t="s">
        <v>404</v>
      </c>
      <c r="B159" s="40">
        <v>18741</v>
      </c>
      <c r="C159" s="40">
        <v>18970</v>
      </c>
      <c r="D159" s="40">
        <v>19848</v>
      </c>
      <c r="E159" s="40">
        <v>20163</v>
      </c>
      <c r="F159" s="39" t="s">
        <v>389</v>
      </c>
    </row>
    <row r="160" spans="1:6" x14ac:dyDescent="0.35">
      <c r="A160" s="41" t="s">
        <v>403</v>
      </c>
      <c r="B160" s="40">
        <v>18306</v>
      </c>
      <c r="C160" s="40">
        <v>18572</v>
      </c>
      <c r="D160" s="40">
        <v>19106</v>
      </c>
      <c r="E160" s="40">
        <v>19353</v>
      </c>
      <c r="F160" s="39" t="s">
        <v>389</v>
      </c>
    </row>
    <row r="161" spans="1:6" x14ac:dyDescent="0.35">
      <c r="A161" s="41" t="s">
        <v>402</v>
      </c>
      <c r="B161" s="40">
        <v>11600</v>
      </c>
      <c r="C161" s="40">
        <v>11853</v>
      </c>
      <c r="D161" s="40">
        <v>12064</v>
      </c>
      <c r="E161" s="40">
        <v>12131</v>
      </c>
      <c r="F161" s="39" t="s">
        <v>389</v>
      </c>
    </row>
    <row r="162" spans="1:6" x14ac:dyDescent="0.35">
      <c r="A162" s="41" t="s">
        <v>401</v>
      </c>
      <c r="B162" s="40">
        <v>25708</v>
      </c>
      <c r="C162" s="40">
        <v>26096</v>
      </c>
      <c r="D162" s="40">
        <v>27457</v>
      </c>
      <c r="E162" s="40">
        <v>27568</v>
      </c>
      <c r="F162" s="39" t="s">
        <v>389</v>
      </c>
    </row>
    <row r="163" spans="1:6" x14ac:dyDescent="0.35">
      <c r="A163" s="41" t="s">
        <v>400</v>
      </c>
      <c r="B163" s="40">
        <v>10556</v>
      </c>
      <c r="C163" s="40">
        <v>10737</v>
      </c>
      <c r="D163" s="40">
        <v>11315</v>
      </c>
      <c r="E163" s="40">
        <v>11454</v>
      </c>
      <c r="F163" s="39" t="s">
        <v>389</v>
      </c>
    </row>
    <row r="164" spans="1:6" x14ac:dyDescent="0.35">
      <c r="A164" s="41" t="s">
        <v>399</v>
      </c>
      <c r="B164" s="40">
        <v>12395</v>
      </c>
      <c r="C164" s="40">
        <v>12464</v>
      </c>
      <c r="D164" s="40">
        <v>13070</v>
      </c>
      <c r="E164" s="40">
        <v>13268</v>
      </c>
      <c r="F164" s="39" t="s">
        <v>389</v>
      </c>
    </row>
    <row r="165" spans="1:6" x14ac:dyDescent="0.35">
      <c r="A165" s="41" t="s">
        <v>398</v>
      </c>
      <c r="B165" s="40">
        <v>2785</v>
      </c>
      <c r="C165" s="40">
        <v>2737</v>
      </c>
      <c r="D165" s="40">
        <v>2580</v>
      </c>
      <c r="E165" s="40">
        <v>2534</v>
      </c>
      <c r="F165" s="39" t="s">
        <v>389</v>
      </c>
    </row>
    <row r="166" spans="1:6" x14ac:dyDescent="0.35">
      <c r="A166" s="41" t="s">
        <v>397</v>
      </c>
      <c r="B166" s="40">
        <v>3892</v>
      </c>
      <c r="C166" s="40">
        <v>3903</v>
      </c>
      <c r="D166" s="40">
        <v>3809</v>
      </c>
      <c r="E166" s="40">
        <v>3784</v>
      </c>
      <c r="F166" s="39" t="s">
        <v>389</v>
      </c>
    </row>
    <row r="167" spans="1:6" x14ac:dyDescent="0.35">
      <c r="A167" s="41" t="s">
        <v>396</v>
      </c>
      <c r="B167" s="40">
        <v>4756</v>
      </c>
      <c r="C167" s="40">
        <v>4710</v>
      </c>
      <c r="D167" s="40">
        <v>4561</v>
      </c>
      <c r="E167" s="40">
        <v>4525</v>
      </c>
      <c r="F167" s="39" t="s">
        <v>389</v>
      </c>
    </row>
    <row r="168" spans="1:6" x14ac:dyDescent="0.35">
      <c r="A168" s="41" t="s">
        <v>395</v>
      </c>
      <c r="B168" s="40">
        <v>534</v>
      </c>
      <c r="C168" s="40">
        <v>524</v>
      </c>
      <c r="D168" s="40">
        <v>507</v>
      </c>
      <c r="E168" s="40">
        <v>523</v>
      </c>
      <c r="F168" s="39" t="s">
        <v>389</v>
      </c>
    </row>
    <row r="169" spans="1:6" x14ac:dyDescent="0.35">
      <c r="A169" s="41" t="s">
        <v>394</v>
      </c>
      <c r="B169" s="40">
        <v>865</v>
      </c>
      <c r="C169" s="40">
        <v>865</v>
      </c>
      <c r="D169" s="40">
        <v>859</v>
      </c>
      <c r="E169" s="40">
        <v>855</v>
      </c>
      <c r="F169" s="39" t="s">
        <v>389</v>
      </c>
    </row>
    <row r="170" spans="1:6" x14ac:dyDescent="0.35">
      <c r="A170" s="41" t="s">
        <v>393</v>
      </c>
      <c r="B170" s="40">
        <v>10857</v>
      </c>
      <c r="C170" s="40">
        <v>10925</v>
      </c>
      <c r="D170" s="40">
        <v>11178</v>
      </c>
      <c r="E170" s="40">
        <v>11283</v>
      </c>
      <c r="F170" s="39" t="s">
        <v>389</v>
      </c>
    </row>
    <row r="171" spans="1:6" x14ac:dyDescent="0.35">
      <c r="A171" s="41" t="s">
        <v>392</v>
      </c>
      <c r="B171" s="40">
        <v>42062</v>
      </c>
      <c r="C171" s="40">
        <v>42187</v>
      </c>
      <c r="D171" s="40">
        <v>42345</v>
      </c>
      <c r="E171" s="40">
        <v>42541</v>
      </c>
      <c r="F171" s="39" t="s">
        <v>389</v>
      </c>
    </row>
    <row r="172" spans="1:6" x14ac:dyDescent="0.35">
      <c r="A172" s="41" t="s">
        <v>391</v>
      </c>
      <c r="B172" s="40">
        <v>206</v>
      </c>
      <c r="C172" s="40">
        <v>200</v>
      </c>
      <c r="D172" s="40">
        <v>192</v>
      </c>
      <c r="E172" s="40">
        <v>188</v>
      </c>
      <c r="F172" s="39" t="s">
        <v>389</v>
      </c>
    </row>
    <row r="173" spans="1:6" x14ac:dyDescent="0.35">
      <c r="A173" s="41" t="s">
        <v>390</v>
      </c>
      <c r="B173" s="40">
        <v>8765</v>
      </c>
      <c r="C173" s="40">
        <v>8788</v>
      </c>
      <c r="D173" s="40">
        <v>8705</v>
      </c>
      <c r="E173" s="40">
        <v>8775</v>
      </c>
      <c r="F173" s="39" t="s">
        <v>389</v>
      </c>
    </row>
    <row r="174" spans="1:6" x14ac:dyDescent="0.35">
      <c r="A174" s="41" t="s">
        <v>388</v>
      </c>
      <c r="B174" s="40">
        <v>275112</v>
      </c>
      <c r="C174" s="40">
        <v>277391</v>
      </c>
      <c r="D174" s="40">
        <v>285601</v>
      </c>
      <c r="E174" s="40">
        <v>286930</v>
      </c>
      <c r="F174" s="39" t="s">
        <v>362</v>
      </c>
    </row>
    <row r="175" spans="1:6" x14ac:dyDescent="0.35">
      <c r="A175" s="41" t="s">
        <v>387</v>
      </c>
      <c r="B175" s="40">
        <v>17944</v>
      </c>
      <c r="C175" s="40">
        <v>17969</v>
      </c>
      <c r="D175" s="40">
        <v>17160</v>
      </c>
      <c r="E175" s="40">
        <v>17131</v>
      </c>
      <c r="F175" s="39" t="s">
        <v>362</v>
      </c>
    </row>
    <row r="176" spans="1:6" x14ac:dyDescent="0.35">
      <c r="A176" s="41" t="s">
        <v>386</v>
      </c>
      <c r="B176" s="40">
        <v>4103</v>
      </c>
      <c r="C176" s="40">
        <v>4106</v>
      </c>
      <c r="D176" s="40">
        <v>4053</v>
      </c>
      <c r="E176" s="40">
        <v>4043</v>
      </c>
      <c r="F176" s="39" t="s">
        <v>362</v>
      </c>
    </row>
    <row r="177" spans="1:6" x14ac:dyDescent="0.35">
      <c r="A177" s="41" t="s">
        <v>385</v>
      </c>
      <c r="B177" s="40">
        <v>5509</v>
      </c>
      <c r="C177" s="40">
        <v>5593</v>
      </c>
      <c r="D177" s="40">
        <v>5798</v>
      </c>
      <c r="E177" s="40">
        <v>5775</v>
      </c>
      <c r="F177" s="39" t="s">
        <v>362</v>
      </c>
    </row>
    <row r="178" spans="1:6" x14ac:dyDescent="0.35">
      <c r="A178" s="41" t="s">
        <v>384</v>
      </c>
      <c r="B178" s="40">
        <v>11761</v>
      </c>
      <c r="C178" s="40">
        <v>11778</v>
      </c>
      <c r="D178" s="40">
        <v>11953</v>
      </c>
      <c r="E178" s="40">
        <v>12061</v>
      </c>
      <c r="F178" s="39" t="s">
        <v>362</v>
      </c>
    </row>
    <row r="179" spans="1:6" x14ac:dyDescent="0.35">
      <c r="A179" s="41" t="s">
        <v>383</v>
      </c>
      <c r="B179" s="40">
        <v>18685</v>
      </c>
      <c r="C179" s="40">
        <v>18775</v>
      </c>
      <c r="D179" s="40">
        <v>18861</v>
      </c>
      <c r="E179" s="40">
        <v>18919</v>
      </c>
      <c r="F179" s="39" t="s">
        <v>362</v>
      </c>
    </row>
    <row r="180" spans="1:6" x14ac:dyDescent="0.35">
      <c r="A180" s="41" t="s">
        <v>382</v>
      </c>
      <c r="B180" s="40">
        <v>3093</v>
      </c>
      <c r="C180" s="40">
        <v>3140</v>
      </c>
      <c r="D180" s="40">
        <v>3147</v>
      </c>
      <c r="E180" s="40">
        <v>3117</v>
      </c>
      <c r="F180" s="39" t="s">
        <v>362</v>
      </c>
    </row>
    <row r="181" spans="1:6" x14ac:dyDescent="0.35">
      <c r="A181" s="41" t="s">
        <v>381</v>
      </c>
      <c r="B181" s="40">
        <v>2782</v>
      </c>
      <c r="C181" s="40">
        <v>2797</v>
      </c>
      <c r="D181" s="40">
        <v>2924</v>
      </c>
      <c r="E181" s="40">
        <v>2883</v>
      </c>
      <c r="F181" s="39" t="s">
        <v>362</v>
      </c>
    </row>
    <row r="182" spans="1:6" x14ac:dyDescent="0.35">
      <c r="A182" s="41" t="s">
        <v>380</v>
      </c>
      <c r="B182" s="40">
        <v>13234</v>
      </c>
      <c r="C182" s="40">
        <v>13271</v>
      </c>
      <c r="D182" s="40">
        <v>13039</v>
      </c>
      <c r="E182" s="40">
        <v>13017</v>
      </c>
      <c r="F182" s="39" t="s">
        <v>362</v>
      </c>
    </row>
    <row r="183" spans="1:6" x14ac:dyDescent="0.35">
      <c r="A183" s="41" t="s">
        <v>379</v>
      </c>
      <c r="B183" s="40">
        <v>11463</v>
      </c>
      <c r="C183" s="40">
        <v>11435</v>
      </c>
      <c r="D183" s="40">
        <v>11002</v>
      </c>
      <c r="E183" s="40">
        <v>10881</v>
      </c>
      <c r="F183" s="39" t="s">
        <v>362</v>
      </c>
    </row>
    <row r="184" spans="1:6" x14ac:dyDescent="0.35">
      <c r="A184" s="41" t="s">
        <v>378</v>
      </c>
      <c r="B184" s="40">
        <v>950</v>
      </c>
      <c r="C184" s="40">
        <v>925</v>
      </c>
      <c r="D184" s="40">
        <v>903</v>
      </c>
      <c r="E184" s="40">
        <v>937</v>
      </c>
      <c r="F184" s="39" t="s">
        <v>362</v>
      </c>
    </row>
    <row r="185" spans="1:6" x14ac:dyDescent="0.35">
      <c r="A185" s="41" t="s">
        <v>377</v>
      </c>
      <c r="B185" s="40">
        <v>1107</v>
      </c>
      <c r="C185" s="40">
        <v>1116</v>
      </c>
      <c r="D185" s="40">
        <v>1061</v>
      </c>
      <c r="E185" s="40">
        <v>1051</v>
      </c>
      <c r="F185" s="39" t="s">
        <v>362</v>
      </c>
    </row>
    <row r="186" spans="1:6" x14ac:dyDescent="0.35">
      <c r="A186" s="41" t="s">
        <v>376</v>
      </c>
      <c r="B186" s="40">
        <v>15268</v>
      </c>
      <c r="C186" s="40">
        <v>15345</v>
      </c>
      <c r="D186" s="40">
        <v>15787</v>
      </c>
      <c r="E186" s="40">
        <v>15875</v>
      </c>
      <c r="F186" s="39" t="s">
        <v>362</v>
      </c>
    </row>
    <row r="187" spans="1:6" x14ac:dyDescent="0.35">
      <c r="A187" s="41" t="s">
        <v>375</v>
      </c>
      <c r="B187" s="40">
        <v>8539</v>
      </c>
      <c r="C187" s="40">
        <v>8475</v>
      </c>
      <c r="D187" s="40">
        <v>8461</v>
      </c>
      <c r="E187" s="40">
        <v>8497</v>
      </c>
      <c r="F187" s="39" t="s">
        <v>362</v>
      </c>
    </row>
    <row r="188" spans="1:6" x14ac:dyDescent="0.35">
      <c r="A188" s="41" t="s">
        <v>374</v>
      </c>
      <c r="B188" s="40">
        <v>2443</v>
      </c>
      <c r="C188" s="40">
        <v>2443</v>
      </c>
      <c r="D188" s="40">
        <v>2504</v>
      </c>
      <c r="E188" s="40">
        <v>2501</v>
      </c>
      <c r="F188" s="39" t="s">
        <v>362</v>
      </c>
    </row>
    <row r="189" spans="1:6" x14ac:dyDescent="0.35">
      <c r="A189" s="41" t="s">
        <v>373</v>
      </c>
      <c r="B189" s="40">
        <v>22935</v>
      </c>
      <c r="C189" s="40">
        <v>23618</v>
      </c>
      <c r="D189" s="40">
        <v>25049</v>
      </c>
      <c r="E189" s="40">
        <v>25213</v>
      </c>
      <c r="F189" s="39" t="s">
        <v>362</v>
      </c>
    </row>
    <row r="190" spans="1:6" x14ac:dyDescent="0.35">
      <c r="A190" s="41" t="s">
        <v>372</v>
      </c>
      <c r="B190" s="40">
        <v>5012</v>
      </c>
      <c r="C190" s="40">
        <v>5118</v>
      </c>
      <c r="D190" s="40">
        <v>5276</v>
      </c>
      <c r="E190" s="40">
        <v>5283</v>
      </c>
      <c r="F190" s="39" t="s">
        <v>362</v>
      </c>
    </row>
    <row r="191" spans="1:6" x14ac:dyDescent="0.35">
      <c r="A191" s="41" t="s">
        <v>371</v>
      </c>
      <c r="B191" s="40">
        <v>35912</v>
      </c>
      <c r="C191" s="40">
        <v>36697</v>
      </c>
      <c r="D191" s="40">
        <v>38664</v>
      </c>
      <c r="E191" s="40">
        <v>39032</v>
      </c>
      <c r="F191" s="39" t="s">
        <v>362</v>
      </c>
    </row>
    <row r="192" spans="1:6" x14ac:dyDescent="0.35">
      <c r="A192" s="41" t="s">
        <v>370</v>
      </c>
      <c r="B192" s="40">
        <v>27858</v>
      </c>
      <c r="C192" s="40">
        <v>28380</v>
      </c>
      <c r="D192" s="40">
        <v>29594</v>
      </c>
      <c r="E192" s="40">
        <v>29816</v>
      </c>
      <c r="F192" s="39" t="s">
        <v>362</v>
      </c>
    </row>
    <row r="193" spans="1:6" x14ac:dyDescent="0.35">
      <c r="A193" s="41" t="s">
        <v>369</v>
      </c>
      <c r="B193" s="40">
        <v>4096</v>
      </c>
      <c r="C193" s="40">
        <v>4125</v>
      </c>
      <c r="D193" s="40">
        <v>3918</v>
      </c>
      <c r="E193" s="40">
        <v>3867</v>
      </c>
      <c r="F193" s="39" t="s">
        <v>362</v>
      </c>
    </row>
    <row r="194" spans="1:6" x14ac:dyDescent="0.35">
      <c r="A194" s="41" t="s">
        <v>368</v>
      </c>
      <c r="B194" s="40">
        <v>378</v>
      </c>
      <c r="C194" s="40">
        <v>381</v>
      </c>
      <c r="D194" s="40">
        <v>376</v>
      </c>
      <c r="E194" s="40">
        <v>378</v>
      </c>
      <c r="F194" s="39" t="s">
        <v>362</v>
      </c>
    </row>
    <row r="195" spans="1:6" x14ac:dyDescent="0.35">
      <c r="A195" s="41" t="s">
        <v>367</v>
      </c>
      <c r="B195" s="40">
        <v>7842</v>
      </c>
      <c r="C195" s="40">
        <v>7957</v>
      </c>
      <c r="D195" s="40">
        <v>8080</v>
      </c>
      <c r="E195" s="40">
        <v>8131</v>
      </c>
      <c r="F195" s="39" t="s">
        <v>362</v>
      </c>
    </row>
    <row r="196" spans="1:6" x14ac:dyDescent="0.35">
      <c r="A196" s="41" t="s">
        <v>366</v>
      </c>
      <c r="B196" s="40">
        <v>28152</v>
      </c>
      <c r="C196" s="40">
        <v>28496</v>
      </c>
      <c r="D196" s="40">
        <v>29337</v>
      </c>
      <c r="E196" s="40">
        <v>29593</v>
      </c>
      <c r="F196" s="39" t="s">
        <v>362</v>
      </c>
    </row>
    <row r="197" spans="1:6" x14ac:dyDescent="0.35">
      <c r="A197" s="41" t="s">
        <v>365</v>
      </c>
      <c r="B197" s="40">
        <v>2856</v>
      </c>
      <c r="C197" s="40">
        <v>2858</v>
      </c>
      <c r="D197" s="40">
        <v>2860</v>
      </c>
      <c r="E197" s="40">
        <v>2889</v>
      </c>
      <c r="F197" s="39" t="s">
        <v>362</v>
      </c>
    </row>
    <row r="198" spans="1:6" x14ac:dyDescent="0.35">
      <c r="A198" s="41" t="s">
        <v>364</v>
      </c>
      <c r="B198" s="40">
        <v>563</v>
      </c>
      <c r="C198" s="40">
        <v>576</v>
      </c>
      <c r="D198" s="40">
        <v>525</v>
      </c>
      <c r="E198" s="40">
        <v>502</v>
      </c>
      <c r="F198" s="39" t="s">
        <v>362</v>
      </c>
    </row>
    <row r="199" spans="1:6" x14ac:dyDescent="0.35">
      <c r="A199" s="41" t="s">
        <v>363</v>
      </c>
      <c r="B199" s="40">
        <v>1704</v>
      </c>
      <c r="C199" s="40">
        <v>1701</v>
      </c>
      <c r="D199" s="40">
        <v>1660</v>
      </c>
      <c r="E199" s="40">
        <v>1629</v>
      </c>
      <c r="F199" s="39" t="s">
        <v>362</v>
      </c>
    </row>
    <row r="200" spans="1:6" x14ac:dyDescent="0.35">
      <c r="A200" s="41" t="s">
        <v>361</v>
      </c>
      <c r="B200" s="40">
        <v>2335</v>
      </c>
      <c r="C200" s="40">
        <v>2370</v>
      </c>
      <c r="D200" s="40">
        <v>2272</v>
      </c>
      <c r="E200" s="40">
        <v>2230</v>
      </c>
      <c r="F200" s="39" t="s">
        <v>344</v>
      </c>
    </row>
    <row r="201" spans="1:6" x14ac:dyDescent="0.35">
      <c r="A201" s="41" t="s">
        <v>360</v>
      </c>
      <c r="B201" s="40">
        <v>800</v>
      </c>
      <c r="C201" s="40">
        <v>785</v>
      </c>
      <c r="D201" s="40">
        <v>786</v>
      </c>
      <c r="E201" s="40">
        <v>768</v>
      </c>
      <c r="F201" s="39" t="s">
        <v>344</v>
      </c>
    </row>
    <row r="202" spans="1:6" x14ac:dyDescent="0.35">
      <c r="A202" s="41" t="s">
        <v>359</v>
      </c>
      <c r="B202" s="40">
        <v>1405</v>
      </c>
      <c r="C202" s="40">
        <v>1395</v>
      </c>
      <c r="D202" s="40">
        <v>1294</v>
      </c>
      <c r="E202" s="40">
        <v>1290</v>
      </c>
      <c r="F202" s="39" t="s">
        <v>344</v>
      </c>
    </row>
    <row r="203" spans="1:6" x14ac:dyDescent="0.35">
      <c r="A203" s="41" t="s">
        <v>358</v>
      </c>
      <c r="B203" s="40">
        <v>4169</v>
      </c>
      <c r="C203" s="40">
        <v>4161</v>
      </c>
      <c r="D203" s="40">
        <v>4049</v>
      </c>
      <c r="E203" s="40">
        <v>3965</v>
      </c>
      <c r="F203" s="39" t="s">
        <v>344</v>
      </c>
    </row>
    <row r="204" spans="1:6" x14ac:dyDescent="0.35">
      <c r="A204" s="41" t="s">
        <v>357</v>
      </c>
      <c r="B204" s="40">
        <v>2678</v>
      </c>
      <c r="C204" s="40">
        <v>2689</v>
      </c>
      <c r="D204" s="40">
        <v>2611</v>
      </c>
      <c r="E204" s="40">
        <v>2560</v>
      </c>
      <c r="F204" s="39" t="s">
        <v>344</v>
      </c>
    </row>
    <row r="205" spans="1:6" x14ac:dyDescent="0.35">
      <c r="A205" s="41" t="s">
        <v>356</v>
      </c>
      <c r="B205" s="40">
        <v>11257</v>
      </c>
      <c r="C205" s="40">
        <v>11431</v>
      </c>
      <c r="D205" s="40">
        <v>11938</v>
      </c>
      <c r="E205" s="40">
        <v>12097</v>
      </c>
      <c r="F205" s="39" t="s">
        <v>344</v>
      </c>
    </row>
    <row r="206" spans="1:6" x14ac:dyDescent="0.35">
      <c r="A206" s="41" t="s">
        <v>355</v>
      </c>
      <c r="B206" s="40">
        <v>1738</v>
      </c>
      <c r="C206" s="40">
        <v>1764</v>
      </c>
      <c r="D206" s="40">
        <v>1777</v>
      </c>
      <c r="E206" s="40">
        <v>1766</v>
      </c>
      <c r="F206" s="39" t="s">
        <v>344</v>
      </c>
    </row>
    <row r="207" spans="1:6" x14ac:dyDescent="0.35">
      <c r="A207" s="41" t="s">
        <v>354</v>
      </c>
      <c r="B207" s="40">
        <v>2146</v>
      </c>
      <c r="C207" s="40">
        <v>2172</v>
      </c>
      <c r="D207" s="40">
        <v>2129</v>
      </c>
      <c r="E207" s="40">
        <v>2117</v>
      </c>
      <c r="F207" s="39" t="s">
        <v>344</v>
      </c>
    </row>
    <row r="208" spans="1:6" x14ac:dyDescent="0.35">
      <c r="A208" s="41" t="s">
        <v>353</v>
      </c>
      <c r="B208" s="40">
        <v>5429</v>
      </c>
      <c r="C208" s="40">
        <v>5359</v>
      </c>
      <c r="D208" s="40">
        <v>5170</v>
      </c>
      <c r="E208" s="40">
        <v>5204</v>
      </c>
      <c r="F208" s="39" t="s">
        <v>344</v>
      </c>
    </row>
    <row r="209" spans="1:6" x14ac:dyDescent="0.35">
      <c r="A209" s="41" t="s">
        <v>352</v>
      </c>
      <c r="B209" s="40">
        <v>5118</v>
      </c>
      <c r="C209" s="40">
        <v>5093</v>
      </c>
      <c r="D209" s="40">
        <v>5189</v>
      </c>
      <c r="E209" s="40">
        <v>5246</v>
      </c>
      <c r="F209" s="39" t="s">
        <v>344</v>
      </c>
    </row>
    <row r="210" spans="1:6" x14ac:dyDescent="0.35">
      <c r="A210" s="41" t="s">
        <v>351</v>
      </c>
      <c r="B210" s="40">
        <v>3008</v>
      </c>
      <c r="C210" s="40">
        <v>3023</v>
      </c>
      <c r="D210" s="40">
        <v>2991</v>
      </c>
      <c r="E210" s="40">
        <v>2951</v>
      </c>
      <c r="F210" s="39" t="s">
        <v>344</v>
      </c>
    </row>
    <row r="211" spans="1:6" x14ac:dyDescent="0.35">
      <c r="A211" s="41" t="s">
        <v>350</v>
      </c>
      <c r="B211" s="40">
        <v>2823</v>
      </c>
      <c r="C211" s="40">
        <v>2830</v>
      </c>
      <c r="D211" s="40">
        <v>2885</v>
      </c>
      <c r="E211" s="40">
        <v>2901</v>
      </c>
      <c r="F211" s="39" t="s">
        <v>344</v>
      </c>
    </row>
    <row r="212" spans="1:6" x14ac:dyDescent="0.35">
      <c r="A212" s="41" t="s">
        <v>349</v>
      </c>
      <c r="B212" s="40">
        <v>21564</v>
      </c>
      <c r="C212" s="40">
        <v>21702</v>
      </c>
      <c r="D212" s="40">
        <v>22020</v>
      </c>
      <c r="E212" s="40">
        <v>22116</v>
      </c>
      <c r="F212" s="39" t="s">
        <v>344</v>
      </c>
    </row>
    <row r="213" spans="1:6" x14ac:dyDescent="0.35">
      <c r="A213" s="41" t="s">
        <v>348</v>
      </c>
      <c r="B213" s="40">
        <v>3890</v>
      </c>
      <c r="C213" s="40">
        <v>3846</v>
      </c>
      <c r="D213" s="40">
        <v>3597</v>
      </c>
      <c r="E213" s="40">
        <v>3521</v>
      </c>
      <c r="F213" s="39" t="s">
        <v>344</v>
      </c>
    </row>
    <row r="214" spans="1:6" x14ac:dyDescent="0.35">
      <c r="A214" s="41" t="s">
        <v>347</v>
      </c>
      <c r="B214" s="40">
        <v>8739</v>
      </c>
      <c r="C214" s="40">
        <v>8789</v>
      </c>
      <c r="D214" s="40">
        <v>9517</v>
      </c>
      <c r="E214" s="40">
        <v>9527</v>
      </c>
      <c r="F214" s="39" t="s">
        <v>344</v>
      </c>
    </row>
    <row r="215" spans="1:6" x14ac:dyDescent="0.35">
      <c r="A215" s="41" t="s">
        <v>346</v>
      </c>
      <c r="B215" s="40">
        <v>5751</v>
      </c>
      <c r="C215" s="40">
        <v>5784</v>
      </c>
      <c r="D215" s="40">
        <v>5885</v>
      </c>
      <c r="E215" s="40">
        <v>5875</v>
      </c>
      <c r="F215" s="39" t="s">
        <v>344</v>
      </c>
    </row>
    <row r="216" spans="1:6" x14ac:dyDescent="0.35">
      <c r="A216" s="41" t="s">
        <v>345</v>
      </c>
      <c r="B216" s="40">
        <v>7155</v>
      </c>
      <c r="C216" s="40">
        <v>7168</v>
      </c>
      <c r="D216" s="40">
        <v>7118</v>
      </c>
      <c r="E216" s="40">
        <v>7207</v>
      </c>
      <c r="F216" s="39" t="s">
        <v>344</v>
      </c>
    </row>
    <row r="217" spans="1:6" x14ac:dyDescent="0.35">
      <c r="A217" s="41" t="s">
        <v>343</v>
      </c>
      <c r="B217" s="40">
        <v>24507</v>
      </c>
      <c r="C217" s="40">
        <v>24526</v>
      </c>
      <c r="D217" s="40">
        <v>24099</v>
      </c>
      <c r="E217" s="40">
        <v>24013</v>
      </c>
      <c r="F217" s="39" t="s">
        <v>277</v>
      </c>
    </row>
    <row r="218" spans="1:6" x14ac:dyDescent="0.35">
      <c r="A218" s="41" t="s">
        <v>342</v>
      </c>
      <c r="B218" s="40">
        <v>31435</v>
      </c>
      <c r="C218" s="40">
        <v>31790</v>
      </c>
      <c r="D218" s="40">
        <v>31870</v>
      </c>
      <c r="E218" s="40">
        <v>32002</v>
      </c>
      <c r="F218" s="39" t="s">
        <v>277</v>
      </c>
    </row>
    <row r="219" spans="1:6" x14ac:dyDescent="0.35">
      <c r="A219" s="41" t="s">
        <v>341</v>
      </c>
      <c r="B219" s="40">
        <v>63457</v>
      </c>
      <c r="C219" s="40">
        <v>64147</v>
      </c>
      <c r="D219" s="40">
        <v>66670</v>
      </c>
      <c r="E219" s="40">
        <v>67114</v>
      </c>
      <c r="F219" s="39" t="s">
        <v>277</v>
      </c>
    </row>
    <row r="220" spans="1:6" x14ac:dyDescent="0.35">
      <c r="A220" s="41" t="s">
        <v>340</v>
      </c>
      <c r="B220" s="40">
        <v>3258</v>
      </c>
      <c r="C220" s="40">
        <v>3256</v>
      </c>
      <c r="D220" s="40">
        <v>3083</v>
      </c>
      <c r="E220" s="40">
        <v>3045</v>
      </c>
      <c r="F220" s="39" t="s">
        <v>277</v>
      </c>
    </row>
    <row r="221" spans="1:6" x14ac:dyDescent="0.35">
      <c r="A221" s="41" t="s">
        <v>339</v>
      </c>
      <c r="B221" s="40">
        <v>2635</v>
      </c>
      <c r="C221" s="40">
        <v>2559</v>
      </c>
      <c r="D221" s="40">
        <v>2445</v>
      </c>
      <c r="E221" s="40">
        <v>2422</v>
      </c>
      <c r="F221" s="39" t="s">
        <v>277</v>
      </c>
    </row>
    <row r="222" spans="1:6" x14ac:dyDescent="0.35">
      <c r="A222" s="41" t="s">
        <v>338</v>
      </c>
      <c r="B222" s="40">
        <v>8934</v>
      </c>
      <c r="C222" s="40">
        <v>8972</v>
      </c>
      <c r="D222" s="40">
        <v>8858</v>
      </c>
      <c r="E222" s="40">
        <v>8765</v>
      </c>
      <c r="F222" s="39" t="s">
        <v>277</v>
      </c>
    </row>
    <row r="223" spans="1:6" x14ac:dyDescent="0.35">
      <c r="A223" s="41" t="s">
        <v>337</v>
      </c>
      <c r="B223" s="40">
        <v>8292</v>
      </c>
      <c r="C223" s="40">
        <v>8430</v>
      </c>
      <c r="D223" s="40">
        <v>8575</v>
      </c>
      <c r="E223" s="40">
        <v>8557</v>
      </c>
      <c r="F223" s="39" t="s">
        <v>277</v>
      </c>
    </row>
    <row r="224" spans="1:6" x14ac:dyDescent="0.35">
      <c r="A224" s="41" t="s">
        <v>336</v>
      </c>
      <c r="B224" s="40">
        <v>5065</v>
      </c>
      <c r="C224" s="40">
        <v>5189</v>
      </c>
      <c r="D224" s="40">
        <v>5140</v>
      </c>
      <c r="E224" s="40">
        <v>5126</v>
      </c>
      <c r="F224" s="39" t="s">
        <v>277</v>
      </c>
    </row>
    <row r="225" spans="1:6" x14ac:dyDescent="0.35">
      <c r="A225" s="41" t="s">
        <v>335</v>
      </c>
      <c r="B225" s="40">
        <v>10589</v>
      </c>
      <c r="C225" s="40">
        <v>10677</v>
      </c>
      <c r="D225" s="40">
        <v>10830</v>
      </c>
      <c r="E225" s="40">
        <v>10833</v>
      </c>
      <c r="F225" s="39" t="s">
        <v>277</v>
      </c>
    </row>
    <row r="226" spans="1:6" x14ac:dyDescent="0.35">
      <c r="A226" s="41" t="s">
        <v>334</v>
      </c>
      <c r="B226" s="40">
        <v>4605</v>
      </c>
      <c r="C226" s="40">
        <v>4598</v>
      </c>
      <c r="D226" s="40">
        <v>4482</v>
      </c>
      <c r="E226" s="40">
        <v>4467</v>
      </c>
      <c r="F226" s="39" t="s">
        <v>277</v>
      </c>
    </row>
    <row r="227" spans="1:6" x14ac:dyDescent="0.35">
      <c r="A227" s="41" t="s">
        <v>333</v>
      </c>
      <c r="B227" s="40">
        <v>7707</v>
      </c>
      <c r="C227" s="40">
        <v>7675</v>
      </c>
      <c r="D227" s="40">
        <v>7596</v>
      </c>
      <c r="E227" s="40">
        <v>7558</v>
      </c>
      <c r="F227" s="39" t="s">
        <v>277</v>
      </c>
    </row>
    <row r="228" spans="1:6" x14ac:dyDescent="0.35">
      <c r="A228" s="41" t="s">
        <v>332</v>
      </c>
      <c r="B228" s="40">
        <v>8855</v>
      </c>
      <c r="C228" s="40">
        <v>8952</v>
      </c>
      <c r="D228" s="40">
        <v>9409</v>
      </c>
      <c r="E228" s="40">
        <v>9547</v>
      </c>
      <c r="F228" s="39" t="s">
        <v>277</v>
      </c>
    </row>
    <row r="229" spans="1:6" x14ac:dyDescent="0.35">
      <c r="A229" s="41" t="s">
        <v>331</v>
      </c>
      <c r="B229" s="40">
        <v>7924</v>
      </c>
      <c r="C229" s="40">
        <v>8094</v>
      </c>
      <c r="D229" s="40">
        <v>8506</v>
      </c>
      <c r="E229" s="40">
        <v>8597</v>
      </c>
      <c r="F229" s="39" t="s">
        <v>277</v>
      </c>
    </row>
    <row r="230" spans="1:6" x14ac:dyDescent="0.35">
      <c r="A230" s="41" t="s">
        <v>330</v>
      </c>
      <c r="B230" s="40">
        <v>6708</v>
      </c>
      <c r="C230" s="40">
        <v>6611</v>
      </c>
      <c r="D230" s="40">
        <v>6958</v>
      </c>
      <c r="E230" s="40">
        <v>6936</v>
      </c>
      <c r="F230" s="39" t="s">
        <v>277</v>
      </c>
    </row>
    <row r="231" spans="1:6" x14ac:dyDescent="0.35">
      <c r="A231" s="41" t="s">
        <v>329</v>
      </c>
      <c r="B231" s="40">
        <v>7445</v>
      </c>
      <c r="C231" s="40">
        <v>7492</v>
      </c>
      <c r="D231" s="40">
        <v>7026</v>
      </c>
      <c r="E231" s="40">
        <v>7019</v>
      </c>
      <c r="F231" s="39" t="s">
        <v>277</v>
      </c>
    </row>
    <row r="232" spans="1:6" x14ac:dyDescent="0.35">
      <c r="A232" s="41" t="s">
        <v>328</v>
      </c>
      <c r="B232" s="40">
        <v>3466</v>
      </c>
      <c r="C232" s="40">
        <v>3518</v>
      </c>
      <c r="D232" s="40">
        <v>3522</v>
      </c>
      <c r="E232" s="40">
        <v>3518</v>
      </c>
      <c r="F232" s="39" t="s">
        <v>277</v>
      </c>
    </row>
    <row r="233" spans="1:6" x14ac:dyDescent="0.35">
      <c r="A233" s="41" t="s">
        <v>327</v>
      </c>
      <c r="B233" s="40">
        <v>5794</v>
      </c>
      <c r="C233" s="40">
        <v>5826</v>
      </c>
      <c r="D233" s="40">
        <v>5808</v>
      </c>
      <c r="E233" s="40">
        <v>5828</v>
      </c>
      <c r="F233" s="39" t="s">
        <v>277</v>
      </c>
    </row>
    <row r="234" spans="1:6" x14ac:dyDescent="0.35">
      <c r="A234" s="41" t="s">
        <v>326</v>
      </c>
      <c r="B234" s="40">
        <v>2580</v>
      </c>
      <c r="C234" s="40">
        <v>2593</v>
      </c>
      <c r="D234" s="40">
        <v>2658</v>
      </c>
      <c r="E234" s="40">
        <v>2669</v>
      </c>
      <c r="F234" s="39" t="s">
        <v>277</v>
      </c>
    </row>
    <row r="235" spans="1:6" x14ac:dyDescent="0.35">
      <c r="A235" s="41" t="s">
        <v>325</v>
      </c>
      <c r="B235" s="40">
        <v>3090</v>
      </c>
      <c r="C235" s="40">
        <v>3103</v>
      </c>
      <c r="D235" s="40">
        <v>2985</v>
      </c>
      <c r="E235" s="40">
        <v>2960</v>
      </c>
      <c r="F235" s="39" t="s">
        <v>277</v>
      </c>
    </row>
    <row r="236" spans="1:6" x14ac:dyDescent="0.35">
      <c r="A236" s="41" t="s">
        <v>324</v>
      </c>
      <c r="B236" s="40">
        <v>7155</v>
      </c>
      <c r="C236" s="40">
        <v>7160</v>
      </c>
      <c r="D236" s="40">
        <v>6956</v>
      </c>
      <c r="E236" s="40">
        <v>6932</v>
      </c>
      <c r="F236" s="39" t="s">
        <v>277</v>
      </c>
    </row>
    <row r="237" spans="1:6" x14ac:dyDescent="0.35">
      <c r="A237" s="41" t="s">
        <v>323</v>
      </c>
      <c r="B237" s="40">
        <v>5976</v>
      </c>
      <c r="C237" s="40">
        <v>5969</v>
      </c>
      <c r="D237" s="40">
        <v>5872</v>
      </c>
      <c r="E237" s="40">
        <v>5849</v>
      </c>
      <c r="F237" s="39" t="s">
        <v>277</v>
      </c>
    </row>
    <row r="238" spans="1:6" x14ac:dyDescent="0.35">
      <c r="A238" s="41" t="s">
        <v>322</v>
      </c>
      <c r="B238" s="40">
        <v>2146</v>
      </c>
      <c r="C238" s="40">
        <v>2141</v>
      </c>
      <c r="D238" s="40">
        <v>2128</v>
      </c>
      <c r="E238" s="40">
        <v>2120</v>
      </c>
      <c r="F238" s="39" t="s">
        <v>277</v>
      </c>
    </row>
    <row r="239" spans="1:6" x14ac:dyDescent="0.35">
      <c r="A239" s="41" t="s">
        <v>321</v>
      </c>
      <c r="B239" s="40">
        <v>3549</v>
      </c>
      <c r="C239" s="40">
        <v>3536</v>
      </c>
      <c r="D239" s="40">
        <v>3468</v>
      </c>
      <c r="E239" s="40">
        <v>3384</v>
      </c>
      <c r="F239" s="39" t="s">
        <v>277</v>
      </c>
    </row>
    <row r="240" spans="1:6" x14ac:dyDescent="0.35">
      <c r="A240" s="41" t="s">
        <v>320</v>
      </c>
      <c r="B240" s="40">
        <v>10198</v>
      </c>
      <c r="C240" s="40">
        <v>10237</v>
      </c>
      <c r="D240" s="40">
        <v>10781</v>
      </c>
      <c r="E240" s="40">
        <v>10809</v>
      </c>
      <c r="F240" s="39" t="s">
        <v>277</v>
      </c>
    </row>
    <row r="241" spans="1:6" x14ac:dyDescent="0.35">
      <c r="A241" s="41" t="s">
        <v>319</v>
      </c>
      <c r="B241" s="40">
        <v>2719</v>
      </c>
      <c r="C241" s="40">
        <v>2672</v>
      </c>
      <c r="D241" s="40">
        <v>2502</v>
      </c>
      <c r="E241" s="40">
        <v>2491</v>
      </c>
      <c r="F241" s="39" t="s">
        <v>277</v>
      </c>
    </row>
    <row r="242" spans="1:6" x14ac:dyDescent="0.35">
      <c r="A242" s="41" t="s">
        <v>318</v>
      </c>
      <c r="B242" s="40">
        <v>13250</v>
      </c>
      <c r="C242" s="40">
        <v>13184</v>
      </c>
      <c r="D242" s="40">
        <v>13317</v>
      </c>
      <c r="E242" s="40">
        <v>13287</v>
      </c>
      <c r="F242" s="39" t="s">
        <v>277</v>
      </c>
    </row>
    <row r="243" spans="1:6" x14ac:dyDescent="0.35">
      <c r="A243" s="41" t="s">
        <v>317</v>
      </c>
      <c r="B243" s="40">
        <v>190955</v>
      </c>
      <c r="C243" s="40">
        <v>193420</v>
      </c>
      <c r="D243" s="40">
        <v>207595</v>
      </c>
      <c r="E243" s="40">
        <v>210496</v>
      </c>
      <c r="F243" s="39" t="s">
        <v>281</v>
      </c>
    </row>
    <row r="244" spans="1:6" x14ac:dyDescent="0.35">
      <c r="A244" s="41" t="s">
        <v>316</v>
      </c>
      <c r="B244" s="40">
        <v>24197</v>
      </c>
      <c r="C244" s="40">
        <v>24308</v>
      </c>
      <c r="D244" s="40">
        <v>24152</v>
      </c>
      <c r="E244" s="40">
        <v>24004</v>
      </c>
      <c r="F244" s="39" t="s">
        <v>279</v>
      </c>
    </row>
    <row r="245" spans="1:6" x14ac:dyDescent="0.35">
      <c r="A245" s="41" t="s">
        <v>315</v>
      </c>
      <c r="B245" s="40">
        <v>15300</v>
      </c>
      <c r="C245" s="40">
        <v>15265</v>
      </c>
      <c r="D245" s="40">
        <v>15096</v>
      </c>
      <c r="E245" s="40">
        <v>15001</v>
      </c>
      <c r="F245" s="39" t="s">
        <v>279</v>
      </c>
    </row>
    <row r="246" spans="1:6" x14ac:dyDescent="0.35">
      <c r="A246" s="41" t="s">
        <v>314</v>
      </c>
      <c r="B246" s="40">
        <v>4634</v>
      </c>
      <c r="C246" s="40">
        <v>4799</v>
      </c>
      <c r="D246" s="40">
        <v>5204</v>
      </c>
      <c r="E246" s="40">
        <v>5265</v>
      </c>
      <c r="F246" s="39" t="s">
        <v>281</v>
      </c>
    </row>
    <row r="247" spans="1:6" x14ac:dyDescent="0.35">
      <c r="A247" s="41" t="s">
        <v>313</v>
      </c>
      <c r="B247" s="40">
        <v>1010</v>
      </c>
      <c r="C247" s="40">
        <v>976</v>
      </c>
      <c r="D247" s="40">
        <v>925</v>
      </c>
      <c r="E247" s="40">
        <v>904</v>
      </c>
      <c r="F247" s="39" t="s">
        <v>281</v>
      </c>
    </row>
    <row r="248" spans="1:6" x14ac:dyDescent="0.35">
      <c r="A248" s="41" t="s">
        <v>312</v>
      </c>
      <c r="B248" s="40">
        <v>6852</v>
      </c>
      <c r="C248" s="40">
        <v>6886</v>
      </c>
      <c r="D248" s="40">
        <v>6981</v>
      </c>
      <c r="E248" s="40">
        <v>7066</v>
      </c>
      <c r="F248" s="39" t="s">
        <v>281</v>
      </c>
    </row>
    <row r="249" spans="1:6" x14ac:dyDescent="0.35">
      <c r="A249" s="41" t="s">
        <v>311</v>
      </c>
      <c r="B249" s="40">
        <v>2567</v>
      </c>
      <c r="C249" s="40">
        <v>2562</v>
      </c>
      <c r="D249" s="40">
        <v>2454</v>
      </c>
      <c r="E249" s="40">
        <v>2443</v>
      </c>
      <c r="F249" s="39" t="s">
        <v>281</v>
      </c>
    </row>
    <row r="250" spans="1:6" x14ac:dyDescent="0.35">
      <c r="A250" s="41" t="s">
        <v>310</v>
      </c>
      <c r="B250" s="40">
        <v>5593</v>
      </c>
      <c r="C250" s="40">
        <v>5635</v>
      </c>
      <c r="D250" s="40">
        <v>5550</v>
      </c>
      <c r="E250" s="40">
        <v>5572</v>
      </c>
      <c r="F250" s="39" t="s">
        <v>281</v>
      </c>
    </row>
    <row r="251" spans="1:6" x14ac:dyDescent="0.35">
      <c r="A251" s="41" t="s">
        <v>309</v>
      </c>
      <c r="B251" s="40">
        <v>2014</v>
      </c>
      <c r="C251" s="40">
        <v>2031</v>
      </c>
      <c r="D251" s="40">
        <v>1968</v>
      </c>
      <c r="E251" s="40">
        <v>1953</v>
      </c>
      <c r="F251" s="39" t="s">
        <v>281</v>
      </c>
    </row>
    <row r="252" spans="1:6" x14ac:dyDescent="0.35">
      <c r="A252" s="41" t="s">
        <v>308</v>
      </c>
      <c r="B252" s="40">
        <v>6336</v>
      </c>
      <c r="C252" s="40">
        <v>6298</v>
      </c>
      <c r="D252" s="40">
        <v>6243</v>
      </c>
      <c r="E252" s="40">
        <v>6120</v>
      </c>
      <c r="F252" s="39" t="s">
        <v>281</v>
      </c>
    </row>
    <row r="253" spans="1:6" x14ac:dyDescent="0.35">
      <c r="A253" s="41" t="s">
        <v>307</v>
      </c>
      <c r="B253" s="40">
        <v>15916</v>
      </c>
      <c r="C253" s="40">
        <v>16096</v>
      </c>
      <c r="D253" s="40">
        <v>16949</v>
      </c>
      <c r="E253" s="40">
        <v>17123</v>
      </c>
      <c r="F253" s="39" t="s">
        <v>281</v>
      </c>
    </row>
    <row r="254" spans="1:6" x14ac:dyDescent="0.35">
      <c r="A254" s="41" t="s">
        <v>306</v>
      </c>
      <c r="B254" s="40">
        <v>7668</v>
      </c>
      <c r="C254" s="40">
        <v>7755</v>
      </c>
      <c r="D254" s="40">
        <v>8367</v>
      </c>
      <c r="E254" s="40">
        <v>8360</v>
      </c>
      <c r="F254" s="39" t="s">
        <v>281</v>
      </c>
    </row>
    <row r="255" spans="1:6" x14ac:dyDescent="0.35">
      <c r="A255" s="41" t="s">
        <v>305</v>
      </c>
      <c r="B255" s="40">
        <v>13498</v>
      </c>
      <c r="C255" s="40">
        <v>13738</v>
      </c>
      <c r="D255" s="40">
        <v>14334</v>
      </c>
      <c r="E255" s="40">
        <v>14425</v>
      </c>
      <c r="F255" s="39" t="s">
        <v>281</v>
      </c>
    </row>
    <row r="256" spans="1:6" x14ac:dyDescent="0.35">
      <c r="A256" s="41" t="s">
        <v>304</v>
      </c>
      <c r="B256" s="40">
        <v>4078</v>
      </c>
      <c r="C256" s="40">
        <v>4132</v>
      </c>
      <c r="D256" s="40">
        <v>4069</v>
      </c>
      <c r="E256" s="40">
        <v>4090</v>
      </c>
      <c r="F256" s="39" t="s">
        <v>281</v>
      </c>
    </row>
    <row r="257" spans="1:6" x14ac:dyDescent="0.35">
      <c r="A257" s="41" t="s">
        <v>303</v>
      </c>
      <c r="B257" s="40">
        <v>863</v>
      </c>
      <c r="C257" s="40">
        <v>851</v>
      </c>
      <c r="D257" s="40">
        <v>759</v>
      </c>
      <c r="E257" s="40">
        <v>750</v>
      </c>
      <c r="F257" s="39" t="s">
        <v>281</v>
      </c>
    </row>
    <row r="258" spans="1:6" x14ac:dyDescent="0.35">
      <c r="A258" s="41" t="s">
        <v>302</v>
      </c>
      <c r="B258" s="40">
        <v>2558</v>
      </c>
      <c r="C258" s="40">
        <v>2523</v>
      </c>
      <c r="D258" s="40">
        <v>2413</v>
      </c>
      <c r="E258" s="40">
        <v>2399</v>
      </c>
      <c r="F258" s="39" t="s">
        <v>279</v>
      </c>
    </row>
    <row r="259" spans="1:6" x14ac:dyDescent="0.35">
      <c r="A259" s="41" t="s">
        <v>301</v>
      </c>
      <c r="B259" s="40">
        <v>22957</v>
      </c>
      <c r="C259" s="40">
        <v>23308</v>
      </c>
      <c r="D259" s="40">
        <v>24283</v>
      </c>
      <c r="E259" s="40">
        <v>24287</v>
      </c>
      <c r="F259" s="39" t="s">
        <v>279</v>
      </c>
    </row>
    <row r="260" spans="1:6" x14ac:dyDescent="0.35">
      <c r="A260" s="41" t="s">
        <v>300</v>
      </c>
      <c r="B260" s="40">
        <v>2624</v>
      </c>
      <c r="C260" s="40">
        <v>2631</v>
      </c>
      <c r="D260" s="40">
        <v>2609</v>
      </c>
      <c r="E260" s="40">
        <v>2608</v>
      </c>
      <c r="F260" s="39" t="s">
        <v>279</v>
      </c>
    </row>
    <row r="261" spans="1:6" x14ac:dyDescent="0.35">
      <c r="A261" s="41" t="s">
        <v>299</v>
      </c>
      <c r="B261" s="40">
        <v>19474</v>
      </c>
      <c r="C261" s="40">
        <v>19610</v>
      </c>
      <c r="D261" s="40">
        <v>20170</v>
      </c>
      <c r="E261" s="40">
        <v>20171</v>
      </c>
      <c r="F261" s="39" t="s">
        <v>279</v>
      </c>
    </row>
    <row r="262" spans="1:6" x14ac:dyDescent="0.35">
      <c r="A262" s="41" t="s">
        <v>298</v>
      </c>
      <c r="B262" s="40">
        <v>14809</v>
      </c>
      <c r="C262" s="40">
        <v>14885</v>
      </c>
      <c r="D262" s="40">
        <v>14986</v>
      </c>
      <c r="E262" s="40">
        <v>14955</v>
      </c>
      <c r="F262" s="39" t="s">
        <v>279</v>
      </c>
    </row>
    <row r="263" spans="1:6" x14ac:dyDescent="0.35">
      <c r="A263" s="41" t="s">
        <v>297</v>
      </c>
      <c r="B263" s="40">
        <v>2153</v>
      </c>
      <c r="C263" s="40">
        <v>2139</v>
      </c>
      <c r="D263" s="40">
        <v>2054</v>
      </c>
      <c r="E263" s="40">
        <v>2033</v>
      </c>
      <c r="F263" s="39" t="s">
        <v>279</v>
      </c>
    </row>
    <row r="264" spans="1:6" x14ac:dyDescent="0.35">
      <c r="A264" s="41" t="s">
        <v>296</v>
      </c>
      <c r="B264" s="40">
        <v>1394</v>
      </c>
      <c r="C264" s="40">
        <v>1375</v>
      </c>
      <c r="D264" s="40">
        <v>1328</v>
      </c>
      <c r="E264" s="40">
        <v>1309</v>
      </c>
      <c r="F264" s="39" t="s">
        <v>279</v>
      </c>
    </row>
    <row r="265" spans="1:6" x14ac:dyDescent="0.35">
      <c r="A265" s="41" t="s">
        <v>295</v>
      </c>
      <c r="B265" s="40">
        <v>475</v>
      </c>
      <c r="C265" s="40">
        <v>469</v>
      </c>
      <c r="D265" s="40">
        <v>459</v>
      </c>
      <c r="E265" s="40">
        <v>441</v>
      </c>
      <c r="F265" s="39" t="s">
        <v>279</v>
      </c>
    </row>
    <row r="266" spans="1:6" x14ac:dyDescent="0.35">
      <c r="A266" s="41" t="s">
        <v>294</v>
      </c>
      <c r="B266" s="40">
        <v>892</v>
      </c>
      <c r="C266" s="40">
        <v>867</v>
      </c>
      <c r="D266" s="40">
        <v>846</v>
      </c>
      <c r="E266" s="40">
        <v>818</v>
      </c>
      <c r="F266" s="39" t="s">
        <v>279</v>
      </c>
    </row>
    <row r="267" spans="1:6" x14ac:dyDescent="0.35">
      <c r="A267" s="41" t="s">
        <v>293</v>
      </c>
      <c r="B267" s="40">
        <v>2489</v>
      </c>
      <c r="C267" s="40">
        <v>2466</v>
      </c>
      <c r="D267" s="40">
        <v>2347</v>
      </c>
      <c r="E267" s="40">
        <v>2287</v>
      </c>
      <c r="F267" s="39" t="s">
        <v>279</v>
      </c>
    </row>
    <row r="268" spans="1:6" x14ac:dyDescent="0.35">
      <c r="A268" s="41" t="s">
        <v>292</v>
      </c>
      <c r="B268" s="40">
        <v>1252</v>
      </c>
      <c r="C268" s="40">
        <v>1250</v>
      </c>
      <c r="D268" s="40">
        <v>1215</v>
      </c>
      <c r="E268" s="40">
        <v>1193</v>
      </c>
      <c r="F268" s="39" t="s">
        <v>279</v>
      </c>
    </row>
    <row r="269" spans="1:6" x14ac:dyDescent="0.35">
      <c r="A269" s="41" t="s">
        <v>291</v>
      </c>
      <c r="B269" s="40">
        <v>3751</v>
      </c>
      <c r="C269" s="40">
        <v>3825</v>
      </c>
      <c r="D269" s="40">
        <v>3865</v>
      </c>
      <c r="E269" s="40">
        <v>3817</v>
      </c>
      <c r="F269" s="39" t="s">
        <v>279</v>
      </c>
    </row>
    <row r="270" spans="1:6" x14ac:dyDescent="0.35">
      <c r="A270" s="41" t="s">
        <v>290</v>
      </c>
      <c r="B270" s="40">
        <v>1119</v>
      </c>
      <c r="C270" s="40">
        <v>1103</v>
      </c>
      <c r="D270" s="40">
        <v>1100</v>
      </c>
      <c r="E270" s="40">
        <v>1101</v>
      </c>
      <c r="F270" s="39" t="s">
        <v>279</v>
      </c>
    </row>
    <row r="271" spans="1:6" x14ac:dyDescent="0.35">
      <c r="A271" s="41" t="s">
        <v>289</v>
      </c>
      <c r="B271" s="40">
        <v>574</v>
      </c>
      <c r="C271" s="40">
        <v>562</v>
      </c>
      <c r="D271" s="40">
        <v>563</v>
      </c>
      <c r="E271" s="40">
        <v>570</v>
      </c>
      <c r="F271" s="39" t="s">
        <v>279</v>
      </c>
    </row>
    <row r="272" spans="1:6" x14ac:dyDescent="0.35">
      <c r="A272" s="41" t="s">
        <v>288</v>
      </c>
      <c r="B272" s="40">
        <v>6770</v>
      </c>
      <c r="C272" s="40">
        <v>6769</v>
      </c>
      <c r="D272" s="40">
        <v>6764</v>
      </c>
      <c r="E272" s="40">
        <v>6794</v>
      </c>
      <c r="F272" s="39" t="s">
        <v>279</v>
      </c>
    </row>
    <row r="273" spans="1:6" x14ac:dyDescent="0.35">
      <c r="A273" s="41" t="s">
        <v>287</v>
      </c>
      <c r="B273" s="40">
        <v>10182</v>
      </c>
      <c r="C273" s="40">
        <v>10175</v>
      </c>
      <c r="D273" s="40">
        <v>9948</v>
      </c>
      <c r="E273" s="40">
        <v>9899</v>
      </c>
      <c r="F273" s="39" t="s">
        <v>279</v>
      </c>
    </row>
    <row r="274" spans="1:6" x14ac:dyDescent="0.35">
      <c r="A274" s="41" t="s">
        <v>286</v>
      </c>
      <c r="B274" s="40">
        <v>0</v>
      </c>
      <c r="C274" s="40">
        <v>0</v>
      </c>
      <c r="D274" s="40">
        <v>5941</v>
      </c>
      <c r="E274" s="40">
        <v>5884</v>
      </c>
      <c r="F274" s="39" t="s">
        <v>281</v>
      </c>
    </row>
    <row r="275" spans="1:6" x14ac:dyDescent="0.35">
      <c r="A275" s="41" t="s">
        <v>285</v>
      </c>
      <c r="B275" s="40">
        <v>0</v>
      </c>
      <c r="C275" s="40">
        <v>0</v>
      </c>
      <c r="D275" s="40">
        <v>5140</v>
      </c>
      <c r="E275" s="40">
        <v>5156</v>
      </c>
      <c r="F275" s="39" t="s">
        <v>281</v>
      </c>
    </row>
    <row r="276" spans="1:6" x14ac:dyDescent="0.35">
      <c r="A276" s="41" t="s">
        <v>284</v>
      </c>
      <c r="B276" s="40">
        <v>9898</v>
      </c>
      <c r="C276" s="40">
        <v>9988</v>
      </c>
      <c r="D276" s="40">
        <v>10306</v>
      </c>
      <c r="E276" s="40">
        <v>10371</v>
      </c>
      <c r="F276" s="39" t="s">
        <v>281</v>
      </c>
    </row>
    <row r="277" spans="1:6" x14ac:dyDescent="0.35">
      <c r="A277" s="41" t="s">
        <v>283</v>
      </c>
      <c r="B277" s="40">
        <v>4225</v>
      </c>
      <c r="C277" s="40">
        <v>4233</v>
      </c>
      <c r="D277" s="40">
        <v>4271</v>
      </c>
      <c r="E277" s="40">
        <v>4252</v>
      </c>
      <c r="F277" s="39" t="s">
        <v>281</v>
      </c>
    </row>
    <row r="278" spans="1:6" x14ac:dyDescent="0.35">
      <c r="A278" s="41" t="s">
        <v>282</v>
      </c>
      <c r="B278" s="40">
        <v>0</v>
      </c>
      <c r="C278" s="40">
        <v>0</v>
      </c>
      <c r="D278" s="40">
        <v>18300</v>
      </c>
      <c r="E278" s="40">
        <v>18502</v>
      </c>
      <c r="F278" s="39" t="s">
        <v>281</v>
      </c>
    </row>
    <row r="279" spans="1:6" x14ac:dyDescent="0.35">
      <c r="A279" s="41" t="s">
        <v>280</v>
      </c>
      <c r="B279" s="40">
        <v>9444</v>
      </c>
      <c r="C279" s="40">
        <v>9513</v>
      </c>
      <c r="D279" s="40">
        <v>9581</v>
      </c>
      <c r="E279" s="40">
        <v>9732</v>
      </c>
      <c r="F279" s="39" t="s">
        <v>279</v>
      </c>
    </row>
    <row r="280" spans="1:6" x14ac:dyDescent="0.35">
      <c r="A280" s="41" t="s">
        <v>278</v>
      </c>
      <c r="B280" s="40">
        <v>2038</v>
      </c>
      <c r="C280" s="40">
        <v>2036</v>
      </c>
      <c r="D280" s="40">
        <v>1989</v>
      </c>
      <c r="E280" s="40">
        <v>1980</v>
      </c>
      <c r="F280" s="39" t="s">
        <v>277</v>
      </c>
    </row>
    <row r="281" spans="1:6" x14ac:dyDescent="0.35">
      <c r="A281" s="41" t="s">
        <v>276</v>
      </c>
      <c r="B281" s="40">
        <v>50185</v>
      </c>
      <c r="C281" s="40">
        <v>50488</v>
      </c>
      <c r="D281" s="40">
        <v>52560</v>
      </c>
      <c r="E281" s="40">
        <v>52803</v>
      </c>
      <c r="F281" s="39" t="s">
        <v>227</v>
      </c>
    </row>
    <row r="282" spans="1:6" x14ac:dyDescent="0.35">
      <c r="A282" s="41" t="s">
        <v>275</v>
      </c>
      <c r="B282" s="40">
        <v>0</v>
      </c>
      <c r="C282" s="40">
        <v>0</v>
      </c>
      <c r="D282" s="40">
        <v>21661</v>
      </c>
      <c r="E282" s="40">
        <v>21530</v>
      </c>
      <c r="F282" s="39" t="s">
        <v>227</v>
      </c>
    </row>
    <row r="283" spans="1:6" x14ac:dyDescent="0.35">
      <c r="A283" s="41" t="s">
        <v>274</v>
      </c>
      <c r="B283" s="40">
        <v>1482</v>
      </c>
      <c r="C283" s="40">
        <v>1465</v>
      </c>
      <c r="D283" s="40">
        <v>1397</v>
      </c>
      <c r="E283" s="40">
        <v>1406</v>
      </c>
      <c r="F283" s="39" t="s">
        <v>227</v>
      </c>
    </row>
    <row r="284" spans="1:6" x14ac:dyDescent="0.35">
      <c r="A284" s="41" t="s">
        <v>273</v>
      </c>
      <c r="B284" s="40">
        <v>2063</v>
      </c>
      <c r="C284" s="40">
        <v>2031</v>
      </c>
      <c r="D284" s="40">
        <v>1990</v>
      </c>
      <c r="E284" s="40">
        <v>1981</v>
      </c>
      <c r="F284" s="39" t="s">
        <v>227</v>
      </c>
    </row>
    <row r="285" spans="1:6" x14ac:dyDescent="0.35">
      <c r="A285" s="41" t="s">
        <v>272</v>
      </c>
      <c r="B285" s="40">
        <v>7934</v>
      </c>
      <c r="C285" s="40">
        <v>7962</v>
      </c>
      <c r="D285" s="40">
        <v>7803</v>
      </c>
      <c r="E285" s="40">
        <v>7777</v>
      </c>
      <c r="F285" s="39" t="s">
        <v>227</v>
      </c>
    </row>
    <row r="286" spans="1:6" x14ac:dyDescent="0.35">
      <c r="A286" s="41" t="s">
        <v>271</v>
      </c>
      <c r="B286" s="40">
        <v>1225</v>
      </c>
      <c r="C286" s="40">
        <v>1244</v>
      </c>
      <c r="D286" s="40">
        <v>1182</v>
      </c>
      <c r="E286" s="40">
        <v>1175</v>
      </c>
      <c r="F286" s="39" t="s">
        <v>227</v>
      </c>
    </row>
    <row r="287" spans="1:6" x14ac:dyDescent="0.35">
      <c r="A287" s="41" t="s">
        <v>270</v>
      </c>
      <c r="B287" s="40">
        <v>510</v>
      </c>
      <c r="C287" s="40">
        <v>507</v>
      </c>
      <c r="D287" s="40">
        <v>465</v>
      </c>
      <c r="E287" s="40">
        <v>462</v>
      </c>
      <c r="F287" s="39" t="s">
        <v>227</v>
      </c>
    </row>
    <row r="288" spans="1:6" x14ac:dyDescent="0.35">
      <c r="A288" s="41" t="s">
        <v>269</v>
      </c>
      <c r="B288" s="40">
        <v>1737</v>
      </c>
      <c r="C288" s="40">
        <v>1743</v>
      </c>
      <c r="D288" s="40">
        <v>1793</v>
      </c>
      <c r="E288" s="40">
        <v>1825</v>
      </c>
      <c r="F288" s="39" t="s">
        <v>227</v>
      </c>
    </row>
    <row r="289" spans="1:6" x14ac:dyDescent="0.35">
      <c r="A289" s="41" t="s">
        <v>268</v>
      </c>
      <c r="B289" s="40">
        <v>7454</v>
      </c>
      <c r="C289" s="40">
        <v>7437</v>
      </c>
      <c r="D289" s="40">
        <v>7394</v>
      </c>
      <c r="E289" s="40">
        <v>7333</v>
      </c>
      <c r="F289" s="39" t="s">
        <v>227</v>
      </c>
    </row>
    <row r="290" spans="1:6" x14ac:dyDescent="0.35">
      <c r="A290" s="41" t="s">
        <v>267</v>
      </c>
      <c r="B290" s="40">
        <v>2188</v>
      </c>
      <c r="C290" s="40">
        <v>2216</v>
      </c>
      <c r="D290" s="40">
        <v>2278</v>
      </c>
      <c r="E290" s="40">
        <v>2257</v>
      </c>
      <c r="F290" s="39" t="s">
        <v>227</v>
      </c>
    </row>
    <row r="291" spans="1:6" x14ac:dyDescent="0.35">
      <c r="A291" s="41" t="s">
        <v>266</v>
      </c>
      <c r="B291" s="40">
        <v>13352</v>
      </c>
      <c r="C291" s="40">
        <v>13427</v>
      </c>
      <c r="D291" s="40">
        <v>13268</v>
      </c>
      <c r="E291" s="40">
        <v>13233</v>
      </c>
      <c r="F291" s="39" t="s">
        <v>227</v>
      </c>
    </row>
    <row r="292" spans="1:6" x14ac:dyDescent="0.35">
      <c r="A292" s="41" t="s">
        <v>265</v>
      </c>
      <c r="B292" s="40">
        <v>1458</v>
      </c>
      <c r="C292" s="40">
        <v>1462</v>
      </c>
      <c r="D292" s="40">
        <v>1453</v>
      </c>
      <c r="E292" s="40">
        <v>1461</v>
      </c>
      <c r="F292" s="39" t="s">
        <v>227</v>
      </c>
    </row>
    <row r="293" spans="1:6" x14ac:dyDescent="0.35">
      <c r="A293" s="41" t="s">
        <v>264</v>
      </c>
      <c r="B293" s="40">
        <v>1533</v>
      </c>
      <c r="C293" s="40">
        <v>1465</v>
      </c>
      <c r="D293" s="40">
        <v>1267</v>
      </c>
      <c r="E293" s="40">
        <v>1273</v>
      </c>
      <c r="F293" s="39" t="s">
        <v>227</v>
      </c>
    </row>
    <row r="294" spans="1:6" x14ac:dyDescent="0.35">
      <c r="A294" s="41" t="s">
        <v>263</v>
      </c>
      <c r="B294" s="40">
        <v>1407</v>
      </c>
      <c r="C294" s="40">
        <v>1402</v>
      </c>
      <c r="D294" s="40">
        <v>1371</v>
      </c>
      <c r="E294" s="40">
        <v>1369</v>
      </c>
      <c r="F294" s="39" t="s">
        <v>227</v>
      </c>
    </row>
    <row r="295" spans="1:6" x14ac:dyDescent="0.35">
      <c r="A295" s="41" t="s">
        <v>262</v>
      </c>
      <c r="B295" s="40">
        <v>1871</v>
      </c>
      <c r="C295" s="40">
        <v>1838</v>
      </c>
      <c r="D295" s="40">
        <v>1701</v>
      </c>
      <c r="E295" s="40">
        <v>1698</v>
      </c>
      <c r="F295" s="39" t="s">
        <v>227</v>
      </c>
    </row>
    <row r="296" spans="1:6" x14ac:dyDescent="0.35">
      <c r="A296" s="41" t="s">
        <v>261</v>
      </c>
      <c r="B296" s="40">
        <v>4528</v>
      </c>
      <c r="C296" s="40">
        <v>4486</v>
      </c>
      <c r="D296" s="40">
        <v>4428</v>
      </c>
      <c r="E296" s="40">
        <v>4420</v>
      </c>
      <c r="F296" s="39" t="s">
        <v>227</v>
      </c>
    </row>
    <row r="297" spans="1:6" x14ac:dyDescent="0.35">
      <c r="A297" s="41" t="s">
        <v>260</v>
      </c>
      <c r="B297" s="40">
        <v>26078</v>
      </c>
      <c r="C297" s="40">
        <v>26039</v>
      </c>
      <c r="D297" s="40">
        <v>26083</v>
      </c>
      <c r="E297" s="40">
        <v>26092</v>
      </c>
      <c r="F297" s="39" t="s">
        <v>227</v>
      </c>
    </row>
    <row r="298" spans="1:6" x14ac:dyDescent="0.35">
      <c r="A298" s="41" t="s">
        <v>259</v>
      </c>
      <c r="B298" s="40">
        <v>1917</v>
      </c>
      <c r="C298" s="40">
        <v>1923</v>
      </c>
      <c r="D298" s="40">
        <v>1876</v>
      </c>
      <c r="E298" s="40">
        <v>1869</v>
      </c>
      <c r="F298" s="39" t="s">
        <v>227</v>
      </c>
    </row>
    <row r="299" spans="1:6" x14ac:dyDescent="0.35">
      <c r="A299" s="41" t="s">
        <v>258</v>
      </c>
      <c r="B299" s="40">
        <v>486</v>
      </c>
      <c r="C299" s="40">
        <v>478</v>
      </c>
      <c r="D299" s="40">
        <v>442</v>
      </c>
      <c r="E299" s="40">
        <v>450</v>
      </c>
      <c r="F299" s="39" t="s">
        <v>227</v>
      </c>
    </row>
    <row r="300" spans="1:6" x14ac:dyDescent="0.35">
      <c r="A300" s="41" t="s">
        <v>257</v>
      </c>
      <c r="B300" s="40">
        <v>1269</v>
      </c>
      <c r="C300" s="40">
        <v>1268</v>
      </c>
      <c r="D300" s="40">
        <v>1206</v>
      </c>
      <c r="E300" s="40">
        <v>1153</v>
      </c>
      <c r="F300" s="39" t="s">
        <v>227</v>
      </c>
    </row>
    <row r="301" spans="1:6" x14ac:dyDescent="0.35">
      <c r="A301" s="41" t="s">
        <v>256</v>
      </c>
      <c r="B301" s="40">
        <v>6454</v>
      </c>
      <c r="C301" s="40">
        <v>6471</v>
      </c>
      <c r="D301" s="40">
        <v>6247</v>
      </c>
      <c r="E301" s="40">
        <v>6214</v>
      </c>
      <c r="F301" s="39" t="s">
        <v>227</v>
      </c>
    </row>
    <row r="302" spans="1:6" x14ac:dyDescent="0.35">
      <c r="A302" s="41" t="s">
        <v>255</v>
      </c>
      <c r="B302" s="40">
        <v>2014</v>
      </c>
      <c r="C302" s="40">
        <v>2043</v>
      </c>
      <c r="D302" s="40">
        <v>1920</v>
      </c>
      <c r="E302" s="40">
        <v>1894</v>
      </c>
      <c r="F302" s="39" t="s">
        <v>227</v>
      </c>
    </row>
    <row r="303" spans="1:6" x14ac:dyDescent="0.35">
      <c r="A303" s="41" t="s">
        <v>254</v>
      </c>
      <c r="B303" s="40">
        <v>1058</v>
      </c>
      <c r="C303" s="40">
        <v>1034</v>
      </c>
      <c r="D303" s="40">
        <v>999</v>
      </c>
      <c r="E303" s="40">
        <v>1012</v>
      </c>
      <c r="F303" s="39" t="s">
        <v>227</v>
      </c>
    </row>
    <row r="304" spans="1:6" x14ac:dyDescent="0.35">
      <c r="A304" s="41" t="s">
        <v>253</v>
      </c>
      <c r="B304" s="40">
        <v>4734</v>
      </c>
      <c r="C304" s="40">
        <v>4700</v>
      </c>
      <c r="D304" s="40">
        <v>4632</v>
      </c>
      <c r="E304" s="40">
        <v>4617</v>
      </c>
      <c r="F304" s="39" t="s">
        <v>227</v>
      </c>
    </row>
    <row r="305" spans="1:6" x14ac:dyDescent="0.35">
      <c r="A305" s="41" t="s">
        <v>252</v>
      </c>
      <c r="B305" s="40">
        <v>9622</v>
      </c>
      <c r="C305" s="40">
        <v>9604</v>
      </c>
      <c r="D305" s="40">
        <v>9640</v>
      </c>
      <c r="E305" s="40">
        <v>9603</v>
      </c>
      <c r="F305" s="39" t="s">
        <v>227</v>
      </c>
    </row>
    <row r="306" spans="1:6" x14ac:dyDescent="0.35">
      <c r="A306" s="41" t="s">
        <v>251</v>
      </c>
      <c r="B306" s="40">
        <v>1953</v>
      </c>
      <c r="C306" s="40">
        <v>1963</v>
      </c>
      <c r="D306" s="40">
        <v>1912</v>
      </c>
      <c r="E306" s="40">
        <v>1869</v>
      </c>
      <c r="F306" s="39" t="s">
        <v>227</v>
      </c>
    </row>
    <row r="307" spans="1:6" x14ac:dyDescent="0.35">
      <c r="A307" s="41" t="s">
        <v>250</v>
      </c>
      <c r="B307" s="40">
        <v>2507</v>
      </c>
      <c r="C307" s="40">
        <v>2543</v>
      </c>
      <c r="D307" s="40">
        <v>2586</v>
      </c>
      <c r="E307" s="40">
        <v>2591</v>
      </c>
      <c r="F307" s="39" t="s">
        <v>227</v>
      </c>
    </row>
    <row r="308" spans="1:6" x14ac:dyDescent="0.35">
      <c r="A308" s="41" t="s">
        <v>249</v>
      </c>
      <c r="B308" s="40">
        <v>2160</v>
      </c>
      <c r="C308" s="40">
        <v>2144</v>
      </c>
      <c r="D308" s="40">
        <v>2003</v>
      </c>
      <c r="E308" s="40">
        <v>1976</v>
      </c>
      <c r="F308" s="39" t="s">
        <v>227</v>
      </c>
    </row>
    <row r="309" spans="1:6" x14ac:dyDescent="0.35">
      <c r="A309" s="41" t="s">
        <v>248</v>
      </c>
      <c r="B309" s="40">
        <v>1385</v>
      </c>
      <c r="C309" s="40">
        <v>1400</v>
      </c>
      <c r="D309" s="40">
        <v>1324</v>
      </c>
      <c r="E309" s="40">
        <v>1334</v>
      </c>
      <c r="F309" s="39" t="s">
        <v>227</v>
      </c>
    </row>
    <row r="310" spans="1:6" x14ac:dyDescent="0.35">
      <c r="A310" s="41" t="s">
        <v>247</v>
      </c>
      <c r="B310" s="40">
        <v>545</v>
      </c>
      <c r="C310" s="40">
        <v>551</v>
      </c>
      <c r="D310" s="40">
        <v>488</v>
      </c>
      <c r="E310" s="40">
        <v>469</v>
      </c>
      <c r="F310" s="39" t="s">
        <v>227</v>
      </c>
    </row>
    <row r="311" spans="1:6" x14ac:dyDescent="0.35">
      <c r="A311" s="41" t="s">
        <v>246</v>
      </c>
      <c r="B311" s="40">
        <v>780</v>
      </c>
      <c r="C311" s="40">
        <v>765</v>
      </c>
      <c r="D311" s="40">
        <v>698</v>
      </c>
      <c r="E311" s="40">
        <v>678</v>
      </c>
      <c r="F311" s="39" t="s">
        <v>227</v>
      </c>
    </row>
    <row r="312" spans="1:6" x14ac:dyDescent="0.35">
      <c r="A312" s="41" t="s">
        <v>245</v>
      </c>
      <c r="B312" s="40">
        <v>1358</v>
      </c>
      <c r="C312" s="40">
        <v>1336</v>
      </c>
      <c r="D312" s="40">
        <v>1238</v>
      </c>
      <c r="E312" s="40">
        <v>1216</v>
      </c>
      <c r="F312" s="39" t="s">
        <v>227</v>
      </c>
    </row>
    <row r="313" spans="1:6" x14ac:dyDescent="0.35">
      <c r="A313" s="41" t="s">
        <v>244</v>
      </c>
      <c r="B313" s="40">
        <v>11140</v>
      </c>
      <c r="C313" s="40">
        <v>11198</v>
      </c>
      <c r="D313" s="40">
        <v>11521</v>
      </c>
      <c r="E313" s="40">
        <v>11566</v>
      </c>
      <c r="F313" s="39" t="s">
        <v>227</v>
      </c>
    </row>
    <row r="314" spans="1:6" x14ac:dyDescent="0.35">
      <c r="A314" s="41" t="s">
        <v>243</v>
      </c>
      <c r="B314" s="40">
        <v>9285</v>
      </c>
      <c r="C314" s="40">
        <v>9350</v>
      </c>
      <c r="D314" s="40">
        <v>9670</v>
      </c>
      <c r="E314" s="40">
        <v>9724</v>
      </c>
      <c r="F314" s="39" t="s">
        <v>227</v>
      </c>
    </row>
    <row r="315" spans="1:6" x14ac:dyDescent="0.35">
      <c r="A315" s="41" t="s">
        <v>242</v>
      </c>
      <c r="B315" s="40">
        <v>8057</v>
      </c>
      <c r="C315" s="40">
        <v>8082</v>
      </c>
      <c r="D315" s="40">
        <v>8065</v>
      </c>
      <c r="E315" s="40">
        <v>8107</v>
      </c>
      <c r="F315" s="39" t="s">
        <v>227</v>
      </c>
    </row>
    <row r="316" spans="1:6" x14ac:dyDescent="0.35">
      <c r="A316" s="41" t="s">
        <v>241</v>
      </c>
      <c r="B316" s="40">
        <v>2642</v>
      </c>
      <c r="C316" s="40">
        <v>2632</v>
      </c>
      <c r="D316" s="40">
        <v>2576</v>
      </c>
      <c r="E316" s="40">
        <v>2565</v>
      </c>
      <c r="F316" s="39" t="s">
        <v>227</v>
      </c>
    </row>
    <row r="317" spans="1:6" x14ac:dyDescent="0.35">
      <c r="A317" s="41" t="s">
        <v>240</v>
      </c>
      <c r="B317" s="40">
        <v>4563</v>
      </c>
      <c r="C317" s="40">
        <v>4529</v>
      </c>
      <c r="D317" s="40">
        <v>4416</v>
      </c>
      <c r="E317" s="40">
        <v>4458</v>
      </c>
      <c r="F317" s="39" t="s">
        <v>227</v>
      </c>
    </row>
    <row r="318" spans="1:6" x14ac:dyDescent="0.35">
      <c r="A318" s="41" t="s">
        <v>239</v>
      </c>
      <c r="B318" s="40">
        <v>10166</v>
      </c>
      <c r="C318" s="40">
        <v>10214</v>
      </c>
      <c r="D318" s="40">
        <v>10514</v>
      </c>
      <c r="E318" s="40">
        <v>10468</v>
      </c>
      <c r="F318" s="39" t="s">
        <v>227</v>
      </c>
    </row>
    <row r="319" spans="1:6" x14ac:dyDescent="0.35">
      <c r="A319" s="41" t="s">
        <v>238</v>
      </c>
      <c r="B319" s="40">
        <v>4991</v>
      </c>
      <c r="C319" s="40">
        <v>4980</v>
      </c>
      <c r="D319" s="40">
        <v>4588</v>
      </c>
      <c r="E319" s="40">
        <v>4572</v>
      </c>
      <c r="F319" s="39" t="s">
        <v>227</v>
      </c>
    </row>
    <row r="320" spans="1:6" x14ac:dyDescent="0.35">
      <c r="A320" s="41" t="s">
        <v>237</v>
      </c>
      <c r="B320" s="40">
        <v>1070</v>
      </c>
      <c r="C320" s="40">
        <v>1062</v>
      </c>
      <c r="D320" s="40">
        <v>989</v>
      </c>
      <c r="E320" s="40">
        <v>982</v>
      </c>
      <c r="F320" s="39" t="s">
        <v>227</v>
      </c>
    </row>
    <row r="321" spans="1:8" x14ac:dyDescent="0.35">
      <c r="A321" s="41" t="s">
        <v>236</v>
      </c>
      <c r="B321" s="40">
        <v>0</v>
      </c>
      <c r="C321" s="40">
        <v>0</v>
      </c>
      <c r="D321" s="40">
        <v>2701</v>
      </c>
      <c r="E321" s="40">
        <v>2708</v>
      </c>
      <c r="F321" s="39" t="s">
        <v>227</v>
      </c>
    </row>
    <row r="322" spans="1:8" x14ac:dyDescent="0.35">
      <c r="A322" s="41" t="s">
        <v>235</v>
      </c>
      <c r="B322" s="40">
        <v>72681</v>
      </c>
      <c r="C322" s="40">
        <v>73480</v>
      </c>
      <c r="D322" s="40">
        <v>77095</v>
      </c>
      <c r="E322" s="40">
        <v>77544</v>
      </c>
      <c r="F322" s="39" t="s">
        <v>208</v>
      </c>
    </row>
    <row r="323" spans="1:8" x14ac:dyDescent="0.35">
      <c r="A323" s="41" t="s">
        <v>234</v>
      </c>
      <c r="B323" s="40">
        <v>24676</v>
      </c>
      <c r="C323" s="40">
        <v>24695</v>
      </c>
      <c r="D323" s="40">
        <v>24738</v>
      </c>
      <c r="E323" s="40">
        <v>24804</v>
      </c>
      <c r="F323" s="39" t="s">
        <v>208</v>
      </c>
    </row>
    <row r="324" spans="1:8" x14ac:dyDescent="0.35">
      <c r="A324" s="41" t="s">
        <v>233</v>
      </c>
      <c r="B324" s="40">
        <v>19898</v>
      </c>
      <c r="C324" s="40">
        <v>20097</v>
      </c>
      <c r="D324" s="40">
        <v>20847</v>
      </c>
      <c r="E324" s="40">
        <v>21144</v>
      </c>
      <c r="F324" s="39" t="s">
        <v>193</v>
      </c>
    </row>
    <row r="325" spans="1:8" x14ac:dyDescent="0.35">
      <c r="A325" s="41" t="s">
        <v>232</v>
      </c>
      <c r="B325" s="40">
        <v>2128</v>
      </c>
      <c r="C325" s="40">
        <v>2137</v>
      </c>
      <c r="D325" s="40">
        <v>1959</v>
      </c>
      <c r="E325" s="40">
        <v>1897</v>
      </c>
      <c r="F325" s="39" t="s">
        <v>193</v>
      </c>
    </row>
    <row r="326" spans="1:8" x14ac:dyDescent="0.35">
      <c r="A326" s="41" t="s">
        <v>231</v>
      </c>
      <c r="B326" s="40">
        <v>6239</v>
      </c>
      <c r="C326" s="40">
        <v>6160</v>
      </c>
      <c r="D326" s="40">
        <v>5642</v>
      </c>
      <c r="E326" s="40">
        <v>5568</v>
      </c>
      <c r="F326" s="39" t="s">
        <v>193</v>
      </c>
    </row>
    <row r="327" spans="1:8" x14ac:dyDescent="0.35">
      <c r="A327" s="41" t="s">
        <v>230</v>
      </c>
      <c r="B327" s="40">
        <v>11466</v>
      </c>
      <c r="C327" s="40">
        <v>11490</v>
      </c>
      <c r="D327" s="40">
        <v>11331</v>
      </c>
      <c r="E327" s="40">
        <v>11274</v>
      </c>
      <c r="F327" s="39" t="s">
        <v>193</v>
      </c>
    </row>
    <row r="328" spans="1:8" x14ac:dyDescent="0.35">
      <c r="A328" s="41" t="s">
        <v>229</v>
      </c>
      <c r="B328" s="40">
        <v>3076</v>
      </c>
      <c r="C328" s="40">
        <v>3029</v>
      </c>
      <c r="D328" s="40">
        <v>2822</v>
      </c>
      <c r="E328" s="40">
        <v>2789</v>
      </c>
      <c r="F328" s="39" t="s">
        <v>208</v>
      </c>
    </row>
    <row r="329" spans="1:8" x14ac:dyDescent="0.35">
      <c r="A329" s="41" t="s">
        <v>228</v>
      </c>
      <c r="B329" s="40">
        <v>4268</v>
      </c>
      <c r="C329" s="40">
        <v>4324</v>
      </c>
      <c r="D329" s="40">
        <v>4209</v>
      </c>
      <c r="E329" s="40">
        <v>4201</v>
      </c>
      <c r="F329" s="39" t="s">
        <v>227</v>
      </c>
      <c r="H329" s="39" t="s">
        <v>226</v>
      </c>
    </row>
    <row r="330" spans="1:8" x14ac:dyDescent="0.35">
      <c r="A330" s="41" t="s">
        <v>225</v>
      </c>
      <c r="B330" s="40">
        <v>1410</v>
      </c>
      <c r="C330" s="40">
        <v>1403</v>
      </c>
      <c r="D330" s="40">
        <v>1320</v>
      </c>
      <c r="E330" s="40">
        <v>1289</v>
      </c>
      <c r="F330" s="39" t="s">
        <v>208</v>
      </c>
    </row>
    <row r="331" spans="1:8" x14ac:dyDescent="0.35">
      <c r="A331" s="41" t="s">
        <v>224</v>
      </c>
      <c r="B331" s="40">
        <v>1137</v>
      </c>
      <c r="C331" s="40">
        <v>1137</v>
      </c>
      <c r="D331" s="40">
        <v>1092</v>
      </c>
      <c r="E331" s="40">
        <v>1070</v>
      </c>
      <c r="F331" s="39" t="s">
        <v>208</v>
      </c>
    </row>
    <row r="332" spans="1:8" x14ac:dyDescent="0.35">
      <c r="A332" s="41" t="s">
        <v>223</v>
      </c>
      <c r="B332" s="40">
        <v>1008</v>
      </c>
      <c r="C332" s="40">
        <v>1051</v>
      </c>
      <c r="D332" s="40">
        <v>1020</v>
      </c>
      <c r="E332" s="40">
        <v>970</v>
      </c>
      <c r="F332" s="39" t="s">
        <v>208</v>
      </c>
    </row>
    <row r="333" spans="1:8" x14ac:dyDescent="0.35">
      <c r="A333" s="41" t="s">
        <v>222</v>
      </c>
      <c r="B333" s="40">
        <v>4078</v>
      </c>
      <c r="C333" s="40">
        <v>4019</v>
      </c>
      <c r="D333" s="40">
        <v>3959</v>
      </c>
      <c r="E333" s="40">
        <v>3993</v>
      </c>
      <c r="F333" s="39" t="s">
        <v>208</v>
      </c>
    </row>
    <row r="334" spans="1:8" x14ac:dyDescent="0.35">
      <c r="A334" s="41" t="s">
        <v>221</v>
      </c>
      <c r="B334" s="40">
        <v>2219</v>
      </c>
      <c r="C334" s="40">
        <v>2230</v>
      </c>
      <c r="D334" s="40">
        <v>2089</v>
      </c>
      <c r="E334" s="40">
        <v>2087</v>
      </c>
      <c r="F334" s="39" t="s">
        <v>208</v>
      </c>
    </row>
    <row r="335" spans="1:8" x14ac:dyDescent="0.35">
      <c r="A335" s="41" t="s">
        <v>220</v>
      </c>
      <c r="B335" s="40">
        <v>6693</v>
      </c>
      <c r="C335" s="40">
        <v>6741</v>
      </c>
      <c r="D335" s="40">
        <v>6609</v>
      </c>
      <c r="E335" s="40">
        <v>6599</v>
      </c>
      <c r="F335" s="39" t="s">
        <v>208</v>
      </c>
    </row>
    <row r="336" spans="1:8" x14ac:dyDescent="0.35">
      <c r="A336" s="41" t="s">
        <v>219</v>
      </c>
      <c r="B336" s="40">
        <v>3451</v>
      </c>
      <c r="C336" s="40">
        <v>3452</v>
      </c>
      <c r="D336" s="40">
        <v>3465</v>
      </c>
      <c r="E336" s="40">
        <v>3414</v>
      </c>
      <c r="F336" s="39" t="s">
        <v>208</v>
      </c>
    </row>
    <row r="337" spans="1:6" x14ac:dyDescent="0.35">
      <c r="A337" s="41" t="s">
        <v>218</v>
      </c>
      <c r="B337" s="40">
        <v>1154</v>
      </c>
      <c r="C337" s="40">
        <v>1158</v>
      </c>
      <c r="D337" s="40">
        <v>1063</v>
      </c>
      <c r="E337" s="40">
        <v>1068</v>
      </c>
      <c r="F337" s="39" t="s">
        <v>208</v>
      </c>
    </row>
    <row r="338" spans="1:6" x14ac:dyDescent="0.35">
      <c r="A338" s="41" t="s">
        <v>217</v>
      </c>
      <c r="B338" s="40">
        <v>14868</v>
      </c>
      <c r="C338" s="40">
        <v>14989</v>
      </c>
      <c r="D338" s="40">
        <v>14725</v>
      </c>
      <c r="E338" s="40">
        <v>14738</v>
      </c>
      <c r="F338" s="39" t="s">
        <v>208</v>
      </c>
    </row>
    <row r="339" spans="1:6" x14ac:dyDescent="0.35">
      <c r="A339" s="41" t="s">
        <v>216</v>
      </c>
      <c r="B339" s="40">
        <v>5720</v>
      </c>
      <c r="C339" s="40">
        <v>5701</v>
      </c>
      <c r="D339" s="40">
        <v>5559</v>
      </c>
      <c r="E339" s="40">
        <v>5576</v>
      </c>
      <c r="F339" s="39" t="s">
        <v>208</v>
      </c>
    </row>
    <row r="340" spans="1:6" x14ac:dyDescent="0.35">
      <c r="A340" s="41" t="s">
        <v>215</v>
      </c>
      <c r="B340" s="40">
        <v>2289</v>
      </c>
      <c r="C340" s="40">
        <v>2282</v>
      </c>
      <c r="D340" s="40">
        <v>2172</v>
      </c>
      <c r="E340" s="40">
        <v>2179</v>
      </c>
      <c r="F340" s="39" t="s">
        <v>208</v>
      </c>
    </row>
    <row r="341" spans="1:6" x14ac:dyDescent="0.35">
      <c r="A341" s="41" t="s">
        <v>214</v>
      </c>
      <c r="B341" s="40">
        <v>2922</v>
      </c>
      <c r="C341" s="40">
        <v>2861</v>
      </c>
      <c r="D341" s="40">
        <v>2773</v>
      </c>
      <c r="E341" s="40">
        <v>2729</v>
      </c>
      <c r="F341" s="39" t="s">
        <v>208</v>
      </c>
    </row>
    <row r="342" spans="1:6" x14ac:dyDescent="0.35">
      <c r="A342" s="41" t="s">
        <v>213</v>
      </c>
      <c r="B342" s="40">
        <v>1898</v>
      </c>
      <c r="C342" s="40">
        <v>1865</v>
      </c>
      <c r="D342" s="40">
        <v>1831</v>
      </c>
      <c r="E342" s="40">
        <v>1836</v>
      </c>
      <c r="F342" s="39" t="s">
        <v>208</v>
      </c>
    </row>
    <row r="343" spans="1:6" x14ac:dyDescent="0.35">
      <c r="A343" s="41" t="s">
        <v>212</v>
      </c>
      <c r="B343" s="40">
        <v>2182</v>
      </c>
      <c r="C343" s="40">
        <v>2150</v>
      </c>
      <c r="D343" s="40">
        <v>2072</v>
      </c>
      <c r="E343" s="40">
        <v>2012</v>
      </c>
      <c r="F343" s="39" t="s">
        <v>208</v>
      </c>
    </row>
    <row r="344" spans="1:6" x14ac:dyDescent="0.35">
      <c r="A344" s="41" t="s">
        <v>211</v>
      </c>
      <c r="B344" s="40">
        <v>2895</v>
      </c>
      <c r="C344" s="40">
        <v>2920</v>
      </c>
      <c r="D344" s="40">
        <v>2893</v>
      </c>
      <c r="E344" s="40">
        <v>2804</v>
      </c>
      <c r="F344" s="39" t="s">
        <v>208</v>
      </c>
    </row>
    <row r="345" spans="1:6" x14ac:dyDescent="0.35">
      <c r="A345" s="41" t="s">
        <v>210</v>
      </c>
      <c r="B345" s="40">
        <v>4882</v>
      </c>
      <c r="C345" s="40">
        <v>4895</v>
      </c>
      <c r="D345" s="40">
        <v>4812</v>
      </c>
      <c r="E345" s="40">
        <v>4746</v>
      </c>
      <c r="F345" s="39" t="s">
        <v>208</v>
      </c>
    </row>
    <row r="346" spans="1:6" x14ac:dyDescent="0.35">
      <c r="A346" s="41" t="s">
        <v>209</v>
      </c>
      <c r="B346" s="40">
        <v>1226</v>
      </c>
      <c r="C346" s="40">
        <v>1231</v>
      </c>
      <c r="D346" s="40">
        <v>1166</v>
      </c>
      <c r="E346" s="40">
        <v>1159</v>
      </c>
      <c r="F346" s="39" t="s">
        <v>208</v>
      </c>
    </row>
    <row r="347" spans="1:6" x14ac:dyDescent="0.35">
      <c r="A347" s="41" t="s">
        <v>207</v>
      </c>
      <c r="B347" s="40">
        <v>2914</v>
      </c>
      <c r="C347" s="40">
        <v>2956</v>
      </c>
      <c r="D347" s="40">
        <v>2920</v>
      </c>
      <c r="E347" s="40">
        <v>2877</v>
      </c>
      <c r="F347" s="39" t="s">
        <v>193</v>
      </c>
    </row>
    <row r="348" spans="1:6" x14ac:dyDescent="0.35">
      <c r="A348" s="41" t="s">
        <v>206</v>
      </c>
      <c r="B348" s="40">
        <v>989</v>
      </c>
      <c r="C348" s="40">
        <v>951</v>
      </c>
      <c r="D348" s="40">
        <v>860</v>
      </c>
      <c r="E348" s="40">
        <v>859</v>
      </c>
      <c r="F348" s="39" t="s">
        <v>193</v>
      </c>
    </row>
    <row r="349" spans="1:6" x14ac:dyDescent="0.35">
      <c r="A349" s="41" t="s">
        <v>205</v>
      </c>
      <c r="B349" s="40">
        <v>1041</v>
      </c>
      <c r="C349" s="40">
        <v>1054</v>
      </c>
      <c r="D349" s="40">
        <v>983</v>
      </c>
      <c r="E349" s="40">
        <v>964</v>
      </c>
      <c r="F349" s="39" t="s">
        <v>193</v>
      </c>
    </row>
    <row r="350" spans="1:6" x14ac:dyDescent="0.35">
      <c r="A350" s="41" t="s">
        <v>204</v>
      </c>
      <c r="B350" s="40">
        <v>1241</v>
      </c>
      <c r="C350" s="40">
        <v>1215</v>
      </c>
      <c r="D350" s="40">
        <v>1197</v>
      </c>
      <c r="E350" s="40">
        <v>1162</v>
      </c>
      <c r="F350" s="39" t="s">
        <v>193</v>
      </c>
    </row>
    <row r="351" spans="1:6" x14ac:dyDescent="0.35">
      <c r="A351" s="41" t="s">
        <v>203</v>
      </c>
      <c r="B351" s="40">
        <v>3278</v>
      </c>
      <c r="C351" s="40">
        <v>3276</v>
      </c>
      <c r="D351" s="40">
        <v>3075</v>
      </c>
      <c r="E351" s="40">
        <v>2947</v>
      </c>
      <c r="F351" s="39" t="s">
        <v>193</v>
      </c>
    </row>
    <row r="352" spans="1:6" x14ac:dyDescent="0.35">
      <c r="A352" s="41" t="s">
        <v>202</v>
      </c>
      <c r="B352" s="40">
        <v>3925</v>
      </c>
      <c r="C352" s="40">
        <v>3978</v>
      </c>
      <c r="D352" s="40">
        <v>3921</v>
      </c>
      <c r="E352" s="40">
        <v>3904</v>
      </c>
      <c r="F352" s="39" t="s">
        <v>193</v>
      </c>
    </row>
    <row r="353" spans="1:6" x14ac:dyDescent="0.35">
      <c r="A353" s="41" t="s">
        <v>201</v>
      </c>
      <c r="B353" s="40">
        <v>2708</v>
      </c>
      <c r="C353" s="40">
        <v>2668</v>
      </c>
      <c r="D353" s="40">
        <v>2641</v>
      </c>
      <c r="E353" s="40">
        <v>2584</v>
      </c>
      <c r="F353" s="39" t="s">
        <v>193</v>
      </c>
    </row>
    <row r="354" spans="1:6" x14ac:dyDescent="0.35">
      <c r="A354" s="41" t="s">
        <v>200</v>
      </c>
      <c r="B354" s="40">
        <v>1343</v>
      </c>
      <c r="C354" s="40">
        <v>1318</v>
      </c>
      <c r="D354" s="40">
        <v>1271</v>
      </c>
      <c r="E354" s="40">
        <v>1221</v>
      </c>
      <c r="F354" s="39" t="s">
        <v>193</v>
      </c>
    </row>
    <row r="355" spans="1:6" x14ac:dyDescent="0.35">
      <c r="A355" s="41" t="s">
        <v>199</v>
      </c>
      <c r="B355" s="40">
        <v>1116</v>
      </c>
      <c r="C355" s="40">
        <v>1139</v>
      </c>
      <c r="D355" s="40">
        <v>1097</v>
      </c>
      <c r="E355" s="40">
        <v>1057</v>
      </c>
      <c r="F355" s="39" t="s">
        <v>193</v>
      </c>
    </row>
    <row r="356" spans="1:6" x14ac:dyDescent="0.35">
      <c r="A356" s="41" t="s">
        <v>198</v>
      </c>
      <c r="B356" s="40">
        <v>1020</v>
      </c>
      <c r="C356" s="40">
        <v>1000</v>
      </c>
      <c r="D356" s="40">
        <v>928</v>
      </c>
      <c r="E356" s="40">
        <v>906</v>
      </c>
      <c r="F356" s="39" t="s">
        <v>193</v>
      </c>
    </row>
    <row r="357" spans="1:6" x14ac:dyDescent="0.35">
      <c r="A357" s="41" t="s">
        <v>197</v>
      </c>
      <c r="B357" s="40">
        <v>2909</v>
      </c>
      <c r="C357" s="40">
        <v>2922</v>
      </c>
      <c r="D357" s="40">
        <v>2829</v>
      </c>
      <c r="E357" s="40">
        <v>2821</v>
      </c>
      <c r="F357" s="39" t="s">
        <v>193</v>
      </c>
    </row>
    <row r="358" spans="1:6" x14ac:dyDescent="0.35">
      <c r="A358" s="41" t="s">
        <v>196</v>
      </c>
      <c r="B358" s="40">
        <v>934</v>
      </c>
      <c r="C358" s="40">
        <v>959</v>
      </c>
      <c r="D358" s="40">
        <v>880</v>
      </c>
      <c r="E358" s="40">
        <v>854</v>
      </c>
      <c r="F358" s="39" t="s">
        <v>193</v>
      </c>
    </row>
    <row r="359" spans="1:6" x14ac:dyDescent="0.35">
      <c r="A359" s="41" t="s">
        <v>195</v>
      </c>
      <c r="B359" s="40">
        <v>2235</v>
      </c>
      <c r="C359" s="40">
        <v>2211</v>
      </c>
      <c r="D359" s="40">
        <v>2200</v>
      </c>
      <c r="E359" s="40">
        <v>2165</v>
      </c>
      <c r="F359" s="39" t="s">
        <v>193</v>
      </c>
    </row>
    <row r="360" spans="1:6" x14ac:dyDescent="0.35">
      <c r="A360" s="41" t="s">
        <v>194</v>
      </c>
      <c r="B360" s="40">
        <v>10221</v>
      </c>
      <c r="C360" s="40">
        <v>10227</v>
      </c>
      <c r="D360" s="40">
        <v>10103</v>
      </c>
      <c r="E360" s="40">
        <v>9925</v>
      </c>
      <c r="F360" s="39" t="s">
        <v>193</v>
      </c>
    </row>
    <row r="361" spans="1:6" x14ac:dyDescent="0.35">
      <c r="A361" s="41" t="s">
        <v>192</v>
      </c>
      <c r="B361" s="40">
        <v>0</v>
      </c>
      <c r="C361" s="40">
        <v>0</v>
      </c>
      <c r="D361" s="40">
        <v>0</v>
      </c>
      <c r="E361" s="40">
        <v>0</v>
      </c>
    </row>
    <row r="362" spans="1:6" x14ac:dyDescent="0.35">
      <c r="A362" s="41" t="s">
        <v>191</v>
      </c>
      <c r="B362" s="40">
        <v>0</v>
      </c>
      <c r="C362" s="40">
        <v>0</v>
      </c>
      <c r="D362" s="40">
        <v>0</v>
      </c>
      <c r="E362" s="40">
        <v>0</v>
      </c>
    </row>
    <row r="363" spans="1:6" x14ac:dyDescent="0.35">
      <c r="A363" s="41" t="s">
        <v>190</v>
      </c>
      <c r="B363" s="40">
        <v>54068</v>
      </c>
      <c r="C363" s="40">
        <v>54014</v>
      </c>
      <c r="D363" s="40">
        <v>0</v>
      </c>
      <c r="E363" s="40">
        <v>0</v>
      </c>
    </row>
    <row r="364" spans="1:6" x14ac:dyDescent="0.35">
      <c r="C364" s="40">
        <f>SUM(C5:C363)</f>
        <v>5213985</v>
      </c>
      <c r="D364" s="40">
        <f>SUM(D5:D363)</f>
        <v>5391369</v>
      </c>
      <c r="E364" s="40">
        <f>SUM(E5:E363)</f>
        <v>5425270</v>
      </c>
    </row>
    <row r="365" spans="1:6" x14ac:dyDescent="0.35">
      <c r="A365" s="60" t="s">
        <v>189</v>
      </c>
      <c r="B365" s="59"/>
      <c r="C365" s="59"/>
      <c r="D365" s="59"/>
      <c r="E365" s="59"/>
    </row>
    <row r="366" spans="1:6" x14ac:dyDescent="0.35">
      <c r="A366" s="39" t="s">
        <v>138</v>
      </c>
    </row>
    <row r="367" spans="1:6" x14ac:dyDescent="0.35">
      <c r="A367" s="39" t="s">
        <v>188</v>
      </c>
    </row>
    <row r="368" spans="1:6" x14ac:dyDescent="0.35">
      <c r="A368" s="59" t="s">
        <v>186</v>
      </c>
      <c r="B368" s="59"/>
      <c r="C368" s="59"/>
      <c r="D368" s="59"/>
      <c r="E368" s="59"/>
    </row>
    <row r="370" spans="1:5" x14ac:dyDescent="0.35">
      <c r="A370" s="39" t="s">
        <v>138</v>
      </c>
    </row>
    <row r="371" spans="1:5" x14ac:dyDescent="0.35">
      <c r="A371" s="39" t="s">
        <v>187</v>
      </c>
    </row>
    <row r="372" spans="1:5" x14ac:dyDescent="0.35">
      <c r="A372" s="59" t="s">
        <v>186</v>
      </c>
      <c r="B372" s="59"/>
      <c r="C372" s="59"/>
      <c r="D372" s="59"/>
      <c r="E372" s="59"/>
    </row>
    <row r="374" spans="1:5" x14ac:dyDescent="0.35">
      <c r="A374" s="39" t="s">
        <v>138</v>
      </c>
    </row>
    <row r="375" spans="1:5" x14ac:dyDescent="0.35">
      <c r="A375" s="39" t="s">
        <v>185</v>
      </c>
    </row>
    <row r="376" spans="1:5" x14ac:dyDescent="0.35">
      <c r="A376" s="59" t="s">
        <v>183</v>
      </c>
      <c r="B376" s="59"/>
      <c r="C376" s="59"/>
      <c r="D376" s="59"/>
      <c r="E376" s="59"/>
    </row>
    <row r="378" spans="1:5" x14ac:dyDescent="0.35">
      <c r="A378" s="39" t="s">
        <v>138</v>
      </c>
    </row>
    <row r="379" spans="1:5" x14ac:dyDescent="0.35">
      <c r="A379" s="39" t="s">
        <v>184</v>
      </c>
    </row>
    <row r="380" spans="1:5" x14ac:dyDescent="0.35">
      <c r="A380" s="59" t="s">
        <v>183</v>
      </c>
      <c r="B380" s="59"/>
      <c r="C380" s="59"/>
      <c r="D380" s="59"/>
      <c r="E380" s="59"/>
    </row>
    <row r="382" spans="1:5" x14ac:dyDescent="0.35">
      <c r="A382" s="39" t="s">
        <v>138</v>
      </c>
    </row>
    <row r="383" spans="1:5" x14ac:dyDescent="0.35">
      <c r="A383" s="39" t="s">
        <v>182</v>
      </c>
    </row>
    <row r="384" spans="1:5" x14ac:dyDescent="0.35">
      <c r="A384" s="59" t="s">
        <v>180</v>
      </c>
      <c r="B384" s="59"/>
      <c r="C384" s="59"/>
      <c r="D384" s="59"/>
      <c r="E384" s="59"/>
    </row>
    <row r="386" spans="1:5" x14ac:dyDescent="0.35">
      <c r="A386" s="39" t="s">
        <v>138</v>
      </c>
    </row>
    <row r="387" spans="1:5" x14ac:dyDescent="0.35">
      <c r="A387" s="39" t="s">
        <v>181</v>
      </c>
    </row>
    <row r="388" spans="1:5" x14ac:dyDescent="0.35">
      <c r="A388" s="59" t="s">
        <v>178</v>
      </c>
      <c r="B388" s="59"/>
      <c r="C388" s="59"/>
      <c r="D388" s="59"/>
      <c r="E388" s="59"/>
    </row>
    <row r="390" spans="1:5" x14ac:dyDescent="0.35">
      <c r="A390" s="39" t="s">
        <v>138</v>
      </c>
    </row>
    <row r="391" spans="1:5" x14ac:dyDescent="0.35">
      <c r="A391" s="39" t="s">
        <v>179</v>
      </c>
    </row>
    <row r="392" spans="1:5" x14ac:dyDescent="0.35">
      <c r="A392" s="59" t="s">
        <v>180</v>
      </c>
      <c r="B392" s="59"/>
      <c r="C392" s="59"/>
      <c r="D392" s="59"/>
      <c r="E392" s="59"/>
    </row>
    <row r="394" spans="1:5" x14ac:dyDescent="0.35">
      <c r="A394" s="39" t="s">
        <v>138</v>
      </c>
    </row>
    <row r="395" spans="1:5" x14ac:dyDescent="0.35">
      <c r="A395" s="39" t="s">
        <v>179</v>
      </c>
    </row>
    <row r="396" spans="1:5" x14ac:dyDescent="0.35">
      <c r="A396" s="59" t="s">
        <v>178</v>
      </c>
      <c r="B396" s="59"/>
      <c r="C396" s="59"/>
      <c r="D396" s="59"/>
      <c r="E396" s="59"/>
    </row>
    <row r="398" spans="1:5" x14ac:dyDescent="0.35">
      <c r="A398" s="39" t="s">
        <v>138</v>
      </c>
    </row>
    <row r="399" spans="1:5" x14ac:dyDescent="0.35">
      <c r="A399" s="39" t="s">
        <v>177</v>
      </c>
    </row>
    <row r="400" spans="1:5" x14ac:dyDescent="0.35">
      <c r="A400" s="59" t="s">
        <v>175</v>
      </c>
      <c r="B400" s="59"/>
      <c r="C400" s="59"/>
      <c r="D400" s="59"/>
      <c r="E400" s="59"/>
    </row>
    <row r="402" spans="1:5" x14ac:dyDescent="0.35">
      <c r="A402" s="39" t="s">
        <v>138</v>
      </c>
    </row>
    <row r="403" spans="1:5" x14ac:dyDescent="0.35">
      <c r="A403" s="39" t="s">
        <v>176</v>
      </c>
    </row>
    <row r="404" spans="1:5" x14ac:dyDescent="0.35">
      <c r="A404" s="59" t="s">
        <v>175</v>
      </c>
      <c r="B404" s="59"/>
      <c r="C404" s="59"/>
      <c r="D404" s="59"/>
      <c r="E404" s="59"/>
    </row>
    <row r="406" spans="1:5" x14ac:dyDescent="0.35">
      <c r="A406" s="39" t="s">
        <v>138</v>
      </c>
    </row>
    <row r="407" spans="1:5" x14ac:dyDescent="0.35">
      <c r="A407" s="39" t="s">
        <v>174</v>
      </c>
    </row>
    <row r="408" spans="1:5" x14ac:dyDescent="0.35">
      <c r="A408" s="59" t="s">
        <v>169</v>
      </c>
      <c r="B408" s="59"/>
      <c r="C408" s="59"/>
      <c r="D408" s="59"/>
      <c r="E408" s="59"/>
    </row>
    <row r="410" spans="1:5" x14ac:dyDescent="0.35">
      <c r="A410" s="39" t="s">
        <v>138</v>
      </c>
    </row>
    <row r="411" spans="1:5" x14ac:dyDescent="0.35">
      <c r="A411" s="39" t="s">
        <v>173</v>
      </c>
    </row>
    <row r="412" spans="1:5" x14ac:dyDescent="0.35">
      <c r="A412" s="59" t="s">
        <v>171</v>
      </c>
      <c r="B412" s="59"/>
      <c r="C412" s="59"/>
      <c r="D412" s="59"/>
      <c r="E412" s="59"/>
    </row>
    <row r="414" spans="1:5" x14ac:dyDescent="0.35">
      <c r="A414" s="39" t="s">
        <v>138</v>
      </c>
    </row>
    <row r="415" spans="1:5" x14ac:dyDescent="0.35">
      <c r="A415" s="39" t="s">
        <v>172</v>
      </c>
    </row>
    <row r="416" spans="1:5" x14ac:dyDescent="0.35">
      <c r="A416" s="59" t="s">
        <v>171</v>
      </c>
      <c r="B416" s="59"/>
      <c r="C416" s="59"/>
      <c r="D416" s="59"/>
      <c r="E416" s="59"/>
    </row>
    <row r="418" spans="1:5" x14ac:dyDescent="0.35">
      <c r="A418" s="39" t="s">
        <v>138</v>
      </c>
    </row>
    <row r="419" spans="1:5" x14ac:dyDescent="0.35">
      <c r="A419" s="39" t="s">
        <v>170</v>
      </c>
    </row>
    <row r="420" spans="1:5" x14ac:dyDescent="0.35">
      <c r="A420" s="59" t="s">
        <v>169</v>
      </c>
      <c r="B420" s="59"/>
      <c r="C420" s="59"/>
      <c r="D420" s="59"/>
      <c r="E420" s="59"/>
    </row>
    <row r="422" spans="1:5" x14ac:dyDescent="0.35">
      <c r="A422" s="39" t="s">
        <v>138</v>
      </c>
    </row>
    <row r="423" spans="1:5" x14ac:dyDescent="0.35">
      <c r="A423" s="39" t="s">
        <v>168</v>
      </c>
    </row>
    <row r="424" spans="1:5" x14ac:dyDescent="0.35">
      <c r="A424" s="59" t="s">
        <v>160</v>
      </c>
      <c r="B424" s="59"/>
      <c r="C424" s="59"/>
      <c r="D424" s="59"/>
      <c r="E424" s="59"/>
    </row>
    <row r="426" spans="1:5" x14ac:dyDescent="0.35">
      <c r="A426" s="39" t="s">
        <v>138</v>
      </c>
    </row>
    <row r="427" spans="1:5" x14ac:dyDescent="0.35">
      <c r="A427" s="39" t="s">
        <v>167</v>
      </c>
    </row>
    <row r="428" spans="1:5" x14ac:dyDescent="0.35">
      <c r="A428" s="59" t="s">
        <v>165</v>
      </c>
      <c r="B428" s="59"/>
      <c r="C428" s="59"/>
      <c r="D428" s="59"/>
      <c r="E428" s="59"/>
    </row>
    <row r="430" spans="1:5" x14ac:dyDescent="0.35">
      <c r="A430" s="39" t="s">
        <v>138</v>
      </c>
    </row>
    <row r="431" spans="1:5" x14ac:dyDescent="0.35">
      <c r="A431" s="39" t="s">
        <v>166</v>
      </c>
    </row>
    <row r="432" spans="1:5" x14ac:dyDescent="0.35">
      <c r="A432" s="59" t="s">
        <v>165</v>
      </c>
      <c r="B432" s="59"/>
      <c r="C432" s="59"/>
      <c r="D432" s="59"/>
      <c r="E432" s="59"/>
    </row>
    <row r="434" spans="1:5" x14ac:dyDescent="0.35">
      <c r="A434" s="39" t="s">
        <v>138</v>
      </c>
    </row>
    <row r="435" spans="1:5" x14ac:dyDescent="0.35">
      <c r="A435" s="39" t="s">
        <v>164</v>
      </c>
    </row>
    <row r="436" spans="1:5" x14ac:dyDescent="0.35">
      <c r="A436" s="59" t="s">
        <v>162</v>
      </c>
      <c r="B436" s="59"/>
      <c r="C436" s="59"/>
      <c r="D436" s="59"/>
      <c r="E436" s="59"/>
    </row>
    <row r="438" spans="1:5" x14ac:dyDescent="0.35">
      <c r="A438" s="39" t="s">
        <v>138</v>
      </c>
    </row>
    <row r="439" spans="1:5" x14ac:dyDescent="0.35">
      <c r="A439" s="39" t="s">
        <v>163</v>
      </c>
    </row>
    <row r="440" spans="1:5" x14ac:dyDescent="0.35">
      <c r="A440" s="59" t="s">
        <v>162</v>
      </c>
      <c r="B440" s="59"/>
      <c r="C440" s="59"/>
      <c r="D440" s="59"/>
      <c r="E440" s="59"/>
    </row>
    <row r="442" spans="1:5" x14ac:dyDescent="0.35">
      <c r="A442" s="39" t="s">
        <v>138</v>
      </c>
    </row>
    <row r="443" spans="1:5" x14ac:dyDescent="0.35">
      <c r="A443" s="39" t="s">
        <v>161</v>
      </c>
    </row>
    <row r="444" spans="1:5" x14ac:dyDescent="0.35">
      <c r="A444" s="59" t="s">
        <v>160</v>
      </c>
      <c r="B444" s="59"/>
      <c r="C444" s="59"/>
      <c r="D444" s="59"/>
      <c r="E444" s="59"/>
    </row>
    <row r="446" spans="1:5" x14ac:dyDescent="0.35">
      <c r="A446" s="39" t="s">
        <v>138</v>
      </c>
    </row>
    <row r="447" spans="1:5" x14ac:dyDescent="0.35">
      <c r="A447" s="39" t="s">
        <v>159</v>
      </c>
    </row>
    <row r="448" spans="1:5" x14ac:dyDescent="0.35">
      <c r="A448" s="59" t="s">
        <v>156</v>
      </c>
      <c r="B448" s="59"/>
      <c r="C448" s="59"/>
      <c r="D448" s="59"/>
      <c r="E448" s="59"/>
    </row>
    <row r="450" spans="1:5" x14ac:dyDescent="0.35">
      <c r="A450" s="39" t="s">
        <v>138</v>
      </c>
    </row>
    <row r="451" spans="1:5" x14ac:dyDescent="0.35">
      <c r="A451" s="39" t="s">
        <v>158</v>
      </c>
    </row>
    <row r="452" spans="1:5" x14ac:dyDescent="0.35">
      <c r="A452" s="59" t="s">
        <v>154</v>
      </c>
      <c r="B452" s="59"/>
      <c r="C452" s="59"/>
      <c r="D452" s="59"/>
      <c r="E452" s="59"/>
    </row>
    <row r="454" spans="1:5" x14ac:dyDescent="0.35">
      <c r="A454" s="39" t="s">
        <v>138</v>
      </c>
    </row>
    <row r="455" spans="1:5" x14ac:dyDescent="0.35">
      <c r="A455" s="39" t="s">
        <v>157</v>
      </c>
    </row>
    <row r="456" spans="1:5" x14ac:dyDescent="0.35">
      <c r="A456" s="59" t="s">
        <v>156</v>
      </c>
      <c r="B456" s="59"/>
      <c r="C456" s="59"/>
      <c r="D456" s="59"/>
      <c r="E456" s="59"/>
    </row>
    <row r="458" spans="1:5" x14ac:dyDescent="0.35">
      <c r="A458" s="39" t="s">
        <v>138</v>
      </c>
    </row>
    <row r="459" spans="1:5" x14ac:dyDescent="0.35">
      <c r="A459" s="39" t="s">
        <v>155</v>
      </c>
    </row>
    <row r="460" spans="1:5" x14ac:dyDescent="0.35">
      <c r="A460" s="59" t="s">
        <v>154</v>
      </c>
      <c r="B460" s="59"/>
      <c r="C460" s="59"/>
      <c r="D460" s="59"/>
      <c r="E460" s="59"/>
    </row>
    <row r="462" spans="1:5" x14ac:dyDescent="0.35">
      <c r="A462" s="39" t="s">
        <v>138</v>
      </c>
    </row>
    <row r="463" spans="1:5" x14ac:dyDescent="0.35">
      <c r="A463" s="39" t="s">
        <v>153</v>
      </c>
    </row>
    <row r="464" spans="1:5" x14ac:dyDescent="0.35">
      <c r="A464" s="59" t="s">
        <v>152</v>
      </c>
      <c r="B464" s="59"/>
      <c r="C464" s="59"/>
      <c r="D464" s="59"/>
      <c r="E464" s="59"/>
    </row>
    <row r="466" spans="1:5" x14ac:dyDescent="0.35">
      <c r="A466" s="39" t="s">
        <v>138</v>
      </c>
    </row>
    <row r="467" spans="1:5" x14ac:dyDescent="0.35">
      <c r="A467" s="39" t="s">
        <v>151</v>
      </c>
    </row>
    <row r="468" spans="1:5" x14ac:dyDescent="0.35">
      <c r="A468" s="59" t="s">
        <v>148</v>
      </c>
      <c r="B468" s="59"/>
      <c r="C468" s="59"/>
      <c r="D468" s="59"/>
      <c r="E468" s="59"/>
    </row>
    <row r="470" spans="1:5" x14ac:dyDescent="0.35">
      <c r="A470" s="39" t="s">
        <v>138</v>
      </c>
    </row>
    <row r="471" spans="1:5" x14ac:dyDescent="0.35">
      <c r="A471" s="39" t="s">
        <v>150</v>
      </c>
    </row>
    <row r="472" spans="1:5" x14ac:dyDescent="0.35">
      <c r="A472" s="59" t="s">
        <v>142</v>
      </c>
      <c r="B472" s="59"/>
      <c r="C472" s="59"/>
      <c r="D472" s="59"/>
      <c r="E472" s="59"/>
    </row>
    <row r="474" spans="1:5" x14ac:dyDescent="0.35">
      <c r="A474" s="39" t="s">
        <v>138</v>
      </c>
    </row>
    <row r="475" spans="1:5" x14ac:dyDescent="0.35">
      <c r="A475" s="39" t="s">
        <v>149</v>
      </c>
    </row>
    <row r="476" spans="1:5" x14ac:dyDescent="0.35">
      <c r="A476" s="59" t="s">
        <v>148</v>
      </c>
      <c r="B476" s="59"/>
      <c r="C476" s="59"/>
      <c r="D476" s="59"/>
      <c r="E476" s="59"/>
    </row>
    <row r="478" spans="1:5" x14ac:dyDescent="0.35">
      <c r="A478" s="39" t="s">
        <v>138</v>
      </c>
    </row>
    <row r="479" spans="1:5" x14ac:dyDescent="0.35">
      <c r="A479" s="39" t="s">
        <v>147</v>
      </c>
    </row>
    <row r="480" spans="1:5" x14ac:dyDescent="0.35">
      <c r="A480" s="59" t="s">
        <v>144</v>
      </c>
      <c r="B480" s="59"/>
      <c r="C480" s="59"/>
      <c r="D480" s="59"/>
      <c r="E480" s="59"/>
    </row>
    <row r="482" spans="1:5" x14ac:dyDescent="0.35">
      <c r="A482" s="39" t="s">
        <v>138</v>
      </c>
    </row>
    <row r="483" spans="1:5" x14ac:dyDescent="0.35">
      <c r="A483" s="39" t="s">
        <v>146</v>
      </c>
    </row>
    <row r="484" spans="1:5" x14ac:dyDescent="0.35">
      <c r="A484" s="59" t="s">
        <v>144</v>
      </c>
      <c r="B484" s="59"/>
      <c r="C484" s="59"/>
      <c r="D484" s="59"/>
      <c r="E484" s="59"/>
    </row>
    <row r="486" spans="1:5" x14ac:dyDescent="0.35">
      <c r="A486" s="39" t="s">
        <v>138</v>
      </c>
    </row>
    <row r="487" spans="1:5" x14ac:dyDescent="0.35">
      <c r="A487" s="39" t="s">
        <v>145</v>
      </c>
    </row>
    <row r="488" spans="1:5" x14ac:dyDescent="0.35">
      <c r="A488" s="59" t="s">
        <v>144</v>
      </c>
      <c r="B488" s="59"/>
      <c r="C488" s="59"/>
      <c r="D488" s="59"/>
      <c r="E488" s="59"/>
    </row>
    <row r="490" spans="1:5" x14ac:dyDescent="0.35">
      <c r="A490" s="39" t="s">
        <v>138</v>
      </c>
    </row>
    <row r="491" spans="1:5" x14ac:dyDescent="0.35">
      <c r="A491" s="39" t="s">
        <v>143</v>
      </c>
    </row>
    <row r="492" spans="1:5" x14ac:dyDescent="0.35">
      <c r="A492" s="59" t="s">
        <v>142</v>
      </c>
      <c r="B492" s="59"/>
      <c r="C492" s="59"/>
      <c r="D492" s="59"/>
      <c r="E492" s="59"/>
    </row>
    <row r="494" spans="1:5" x14ac:dyDescent="0.35">
      <c r="A494" s="39" t="s">
        <v>138</v>
      </c>
    </row>
    <row r="495" spans="1:5" x14ac:dyDescent="0.35">
      <c r="A495" s="39" t="s">
        <v>141</v>
      </c>
    </row>
    <row r="496" spans="1:5" x14ac:dyDescent="0.35">
      <c r="A496" s="59" t="s">
        <v>139</v>
      </c>
      <c r="B496" s="59"/>
      <c r="C496" s="59"/>
      <c r="D496" s="59"/>
      <c r="E496" s="59"/>
    </row>
    <row r="498" spans="1:5" x14ac:dyDescent="0.35">
      <c r="A498" s="39" t="s">
        <v>138</v>
      </c>
    </row>
    <row r="499" spans="1:5" x14ac:dyDescent="0.35">
      <c r="A499" s="39" t="s">
        <v>140</v>
      </c>
    </row>
    <row r="500" spans="1:5" x14ac:dyDescent="0.35">
      <c r="A500" s="59" t="s">
        <v>139</v>
      </c>
      <c r="B500" s="59"/>
      <c r="C500" s="59"/>
      <c r="D500" s="59"/>
      <c r="E500" s="59"/>
    </row>
    <row r="502" spans="1:5" x14ac:dyDescent="0.35">
      <c r="A502" s="39" t="s">
        <v>138</v>
      </c>
    </row>
    <row r="503" spans="1:5" x14ac:dyDescent="0.35">
      <c r="A503" s="39" t="s">
        <v>137</v>
      </c>
    </row>
    <row r="504" spans="1:5" x14ac:dyDescent="0.35">
      <c r="A504" s="59" t="s">
        <v>136</v>
      </c>
      <c r="B504" s="59"/>
      <c r="C504" s="59"/>
      <c r="D504" s="59"/>
      <c r="E504" s="59"/>
    </row>
    <row r="507" spans="1:5" x14ac:dyDescent="0.35">
      <c r="A507" s="39" t="s">
        <v>135</v>
      </c>
    </row>
    <row r="508" spans="1:5" x14ac:dyDescent="0.35">
      <c r="A508" s="39" t="s">
        <v>120</v>
      </c>
    </row>
    <row r="509" spans="1:5" x14ac:dyDescent="0.35">
      <c r="A509" s="39" t="s">
        <v>134</v>
      </c>
    </row>
    <row r="511" spans="1:5" x14ac:dyDescent="0.35">
      <c r="A511" s="39" t="s">
        <v>133</v>
      </c>
    </row>
    <row r="512" spans="1:5" x14ac:dyDescent="0.35">
      <c r="A512" s="39" t="s">
        <v>132</v>
      </c>
    </row>
    <row r="514" spans="1:1" x14ac:dyDescent="0.35">
      <c r="A514" s="39" t="s">
        <v>131</v>
      </c>
    </row>
    <row r="515" spans="1:1" x14ac:dyDescent="0.35">
      <c r="A515" s="39" t="s">
        <v>120</v>
      </c>
    </row>
    <row r="516" spans="1:1" x14ac:dyDescent="0.35">
      <c r="A516" s="39" t="s">
        <v>130</v>
      </c>
    </row>
    <row r="517" spans="1:1" x14ac:dyDescent="0.35">
      <c r="A517" s="39" t="s">
        <v>129</v>
      </c>
    </row>
    <row r="518" spans="1:1" x14ac:dyDescent="0.35">
      <c r="A518" s="39" t="s">
        <v>128</v>
      </c>
    </row>
    <row r="520" spans="1:1" x14ac:dyDescent="0.35">
      <c r="A520" s="39" t="s">
        <v>127</v>
      </c>
    </row>
    <row r="521" spans="1:1" x14ac:dyDescent="0.35">
      <c r="A521" s="39" t="s">
        <v>126</v>
      </c>
    </row>
    <row r="522" spans="1:1" x14ac:dyDescent="0.35">
      <c r="A522" s="39" t="s">
        <v>125</v>
      </c>
    </row>
    <row r="526" spans="1:1" x14ac:dyDescent="0.35">
      <c r="A526" s="39" t="s">
        <v>124</v>
      </c>
    </row>
    <row r="528" spans="1:1" x14ac:dyDescent="0.35">
      <c r="A528" s="39" t="s">
        <v>123</v>
      </c>
    </row>
    <row r="529" spans="1:1" x14ac:dyDescent="0.35">
      <c r="A529" s="39" t="s">
        <v>120</v>
      </c>
    </row>
    <row r="530" spans="1:1" x14ac:dyDescent="0.35">
      <c r="A530" s="39" t="s">
        <v>122</v>
      </c>
    </row>
    <row r="531" spans="1:1" x14ac:dyDescent="0.35">
      <c r="A531" s="39" t="s">
        <v>121</v>
      </c>
    </row>
    <row r="532" spans="1:1" x14ac:dyDescent="0.35">
      <c r="A532" s="39" t="s">
        <v>120</v>
      </c>
    </row>
    <row r="533" spans="1:1" x14ac:dyDescent="0.35">
      <c r="A533" s="39" t="s">
        <v>119</v>
      </c>
    </row>
    <row r="535" spans="1:1" x14ac:dyDescent="0.35">
      <c r="A535" s="39" t="s">
        <v>118</v>
      </c>
    </row>
    <row r="536" spans="1:1" x14ac:dyDescent="0.35">
      <c r="A536" s="39" t="s">
        <v>117</v>
      </c>
    </row>
    <row r="537" spans="1:1" x14ac:dyDescent="0.35">
      <c r="A537" s="39" t="s">
        <v>116</v>
      </c>
    </row>
    <row r="544" spans="1:1" x14ac:dyDescent="0.35">
      <c r="A544" s="39" t="s">
        <v>115</v>
      </c>
    </row>
    <row r="545" spans="1:1" x14ac:dyDescent="0.35">
      <c r="A545" s="39" t="s">
        <v>114</v>
      </c>
    </row>
    <row r="547" spans="1:1" x14ac:dyDescent="0.35">
      <c r="A547" s="39" t="s">
        <v>113</v>
      </c>
    </row>
    <row r="548" spans="1:1" x14ac:dyDescent="0.35">
      <c r="A548" s="39" t="s">
        <v>112</v>
      </c>
    </row>
  </sheetData>
  <mergeCells count="36">
    <mergeCell ref="A504:E504"/>
    <mergeCell ref="A484:E484"/>
    <mergeCell ref="A488:E488"/>
    <mergeCell ref="A492:E492"/>
    <mergeCell ref="A496:E496"/>
    <mergeCell ref="A500:E500"/>
    <mergeCell ref="A468:E468"/>
    <mergeCell ref="A472:E472"/>
    <mergeCell ref="A476:E476"/>
    <mergeCell ref="A480:E480"/>
    <mergeCell ref="A404:E404"/>
    <mergeCell ref="A408:E408"/>
    <mergeCell ref="A412:E412"/>
    <mergeCell ref="A416:E416"/>
    <mergeCell ref="A420:E420"/>
    <mergeCell ref="A424:E424"/>
    <mergeCell ref="A444:E444"/>
    <mergeCell ref="A448:E448"/>
    <mergeCell ref="A452:E452"/>
    <mergeCell ref="A456:E456"/>
    <mergeCell ref="A460:E460"/>
    <mergeCell ref="A464:E464"/>
    <mergeCell ref="A432:E432"/>
    <mergeCell ref="A436:E436"/>
    <mergeCell ref="A440:E440"/>
    <mergeCell ref="A365:E365"/>
    <mergeCell ref="A368:E368"/>
    <mergeCell ref="A372:E372"/>
    <mergeCell ref="A376:E376"/>
    <mergeCell ref="A380:E380"/>
    <mergeCell ref="A384:E384"/>
    <mergeCell ref="A388:E388"/>
    <mergeCell ref="A392:E392"/>
    <mergeCell ref="A396:E396"/>
    <mergeCell ref="A400:E400"/>
    <mergeCell ref="A428:E428"/>
  </mergeCells>
  <pageMargins left="0.75" right="0.75" top="0.75" bottom="0.5" header="0.5" footer="0.75"/>
  <pageSetup paperSize="9" orientation="portrait" horizontalDpi="90" verticalDpi="9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Kalkulasjonspriser 2022</vt:lpstr>
      <vt:lpstr> Kalkulasjonspriser 2016</vt:lpstr>
      <vt:lpstr>Befolkningstall</vt:lpstr>
    </vt:vector>
  </TitlesOfParts>
  <Company>Vista Analyse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Sofie Waage Skjeflo</dc:creator>
  <cp:lastModifiedBy>Henrik</cp:lastModifiedBy>
  <dcterms:created xsi:type="dcterms:W3CDTF">2016-04-28T08:00:40Z</dcterms:created>
  <dcterms:modified xsi:type="dcterms:W3CDTF">2022-11-06T20:56:02Z</dcterms:modified>
</cp:coreProperties>
</file>