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10.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kristomi/git_prosjekter/fram/tests/input/"/>
    </mc:Choice>
  </mc:AlternateContent>
  <xr:revisionPtr revIDLastSave="0" documentId="13_ncr:1_{A9349696-D62C-124D-AA2F-FAF0AD5CAF37}" xr6:coauthVersionLast="47" xr6:coauthVersionMax="47" xr10:uidLastSave="{00000000-0000-0000-0000-000000000000}"/>
  <bookViews>
    <workbookView xWindow="5280" yWindow="-23220" windowWidth="28800" windowHeight="17500" tabRatio="500" firstSheet="11" activeTab="17" xr2:uid="{00000000-000D-0000-FFFF-FFFF00000000}"/>
  </bookViews>
  <sheets>
    <sheet name="Definisjoner" sheetId="1" r:id="rId1"/>
    <sheet name="Ruteoversikt" sheetId="2" r:id="rId2"/>
    <sheet name="Risikoanalyser referansebanen" sheetId="3" r:id="rId3"/>
    <sheet name="Sarbarhet" sheetId="4" r:id="rId4"/>
    <sheet name="Trafikkgrunnlag" sheetId="5" r:id="rId5"/>
    <sheet name="Grunnprognoser" sheetId="6" r:id="rId6"/>
    <sheet name="Prognoser justert" sheetId="7" r:id="rId7"/>
    <sheet name="Seilingstid referansebanen" sheetId="8" r:id="rId8"/>
    <sheet name="Investeringskostnader" sheetId="9" r:id="rId9"/>
    <sheet name="Forurensede sedimenter" sheetId="10" r:id="rId10"/>
    <sheet name="Kontantstrømmer" sheetId="11" r:id="rId11"/>
    <sheet name="Konsekvensinput referansebanen" sheetId="17" r:id="rId12"/>
    <sheet name="Konsekvensinput 11" sheetId="18" r:id="rId13"/>
    <sheet name="utslippskons ref 1_2" sheetId="19" r:id="rId14"/>
    <sheet name="utslippskons tiltak 1_2" sheetId="20" r:id="rId15"/>
    <sheet name="Tiltakspakke 11" sheetId="12" r:id="rId16"/>
    <sheet name="slett_tiltak" sheetId="13" r:id="rId17"/>
    <sheet name="slett_referanse" sheetId="14" r:id="rId18"/>
  </sheets>
  <externalReferences>
    <externalReference r:id="rId19"/>
    <externalReference r:id="rId20"/>
    <externalReference r:id="rId21"/>
    <externalReference r:id="rId22"/>
    <externalReference r:id="rId23"/>
  </externalReferences>
  <definedNames>
    <definedName name="_AtRisk_SimSetting_AutomaticallyGenerateReports" localSheetId="12" hidden="1">FALSE</definedName>
    <definedName name="_AtRisk_SimSetting_AutomaticallyGenerateReports" localSheetId="11" hidden="1">FALSE</definedName>
    <definedName name="_AtRisk_SimSetting_AutomaticallyGenerateReports">0</definedName>
    <definedName name="_AtRisk_SimSetting_AutomaticResultsDisplayMode">2</definedName>
    <definedName name="_AtRisk_SimSetting_ConvergenceConfidenceLevel">0.95</definedName>
    <definedName name="_AtRisk_SimSetting_ConvergencePercentileToTest">0.9</definedName>
    <definedName name="_AtRisk_SimSetting_ConvergencePerformMeanTest" localSheetId="12" hidden="1">TRUE</definedName>
    <definedName name="_AtRisk_SimSetting_ConvergencePerformMeanTest" localSheetId="11" hidden="1">TRUE</definedName>
    <definedName name="_AtRisk_SimSetting_ConvergencePerformMeanTest">1</definedName>
    <definedName name="_AtRisk_SimSetting_ConvergencePerformPercentileTest" localSheetId="12" hidden="1">FALSE</definedName>
    <definedName name="_AtRisk_SimSetting_ConvergencePerformPercentileTest" localSheetId="11" hidden="1">FALSE</definedName>
    <definedName name="_AtRisk_SimSetting_ConvergencePerformPercentileTest">0</definedName>
    <definedName name="_AtRisk_SimSetting_ConvergencePerformStdDeviationTest" localSheetId="12" hidden="1">FALSE</definedName>
    <definedName name="_AtRisk_SimSetting_ConvergencePerformStdDeviationTest" localSheetId="11" hidden="1">FALSE</definedName>
    <definedName name="_AtRisk_SimSetting_ConvergencePerformStdDeviationTest">0</definedName>
    <definedName name="_AtRisk_SimSetting_ConvergenceTestAllOutputs" localSheetId="12" hidden="1">TRUE</definedName>
    <definedName name="_AtRisk_SimSetting_ConvergenceTestAllOutputs" localSheetId="11" hidden="1">TRUE</definedName>
    <definedName name="_AtRisk_SimSetting_ConvergenceTestAllOutputs">1</definedName>
    <definedName name="_AtRisk_SimSetting_ConvergenceTestingPeriod">100</definedName>
    <definedName name="_AtRisk_SimSetting_ConvergenceTolerance">0.03</definedName>
    <definedName name="_AtRisk_SimSetting_GoalSeekTargetValue">0</definedName>
    <definedName name="_AtRisk_SimSetting_LiveUpdate" localSheetId="12" hidden="1">TRUE</definedName>
    <definedName name="_AtRisk_SimSetting_LiveUpdate" localSheetId="11" hidden="1">TRUE</definedName>
    <definedName name="_AtRisk_SimSetting_LiveUpdate">1</definedName>
    <definedName name="_AtRisk_SimSetting_LiveUpdatePeriod">-1</definedName>
    <definedName name="_AtRisk_SimSetting_MacroMode">0</definedName>
    <definedName name="_AtRisk_SimSetting_MacroRecalculationBehavior">0</definedName>
    <definedName name="_AtRisk_SimSetting_MultipleCPUManualCount">4</definedName>
    <definedName name="_AtRisk_SimSetting_MultipleCPUMode">0</definedName>
    <definedName name="_AtRisk_SimSetting_RandomNumberGenerator">0</definedName>
    <definedName name="_AtRisk_SimSetting_ReportOptionCustomItemCumulativeOverlay01">0</definedName>
    <definedName name="_AtRisk_SimSetting_ReportOptionCustomItemCumulativeOverlay02">0</definedName>
    <definedName name="_AtRisk_SimSetting_ReportOptionCustomItemCumulativeOverlay03">0</definedName>
    <definedName name="_AtRisk_SimSetting_ReportOptionCustomItemCumulativeOverlay04">0</definedName>
    <definedName name="_AtRisk_SimSetting_ReportOptionCustomItemCumulativeOverlay05">0</definedName>
    <definedName name="_AtRisk_SimSetting_ReportOptionCustomItemCumulativeOverlay06">0</definedName>
    <definedName name="_AtRisk_SimSetting_ReportOptionCustomItemDistributionFormat01">1</definedName>
    <definedName name="_AtRisk_SimSetting_ReportOptionCustomItemDistributionFormat02">1</definedName>
    <definedName name="_AtRisk_SimSetting_ReportOptionCustomItemDistributionFormat03">4</definedName>
    <definedName name="_AtRisk_SimSetting_ReportOptionCustomItemDistributionFormat04">1</definedName>
    <definedName name="_AtRisk_SimSetting_ReportOptionCustomItemDistributionFormat05">1</definedName>
    <definedName name="_AtRisk_SimSetting_ReportOptionCustomItemDistributionFormat06">1</definedName>
    <definedName name="_AtRisk_SimSetting_ReportOptionCustomItemGraphFormat01">1</definedName>
    <definedName name="_AtRisk_SimSetting_ReportOptionCustomItemGraphFormat02">1</definedName>
    <definedName name="_AtRisk_SimSetting_ReportOptionCustomItemGraphFormat03">1</definedName>
    <definedName name="_AtRisk_SimSetting_ReportOptionCustomItemGraphFormat04">1</definedName>
    <definedName name="_AtRisk_SimSetting_ReportOptionCustomItemGraphFormat05">1</definedName>
    <definedName name="_AtRisk_SimSetting_ReportOptionCustomItemGraphFormat06">1</definedName>
    <definedName name="_AtRisk_SimSetting_ReportOptionCustomItemItemIndex01">0</definedName>
    <definedName name="_AtRisk_SimSetting_ReportOptionCustomItemItemIndex02">1</definedName>
    <definedName name="_AtRisk_SimSetting_ReportOptionCustomItemItemIndex03">2</definedName>
    <definedName name="_AtRisk_SimSetting_ReportOptionCustomItemItemIndex04">3</definedName>
    <definedName name="_AtRisk_SimSetting_ReportOptionCustomItemItemIndex05">4</definedName>
    <definedName name="_AtRisk_SimSetting_ReportOptionCustomItemItemIndex06">5</definedName>
    <definedName name="_AtRisk_SimSetting_ReportOptionCustomItemItemSize01">0</definedName>
    <definedName name="_AtRisk_SimSetting_ReportOptionCustomItemItemSize02">0</definedName>
    <definedName name="_AtRisk_SimSetting_ReportOptionCustomItemItemSize03">0</definedName>
    <definedName name="_AtRisk_SimSetting_ReportOptionCustomItemItemSize04">0</definedName>
    <definedName name="_AtRisk_SimSetting_ReportOptionCustomItemItemSize05">0</definedName>
    <definedName name="_AtRisk_SimSetting_ReportOptionCustomItemItemSize06">0</definedName>
    <definedName name="_AtRisk_SimSetting_ReportOptionCustomItemItemType01">1</definedName>
    <definedName name="_AtRisk_SimSetting_ReportOptionCustomItemItemType02">5</definedName>
    <definedName name="_AtRisk_SimSetting_ReportOptionCustomItemItemType03">1</definedName>
    <definedName name="_AtRisk_SimSetting_ReportOptionCustomItemItemType04">3</definedName>
    <definedName name="_AtRisk_SimSetting_ReportOptionCustomItemItemType05">2</definedName>
    <definedName name="_AtRisk_SimSetting_ReportOptionCustomItemItemType06">4</definedName>
    <definedName name="_AtRisk_SimSetting_ReportOptionCustomItemLegendType01">0</definedName>
    <definedName name="_AtRisk_SimSetting_ReportOptionCustomItemLegendType02">0</definedName>
    <definedName name="_AtRisk_SimSetting_ReportOptionCustomItemLegendType03">0</definedName>
    <definedName name="_AtRisk_SimSetting_ReportOptionCustomItemLegendType04">0</definedName>
    <definedName name="_AtRisk_SimSetting_ReportOptionCustomItemLegendType05">0</definedName>
    <definedName name="_AtRisk_SimSetting_ReportOptionCustomItemLegendType06">0</definedName>
    <definedName name="_AtRisk_SimSetting_ReportOptionCustomItemsCount">6</definedName>
    <definedName name="_AtRisk_SimSetting_ReportOptionCustomItemSensitivityFormat01">1</definedName>
    <definedName name="_AtRisk_SimSetting_ReportOptionCustomItemSensitivityFormat02">1</definedName>
    <definedName name="_AtRisk_SimSetting_ReportOptionCustomItemSensitivityFormat03">1</definedName>
    <definedName name="_AtRisk_SimSetting_ReportOptionCustomItemSensitivityFormat04">1</definedName>
    <definedName name="_AtRisk_SimSetting_ReportOptionCustomItemSensitivityFormat05">1</definedName>
    <definedName name="_AtRisk_SimSetting_ReportOptionCustomItemSensitivityFormat06">1</definedName>
    <definedName name="_AtRisk_SimSetting_ReportOptionCustomItemSummaryGraphType01">0</definedName>
    <definedName name="_AtRisk_SimSetting_ReportOptionCustomItemSummaryGraphType02">0</definedName>
    <definedName name="_AtRisk_SimSetting_ReportOptionCustomItemSummaryGraphType03">0</definedName>
    <definedName name="_AtRisk_SimSetting_ReportOptionCustomItemSummaryGraphType04">0</definedName>
    <definedName name="_AtRisk_SimSetting_ReportOptionCustomItemSummaryGraphType05">0</definedName>
    <definedName name="_AtRisk_SimSetting_ReportOptionCustomItemSummaryGraphType06">0</definedName>
    <definedName name="_AtRisk_SimSetting_ReportOptionDataMode">1</definedName>
    <definedName name="_AtRisk_SimSetting_ReportOptionReportMultiSimType">0</definedName>
    <definedName name="_AtRisk_SimSetting_ReportOptionReportPlacement">1</definedName>
    <definedName name="_AtRisk_SimSetting_ReportOptionReportSelection">2048</definedName>
    <definedName name="_AtRisk_SimSetting_ReportOptionReportsFileType">1</definedName>
    <definedName name="_AtRisk_SimSetting_ReportOptionReportStyle">2</definedName>
    <definedName name="_AtRisk_SimSetting_ReportOptionSelectiveQR" localSheetId="12" hidden="1">FALSE</definedName>
    <definedName name="_AtRisk_SimSetting_ReportOptionSelectiveQR" localSheetId="11" hidden="1">FALSE</definedName>
    <definedName name="_AtRisk_SimSetting_ReportOptionSelectiveQR">0</definedName>
    <definedName name="_AtRisk_SimSetting_ReportsList">2048</definedName>
    <definedName name="_AtRisk_SimSetting_ShowSimulationProgressWindow" localSheetId="12" hidden="1">TRUE</definedName>
    <definedName name="_AtRisk_SimSetting_ShowSimulationProgressWindow" localSheetId="11" hidden="1">TRUE</definedName>
    <definedName name="_AtRisk_SimSetting_ShowSimulationProgressWindow">1</definedName>
    <definedName name="_AtRisk_SimSetting_SimNameCount">0</definedName>
    <definedName name="_AtRisk_SimSetting_SmartSensitivityAnalysisEnabled" localSheetId="12" hidden="1">TRUE</definedName>
    <definedName name="_AtRisk_SimSetting_SmartSensitivityAnalysisEnabled" localSheetId="11" hidden="1">TRUE</definedName>
    <definedName name="_AtRisk_SimSetting_SmartSensitivityAnalysisEnabled">1</definedName>
    <definedName name="_AtRisk_SimSetting_StatisticFunctionUpdating">1</definedName>
    <definedName name="_AtRisk_SimSetting_StdRecalcActiveSimulationNumber">1</definedName>
    <definedName name="_AtRisk_SimSetting_StdRecalcBehavior">0</definedName>
    <definedName name="_AtRisk_SimSetting_StdRecalcWithoutRiskStatic">0</definedName>
    <definedName name="_AtRisk_SimSetting_StdRecalcWithoutRiskStaticPercentile">0.5</definedName>
    <definedName name="_xlnm._FilterDatabase" localSheetId="5">Grunnprognoser!$A$1:$CP$53</definedName>
    <definedName name="_xlnm._FilterDatabase" localSheetId="2">'Risikoanalyser referansebanen'!$A$1:$U$60</definedName>
    <definedName name="_xlnm._FilterDatabase" localSheetId="1">Ruteoversikt!$A$1:$M$14</definedName>
    <definedName name="_xlnm._FilterDatabase" localSheetId="3">Sarbarhet!$A$1:$F$16</definedName>
    <definedName name="_xlnm._FilterDatabase" localSheetId="15" hidden="1">'Tiltakspakke 11'!$A$2:$J$3</definedName>
    <definedName name="_xlnm._FilterDatabase" localSheetId="4">Trafikkgrunnlag!$A$1:$H$1612</definedName>
    <definedName name="andel_olje" localSheetId="13">'utslippskons ref 1_2'!$B$111</definedName>
    <definedName name="andel_olje" localSheetId="14">'utslippskons tiltak 1_2'!$B$111</definedName>
    <definedName name="andel_olje">#REF!</definedName>
    <definedName name="antall_tanker_bunkers" localSheetId="14">'utslippskons tiltak 1_2'!$B$44</definedName>
    <definedName name="antall_tanker_bunkers">'utslippskons ref 1_2'!$B$44</definedName>
    <definedName name="Deflator09">[1]Forutsetninger!$H$4</definedName>
    <definedName name="Deflator10">[1]Forutsetninger!$I$4</definedName>
    <definedName name="Deflator11">[1]Forutsetninger!$J$4</definedName>
    <definedName name="Deflator12">[1]Forutsetninger!$K$4</definedName>
    <definedName name="deflator1216">[1]Forutsetninger!$K$9</definedName>
    <definedName name="Deflator13">[1]Forutsetninger!$L$4</definedName>
    <definedName name="Deflator14">[1]Forutsetninger!$M$4</definedName>
    <definedName name="Deflator15">[1]Forutsetninger!$N$4</definedName>
    <definedName name="Deflator16">[1]Forutsetninger!$O$4</definedName>
    <definedName name="Deflator17">[1]Forutsetninger!$P$4</definedName>
    <definedName name="Deflator18">[1]Forutsetninger!$Q$4</definedName>
    <definedName name="Deflator19">[1]Forutsetninger!$R$4</definedName>
    <definedName name="Deflator20">[1]Forutsetninger!$S$4</definedName>
    <definedName name="Deflator21">[1]Forutsetninger!$T$4</definedName>
    <definedName name="dfsf">[2]Definisjoner!$B$4</definedName>
    <definedName name="Pal_Workbook_GUID" hidden="1">"KZ65EHYWLALDXFBPQFE5PUMD"</definedName>
    <definedName name="PrisjustOpprensk">[3]Panel!$F$29</definedName>
    <definedName name="prisvekst">[1]Forutsetninger!$B$31</definedName>
    <definedName name="real10">'[1]BNP per innbygger'!$I$5</definedName>
    <definedName name="real11">'[1]BNP per innbygger'!$J$5</definedName>
    <definedName name="real12">'[1]BNP per innbygger'!$K$5</definedName>
    <definedName name="real13">'[1]BNP per innbygger'!$L$5</definedName>
    <definedName name="real14">'[1]BNP per innbygger'!$M$5</definedName>
    <definedName name="real15">'[1]BNP per innbygger'!$N$5</definedName>
    <definedName name="real16">'[1]BNP per innbygger'!$O$5</definedName>
    <definedName name="real17">'[1]BNP per innbygger'!$P$5</definedName>
    <definedName name="real18">'[1]BNP per innbygger'!$Q$5</definedName>
    <definedName name="real19">'[1]BNP per innbygger'!$R$5</definedName>
    <definedName name="real20">'[1]BNP per innbygger'!$S$5</definedName>
    <definedName name="realvekst">[1]Forutsetninger!$B$16</definedName>
    <definedName name="RiskAfterRecalcMacro">""</definedName>
    <definedName name="RiskAfterSimMacro">""</definedName>
    <definedName name="RiskBeforeRecalcMacro">""</definedName>
    <definedName name="RiskBeforeSimMacro">""</definedName>
    <definedName name="RiskCollectDistributionSamples">2</definedName>
    <definedName name="RiskFixedSeed">1</definedName>
    <definedName name="RiskHasSettings">7</definedName>
    <definedName name="RiskMinimizeOnStart" localSheetId="12" hidden="1">FALSE</definedName>
    <definedName name="RiskMinimizeOnStart" localSheetId="11" hidden="1">FALSE</definedName>
    <definedName name="RiskMinimizeOnStart">0</definedName>
    <definedName name="RiskMonitorConvergence" localSheetId="12" hidden="1">FALSE</definedName>
    <definedName name="RiskMonitorConvergence" localSheetId="11" hidden="1">FALSE</definedName>
    <definedName name="RiskMonitorConvergence">0</definedName>
    <definedName name="RiskMultipleCPUSupportEnabled" localSheetId="12" hidden="1">TRUE</definedName>
    <definedName name="RiskMultipleCPUSupportEnabled" localSheetId="11" hidden="1">TRUE</definedName>
    <definedName name="RiskMultipleCPUSupportEnabled">1</definedName>
    <definedName name="RiskNumIterations">10000</definedName>
    <definedName name="RiskNumSimulations">1</definedName>
    <definedName name="RiskPauseOnError" localSheetId="12" hidden="1">FALSE</definedName>
    <definedName name="RiskPauseOnError" localSheetId="11" hidden="1">FALSE</definedName>
    <definedName name="RiskPauseOnError">0</definedName>
    <definedName name="RiskRunAfterRecalcMacro" localSheetId="12" hidden="1">FALSE</definedName>
    <definedName name="RiskRunAfterRecalcMacro" localSheetId="11" hidden="1">FALSE</definedName>
    <definedName name="RiskRunAfterRecalcMacro">0</definedName>
    <definedName name="RiskRunAfterSimMacro" localSheetId="12" hidden="1">FALSE</definedName>
    <definedName name="RiskRunAfterSimMacro" localSheetId="11" hidden="1">FALSE</definedName>
    <definedName name="RiskRunAfterSimMacro">0</definedName>
    <definedName name="RiskRunBeforeRecalcMacro" localSheetId="12" hidden="1">FALSE</definedName>
    <definedName name="RiskRunBeforeRecalcMacro" localSheetId="11" hidden="1">FALSE</definedName>
    <definedName name="RiskRunBeforeRecalcMacro">0</definedName>
    <definedName name="RiskRunBeforeSimMacro" localSheetId="12" hidden="1">FALSE</definedName>
    <definedName name="RiskRunBeforeSimMacro" localSheetId="11" hidden="1">FALSE</definedName>
    <definedName name="RiskRunBeforeSimMacro">0</definedName>
    <definedName name="RiskSamplingType">3</definedName>
    <definedName name="RiskStandardRecalc">1</definedName>
    <definedName name="RiskUpdateDisplay" localSheetId="12" hidden="1">FALSE</definedName>
    <definedName name="RiskUpdateDisplay" localSheetId="11" hidden="1">FALSE</definedName>
    <definedName name="RiskUpdateDisplay">0</definedName>
    <definedName name="RiskUseDifferentSeedForEachSim" localSheetId="12" hidden="1">FALSE</definedName>
    <definedName name="RiskUseDifferentSeedForEachSim" localSheetId="11" hidden="1">FALSE</definedName>
    <definedName name="RiskUseDifferentSeedForEachSim">0</definedName>
    <definedName name="RiskUseFixedSeed" localSheetId="12" hidden="1">FALSE</definedName>
    <definedName name="RiskUseFixedSeed" localSheetId="11" hidden="1">FALSE</definedName>
    <definedName name="RiskUseFixedSeed">0</definedName>
    <definedName name="RiskUseMultipleCPUs" localSheetId="12" hidden="1">TRUE</definedName>
    <definedName name="RiskUseMultipleCPUs" localSheetId="11" hidden="1">TRUE</definedName>
    <definedName name="RiskUseMultipleCPUs">1</definedName>
    <definedName name="strekning" localSheetId="9">[4]Definisjoner!$B$4</definedName>
    <definedName name="strekning" localSheetId="12">#REF!</definedName>
    <definedName name="strekning" localSheetId="11">#REF!</definedName>
    <definedName name="strekning" localSheetId="17">[5]Definisjoner!$B$4</definedName>
    <definedName name="strekning" localSheetId="16">[5]Definisjoner!$B$4</definedName>
    <definedName name="strekning">Definisjoner!$B$4</definedName>
    <definedName name="test">Ruteoversikt!$E$2:$S$2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558" i="20" l="1"/>
  <c r="B558" i="20"/>
  <c r="S557" i="20"/>
  <c r="R557" i="20"/>
  <c r="Q557" i="20"/>
  <c r="P557" i="20"/>
  <c r="O557" i="20"/>
  <c r="N557" i="20"/>
  <c r="M557" i="20"/>
  <c r="L557" i="20"/>
  <c r="I557" i="20"/>
  <c r="H557" i="20"/>
  <c r="G557" i="20"/>
  <c r="F557" i="20"/>
  <c r="E557" i="20"/>
  <c r="D557" i="20"/>
  <c r="C557" i="20"/>
  <c r="B557" i="20"/>
  <c r="L553" i="20"/>
  <c r="B553" i="20" s="1"/>
  <c r="S552" i="20"/>
  <c r="R552" i="20"/>
  <c r="Q552" i="20"/>
  <c r="P552" i="20"/>
  <c r="O552" i="20"/>
  <c r="N552" i="20"/>
  <c r="M552" i="20"/>
  <c r="L552" i="20"/>
  <c r="I552" i="20"/>
  <c r="H552" i="20"/>
  <c r="G552" i="20"/>
  <c r="F552" i="20"/>
  <c r="E552" i="20"/>
  <c r="D552" i="20"/>
  <c r="C552" i="20"/>
  <c r="B552" i="20"/>
  <c r="L548" i="20"/>
  <c r="B548" i="20" s="1"/>
  <c r="S547" i="20"/>
  <c r="R547" i="20"/>
  <c r="Q547" i="20"/>
  <c r="P547" i="20"/>
  <c r="O547" i="20"/>
  <c r="N547" i="20"/>
  <c r="M547" i="20"/>
  <c r="L547" i="20"/>
  <c r="I547" i="20"/>
  <c r="H547" i="20"/>
  <c r="G547" i="20"/>
  <c r="F547" i="20"/>
  <c r="E547" i="20"/>
  <c r="D547" i="20"/>
  <c r="C547" i="20"/>
  <c r="B547" i="20"/>
  <c r="L541" i="20"/>
  <c r="B541" i="20"/>
  <c r="S540" i="20"/>
  <c r="R540" i="20"/>
  <c r="Q540" i="20"/>
  <c r="P540" i="20"/>
  <c r="O540" i="20"/>
  <c r="N540" i="20"/>
  <c r="M540" i="20"/>
  <c r="L540" i="20"/>
  <c r="I540" i="20"/>
  <c r="H540" i="20"/>
  <c r="G540" i="20"/>
  <c r="F540" i="20"/>
  <c r="E540" i="20"/>
  <c r="D540" i="20"/>
  <c r="C540" i="20"/>
  <c r="B540" i="20"/>
  <c r="L536" i="20"/>
  <c r="B536" i="20" s="1"/>
  <c r="L535" i="20"/>
  <c r="B535" i="20" s="1"/>
  <c r="L531" i="20"/>
  <c r="B531" i="20" s="1"/>
  <c r="S530" i="20"/>
  <c r="R530" i="20"/>
  <c r="Q530" i="20"/>
  <c r="P530" i="20"/>
  <c r="O530" i="20"/>
  <c r="N530" i="20"/>
  <c r="M530" i="20"/>
  <c r="L530" i="20"/>
  <c r="I530" i="20"/>
  <c r="H530" i="20"/>
  <c r="G530" i="20"/>
  <c r="F530" i="20"/>
  <c r="E530" i="20"/>
  <c r="D530" i="20"/>
  <c r="C530" i="20"/>
  <c r="B530" i="20"/>
  <c r="L524" i="20"/>
  <c r="B524" i="20"/>
  <c r="S523" i="20"/>
  <c r="R523" i="20"/>
  <c r="Q523" i="20"/>
  <c r="P523" i="20"/>
  <c r="O523" i="20"/>
  <c r="N523" i="20"/>
  <c r="M523" i="20"/>
  <c r="L523" i="20"/>
  <c r="I523" i="20"/>
  <c r="H523" i="20"/>
  <c r="G523" i="20"/>
  <c r="F523" i="20"/>
  <c r="E523" i="20"/>
  <c r="D523" i="20"/>
  <c r="C523" i="20"/>
  <c r="B523" i="20"/>
  <c r="L519" i="20"/>
  <c r="B519" i="20"/>
  <c r="S518" i="20"/>
  <c r="R518" i="20"/>
  <c r="Q518" i="20"/>
  <c r="P518" i="20"/>
  <c r="O518" i="20"/>
  <c r="N518" i="20"/>
  <c r="M518" i="20"/>
  <c r="L518" i="20"/>
  <c r="I518" i="20"/>
  <c r="H518" i="20"/>
  <c r="G518" i="20"/>
  <c r="F518" i="20"/>
  <c r="E518" i="20"/>
  <c r="D518" i="20"/>
  <c r="C518" i="20"/>
  <c r="B518" i="20"/>
  <c r="L514" i="20"/>
  <c r="B514" i="20" s="1"/>
  <c r="S513" i="20"/>
  <c r="R513" i="20"/>
  <c r="Q513" i="20"/>
  <c r="P513" i="20"/>
  <c r="O513" i="20"/>
  <c r="N513" i="20"/>
  <c r="M513" i="20"/>
  <c r="L513" i="20"/>
  <c r="I513" i="20"/>
  <c r="H513" i="20"/>
  <c r="G513" i="20"/>
  <c r="F513" i="20"/>
  <c r="E513" i="20"/>
  <c r="D513" i="20"/>
  <c r="C513" i="20"/>
  <c r="B513" i="20"/>
  <c r="G500" i="20"/>
  <c r="G493" i="20"/>
  <c r="G490" i="20"/>
  <c r="G487" i="20"/>
  <c r="G482" i="20"/>
  <c r="E479" i="20"/>
  <c r="G480" i="20"/>
  <c r="G472" i="20"/>
  <c r="G471" i="20"/>
  <c r="I468" i="20"/>
  <c r="B468" i="20"/>
  <c r="G467" i="20"/>
  <c r="G461" i="20"/>
  <c r="G456" i="20"/>
  <c r="G454" i="20"/>
  <c r="G452" i="20"/>
  <c r="C452" i="20"/>
  <c r="G451" i="20"/>
  <c r="E450" i="20"/>
  <c r="G448" i="20"/>
  <c r="G447" i="20"/>
  <c r="E447" i="20"/>
  <c r="G439" i="20"/>
  <c r="G438" i="20"/>
  <c r="G437" i="20"/>
  <c r="G436" i="20"/>
  <c r="G431" i="20"/>
  <c r="G429" i="20"/>
  <c r="G427" i="20"/>
  <c r="G425" i="20"/>
  <c r="B420" i="20"/>
  <c r="G419" i="20"/>
  <c r="G417" i="20"/>
  <c r="G415" i="20"/>
  <c r="H413" i="20"/>
  <c r="G413" i="20"/>
  <c r="E412" i="20"/>
  <c r="F411" i="20"/>
  <c r="G410" i="20"/>
  <c r="E410" i="20"/>
  <c r="H409" i="20"/>
  <c r="G409" i="20"/>
  <c r="E409" i="20"/>
  <c r="G408" i="20"/>
  <c r="E408" i="20"/>
  <c r="H407" i="20"/>
  <c r="G407" i="20"/>
  <c r="G406" i="20"/>
  <c r="E406" i="20"/>
  <c r="O535" i="20"/>
  <c r="E535" i="20" s="1"/>
  <c r="E405" i="20"/>
  <c r="G400" i="20"/>
  <c r="B400" i="20"/>
  <c r="E400" i="20"/>
  <c r="G399" i="20"/>
  <c r="E399" i="20"/>
  <c r="G398" i="20"/>
  <c r="E398" i="20"/>
  <c r="H397" i="20"/>
  <c r="G397" i="20"/>
  <c r="E397" i="20"/>
  <c r="G396" i="20"/>
  <c r="E396" i="20"/>
  <c r="G395" i="20"/>
  <c r="H394" i="20"/>
  <c r="G394" i="20"/>
  <c r="E394" i="20"/>
  <c r="G393" i="20"/>
  <c r="E393" i="20"/>
  <c r="G392" i="20"/>
  <c r="E392" i="20"/>
  <c r="B392" i="20"/>
  <c r="G391" i="20"/>
  <c r="E391" i="20"/>
  <c r="G390" i="20"/>
  <c r="E390" i="20"/>
  <c r="G389" i="20"/>
  <c r="E389" i="20"/>
  <c r="G388" i="20"/>
  <c r="E388" i="20"/>
  <c r="G387" i="20"/>
  <c r="B387" i="20"/>
  <c r="E386" i="20"/>
  <c r="G386" i="20"/>
  <c r="C385" i="20"/>
  <c r="G385" i="20"/>
  <c r="E385" i="20"/>
  <c r="E378" i="20"/>
  <c r="C378" i="20"/>
  <c r="B378" i="20"/>
  <c r="E377" i="20"/>
  <c r="C377" i="20"/>
  <c r="G377" i="20"/>
  <c r="E376" i="20"/>
  <c r="C376" i="20"/>
  <c r="G376" i="20"/>
  <c r="E375" i="20"/>
  <c r="G375" i="20"/>
  <c r="E374" i="20"/>
  <c r="C374" i="20"/>
  <c r="G373" i="20"/>
  <c r="E373" i="20"/>
  <c r="G372" i="20"/>
  <c r="E372" i="20"/>
  <c r="G371" i="20"/>
  <c r="E371" i="20"/>
  <c r="B371" i="20"/>
  <c r="E370" i="20"/>
  <c r="B370" i="20"/>
  <c r="G369" i="20"/>
  <c r="G368" i="20"/>
  <c r="C368" i="20"/>
  <c r="E368" i="20"/>
  <c r="G367" i="20"/>
  <c r="C367" i="20"/>
  <c r="E366" i="20"/>
  <c r="C366" i="20"/>
  <c r="C365" i="20"/>
  <c r="B365" i="20"/>
  <c r="G365" i="20"/>
  <c r="E365" i="20"/>
  <c r="G364" i="20"/>
  <c r="C364" i="20"/>
  <c r="E364" i="20"/>
  <c r="G363" i="20"/>
  <c r="E363" i="20"/>
  <c r="H358" i="20"/>
  <c r="E358" i="20"/>
  <c r="C358" i="20"/>
  <c r="I357" i="20"/>
  <c r="E357" i="20"/>
  <c r="C357" i="20"/>
  <c r="G357" i="20"/>
  <c r="I356" i="20"/>
  <c r="H356" i="20"/>
  <c r="G356" i="20"/>
  <c r="E356" i="20"/>
  <c r="E355" i="20"/>
  <c r="G355" i="20"/>
  <c r="C355" i="20"/>
  <c r="E354" i="20"/>
  <c r="G353" i="20"/>
  <c r="E353" i="20"/>
  <c r="C353" i="20"/>
  <c r="I352" i="20"/>
  <c r="E352" i="20"/>
  <c r="G352" i="20"/>
  <c r="G351" i="20"/>
  <c r="E351" i="20"/>
  <c r="I350" i="20"/>
  <c r="E350" i="20"/>
  <c r="B350" i="20"/>
  <c r="G350" i="20"/>
  <c r="C350" i="20"/>
  <c r="E349" i="20"/>
  <c r="B349" i="20"/>
  <c r="G349" i="20"/>
  <c r="G348" i="20"/>
  <c r="C348" i="20"/>
  <c r="E348" i="20"/>
  <c r="G347" i="20"/>
  <c r="F347" i="20"/>
  <c r="E347" i="20"/>
  <c r="I346" i="20"/>
  <c r="G346" i="20"/>
  <c r="E346" i="20"/>
  <c r="C346" i="20"/>
  <c r="B346" i="20"/>
  <c r="B345" i="20"/>
  <c r="G345" i="20"/>
  <c r="E345" i="20"/>
  <c r="G344" i="20"/>
  <c r="C344" i="20"/>
  <c r="E344" i="20"/>
  <c r="G343" i="20"/>
  <c r="F343" i="20"/>
  <c r="E343" i="20"/>
  <c r="I338" i="20"/>
  <c r="E338" i="20"/>
  <c r="C338" i="20"/>
  <c r="B338" i="20"/>
  <c r="G338" i="20"/>
  <c r="E337" i="20"/>
  <c r="C337" i="20"/>
  <c r="B337" i="20"/>
  <c r="G337" i="20"/>
  <c r="I336" i="20"/>
  <c r="G336" i="20"/>
  <c r="F336" i="20"/>
  <c r="E336" i="20"/>
  <c r="C336" i="20"/>
  <c r="G335" i="20"/>
  <c r="E335" i="20"/>
  <c r="B335" i="20"/>
  <c r="I334" i="20"/>
  <c r="G334" i="20"/>
  <c r="E334" i="20"/>
  <c r="C334" i="20"/>
  <c r="I333" i="20"/>
  <c r="C333" i="20"/>
  <c r="B333" i="20"/>
  <c r="G333" i="20"/>
  <c r="E333" i="20"/>
  <c r="G332" i="20"/>
  <c r="C332" i="20"/>
  <c r="E332" i="20"/>
  <c r="G331" i="20"/>
  <c r="F331" i="20"/>
  <c r="E331" i="20"/>
  <c r="I330" i="20"/>
  <c r="E330" i="20"/>
  <c r="C330" i="20"/>
  <c r="B330" i="20"/>
  <c r="G330" i="20"/>
  <c r="E329" i="20"/>
  <c r="C329" i="20"/>
  <c r="B329" i="20"/>
  <c r="G329" i="20"/>
  <c r="I328" i="20"/>
  <c r="G328" i="20"/>
  <c r="F328" i="20"/>
  <c r="E328" i="20"/>
  <c r="C328" i="20"/>
  <c r="G327" i="20"/>
  <c r="E327" i="20"/>
  <c r="B327" i="20"/>
  <c r="I326" i="20"/>
  <c r="G326" i="20"/>
  <c r="E326" i="20"/>
  <c r="C326" i="20"/>
  <c r="I325" i="20"/>
  <c r="C325" i="20"/>
  <c r="B325" i="20"/>
  <c r="G325" i="20"/>
  <c r="E325" i="20"/>
  <c r="G324" i="20"/>
  <c r="C324" i="20"/>
  <c r="E324" i="20"/>
  <c r="G323" i="20"/>
  <c r="F323" i="20"/>
  <c r="E323" i="20"/>
  <c r="B177" i="20"/>
  <c r="I176" i="20"/>
  <c r="G175" i="20"/>
  <c r="F175" i="20"/>
  <c r="E174" i="20"/>
  <c r="D174" i="20"/>
  <c r="C173" i="20"/>
  <c r="B173" i="20"/>
  <c r="I171" i="20"/>
  <c r="F171" i="20"/>
  <c r="E170" i="20"/>
  <c r="C169" i="20"/>
  <c r="B169" i="20"/>
  <c r="I167" i="20"/>
  <c r="G167" i="20"/>
  <c r="F166" i="20"/>
  <c r="E166" i="20"/>
  <c r="C165" i="20"/>
  <c r="B164" i="20"/>
  <c r="I163" i="20"/>
  <c r="G162" i="20"/>
  <c r="E162" i="20"/>
  <c r="I96" i="20"/>
  <c r="H96" i="20"/>
  <c r="G96" i="20"/>
  <c r="F96" i="20"/>
  <c r="E96" i="20"/>
  <c r="D96" i="20"/>
  <c r="C96" i="20"/>
  <c r="I84" i="20"/>
  <c r="I440" i="20" s="1"/>
  <c r="H84" i="20"/>
  <c r="G84" i="20"/>
  <c r="F84" i="20"/>
  <c r="E84" i="20"/>
  <c r="D84" i="20"/>
  <c r="C84" i="20"/>
  <c r="B84" i="20"/>
  <c r="I83" i="20"/>
  <c r="H83" i="20"/>
  <c r="G83" i="20"/>
  <c r="F83" i="20"/>
  <c r="E83" i="20"/>
  <c r="D83" i="20"/>
  <c r="C83" i="20"/>
  <c r="B83" i="20"/>
  <c r="B357" i="20" s="1"/>
  <c r="I82" i="20"/>
  <c r="I376" i="20" s="1"/>
  <c r="H82" i="20"/>
  <c r="G82" i="20"/>
  <c r="F82" i="20"/>
  <c r="E82" i="20"/>
  <c r="D82" i="20"/>
  <c r="C82" i="20"/>
  <c r="B82" i="20"/>
  <c r="B398" i="20" s="1"/>
  <c r="I81" i="20"/>
  <c r="H81" i="20"/>
  <c r="H375" i="20" s="1"/>
  <c r="G81" i="20"/>
  <c r="F81" i="20"/>
  <c r="E81" i="20"/>
  <c r="D81" i="20"/>
  <c r="D375" i="20" s="1"/>
  <c r="C81" i="20"/>
  <c r="B81" i="20"/>
  <c r="B397" i="20" s="1"/>
  <c r="I80" i="20"/>
  <c r="H80" i="20"/>
  <c r="G80" i="20"/>
  <c r="F80" i="20"/>
  <c r="F173" i="20" s="1"/>
  <c r="E80" i="20"/>
  <c r="D80" i="20"/>
  <c r="C80" i="20"/>
  <c r="B80" i="20"/>
  <c r="I79" i="20"/>
  <c r="I373" i="20" s="1"/>
  <c r="H79" i="20"/>
  <c r="H395" i="20" s="1"/>
  <c r="G79" i="20"/>
  <c r="F79" i="20"/>
  <c r="F172" i="20" s="1"/>
  <c r="E79" i="20"/>
  <c r="D79" i="20"/>
  <c r="C79" i="20"/>
  <c r="B79" i="20"/>
  <c r="I78" i="20"/>
  <c r="H78" i="20"/>
  <c r="H434" i="20" s="1"/>
  <c r="G78" i="20"/>
  <c r="F78" i="20"/>
  <c r="F332" i="20" s="1"/>
  <c r="E78" i="20"/>
  <c r="D78" i="20"/>
  <c r="C78" i="20"/>
  <c r="B78" i="20"/>
  <c r="B394" i="20" s="1"/>
  <c r="I77" i="20"/>
  <c r="H77" i="20"/>
  <c r="G77" i="20"/>
  <c r="F77" i="20"/>
  <c r="E77" i="20"/>
  <c r="D77" i="20"/>
  <c r="D170" i="20" s="1"/>
  <c r="C77" i="20"/>
  <c r="B77" i="20"/>
  <c r="B413" i="20" s="1"/>
  <c r="I76" i="20"/>
  <c r="H76" i="20"/>
  <c r="H370" i="20" s="1"/>
  <c r="G76" i="20"/>
  <c r="F76" i="20"/>
  <c r="F169" i="20" s="1"/>
  <c r="E76" i="20"/>
  <c r="D76" i="20"/>
  <c r="C76" i="20"/>
  <c r="B76" i="20"/>
  <c r="I75" i="20"/>
  <c r="H75" i="20"/>
  <c r="H369" i="20" s="1"/>
  <c r="G75" i="20"/>
  <c r="F75" i="20"/>
  <c r="E75" i="20"/>
  <c r="D75" i="20"/>
  <c r="C75" i="20"/>
  <c r="C473" i="20" s="1"/>
  <c r="B75" i="20"/>
  <c r="I74" i="20"/>
  <c r="H74" i="20"/>
  <c r="H368" i="20" s="1"/>
  <c r="G74" i="20"/>
  <c r="F74" i="20"/>
  <c r="F348" i="20" s="1"/>
  <c r="E74" i="20"/>
  <c r="D74" i="20"/>
  <c r="C74" i="20"/>
  <c r="B74" i="20"/>
  <c r="I73" i="20"/>
  <c r="H73" i="20"/>
  <c r="H367" i="20" s="1"/>
  <c r="G73" i="20"/>
  <c r="G491" i="20" s="1"/>
  <c r="F73" i="20"/>
  <c r="E73" i="20"/>
  <c r="D73" i="20"/>
  <c r="C73" i="20"/>
  <c r="B73" i="20"/>
  <c r="B389" i="20" s="1"/>
  <c r="I72" i="20"/>
  <c r="H72" i="20"/>
  <c r="G72" i="20"/>
  <c r="F72" i="20"/>
  <c r="E72" i="20"/>
  <c r="D72" i="20"/>
  <c r="C72" i="20"/>
  <c r="B72" i="20"/>
  <c r="B428" i="20" s="1"/>
  <c r="I71" i="20"/>
  <c r="H71" i="20"/>
  <c r="H365" i="20" s="1"/>
  <c r="G71" i="20"/>
  <c r="F71" i="20"/>
  <c r="E71" i="20"/>
  <c r="D71" i="20"/>
  <c r="C71" i="20"/>
  <c r="B71" i="20"/>
  <c r="I70" i="20"/>
  <c r="H70" i="20"/>
  <c r="H406" i="20" s="1"/>
  <c r="G70" i="20"/>
  <c r="F70" i="20"/>
  <c r="E70" i="20"/>
  <c r="D70" i="20"/>
  <c r="D364" i="20" s="1"/>
  <c r="C70" i="20"/>
  <c r="C488" i="20" s="1"/>
  <c r="B70" i="20"/>
  <c r="I69" i="20"/>
  <c r="H69" i="20"/>
  <c r="H425" i="20" s="1"/>
  <c r="G69" i="20"/>
  <c r="F69" i="20"/>
  <c r="E69" i="20"/>
  <c r="D69" i="20"/>
  <c r="C69" i="20"/>
  <c r="B69" i="20"/>
  <c r="B162" i="20" s="1"/>
  <c r="I21" i="20"/>
  <c r="H21" i="20"/>
  <c r="G21" i="20"/>
  <c r="D20" i="20"/>
  <c r="B20" i="20"/>
  <c r="D19" i="20"/>
  <c r="B19" i="20"/>
  <c r="B18" i="20"/>
  <c r="C13" i="20"/>
  <c r="B13" i="20"/>
  <c r="D12" i="20"/>
  <c r="D11" i="20"/>
  <c r="D10" i="20"/>
  <c r="D9" i="20"/>
  <c r="D13" i="20" s="1"/>
  <c r="L558" i="19"/>
  <c r="B558" i="19" s="1"/>
  <c r="S557" i="19"/>
  <c r="R557" i="19"/>
  <c r="H557" i="19" s="1"/>
  <c r="Q557" i="19"/>
  <c r="P557" i="19"/>
  <c r="O557" i="19"/>
  <c r="N557" i="19"/>
  <c r="D557" i="19" s="1"/>
  <c r="M557" i="19"/>
  <c r="C557" i="19" s="1"/>
  <c r="L557" i="19"/>
  <c r="I557" i="19"/>
  <c r="G557" i="19"/>
  <c r="F557" i="19"/>
  <c r="E557" i="19"/>
  <c r="B557" i="19"/>
  <c r="L553" i="19"/>
  <c r="B553" i="19"/>
  <c r="S552" i="19"/>
  <c r="R552" i="19"/>
  <c r="Q552" i="19"/>
  <c r="P552" i="19"/>
  <c r="O552" i="19"/>
  <c r="E552" i="19" s="1"/>
  <c r="N552" i="19"/>
  <c r="M552" i="19"/>
  <c r="L552" i="19"/>
  <c r="I552" i="19"/>
  <c r="H552" i="19"/>
  <c r="G552" i="19"/>
  <c r="F552" i="19"/>
  <c r="D552" i="19"/>
  <c r="C552" i="19"/>
  <c r="B552" i="19"/>
  <c r="L548" i="19"/>
  <c r="B548" i="19"/>
  <c r="S547" i="19"/>
  <c r="R547" i="19"/>
  <c r="H547" i="19" s="1"/>
  <c r="Q547" i="19"/>
  <c r="G547" i="19" s="1"/>
  <c r="P547" i="19"/>
  <c r="O547" i="19"/>
  <c r="N547" i="19"/>
  <c r="M547" i="19"/>
  <c r="L547" i="19"/>
  <c r="B547" i="19" s="1"/>
  <c r="I547" i="19"/>
  <c r="F547" i="19"/>
  <c r="E547" i="19"/>
  <c r="D547" i="19"/>
  <c r="C547" i="19"/>
  <c r="S541" i="19"/>
  <c r="I541" i="19" s="1"/>
  <c r="L541" i="19"/>
  <c r="B541" i="19"/>
  <c r="S540" i="19"/>
  <c r="R540" i="19"/>
  <c r="Q540" i="19"/>
  <c r="P540" i="19"/>
  <c r="O540" i="19"/>
  <c r="N540" i="19"/>
  <c r="M540" i="19"/>
  <c r="L540" i="19"/>
  <c r="B540" i="19" s="1"/>
  <c r="I540" i="19"/>
  <c r="H540" i="19"/>
  <c r="G540" i="19"/>
  <c r="F540" i="19"/>
  <c r="E540" i="19"/>
  <c r="D540" i="19"/>
  <c r="C540" i="19"/>
  <c r="L536" i="19"/>
  <c r="B536" i="19"/>
  <c r="L535" i="19"/>
  <c r="B535" i="19"/>
  <c r="L531" i="19"/>
  <c r="B531" i="19" s="1"/>
  <c r="S530" i="19"/>
  <c r="I530" i="19" s="1"/>
  <c r="R530" i="19"/>
  <c r="H530" i="19" s="1"/>
  <c r="Q530" i="19"/>
  <c r="P530" i="19"/>
  <c r="F530" i="19" s="1"/>
  <c r="O530" i="19"/>
  <c r="N530" i="19"/>
  <c r="M530" i="19"/>
  <c r="L530" i="19"/>
  <c r="G530" i="19"/>
  <c r="E530" i="19"/>
  <c r="D530" i="19"/>
  <c r="C530" i="19"/>
  <c r="B530" i="19"/>
  <c r="L524" i="19"/>
  <c r="B524" i="19"/>
  <c r="S523" i="19"/>
  <c r="R523" i="19"/>
  <c r="Q523" i="19"/>
  <c r="P523" i="19"/>
  <c r="O523" i="19"/>
  <c r="N523" i="19"/>
  <c r="M523" i="19"/>
  <c r="C523" i="19" s="1"/>
  <c r="L523" i="19"/>
  <c r="B523" i="19" s="1"/>
  <c r="I523" i="19"/>
  <c r="H523" i="19"/>
  <c r="G523" i="19"/>
  <c r="F523" i="19"/>
  <c r="E523" i="19"/>
  <c r="D523" i="19"/>
  <c r="L519" i="19"/>
  <c r="B519" i="19" s="1"/>
  <c r="S518" i="19"/>
  <c r="R518" i="19"/>
  <c r="Q518" i="19"/>
  <c r="P518" i="19"/>
  <c r="O518" i="19"/>
  <c r="N518" i="19"/>
  <c r="D518" i="19" s="1"/>
  <c r="M518" i="19"/>
  <c r="C518" i="19" s="1"/>
  <c r="L518" i="19"/>
  <c r="I518" i="19"/>
  <c r="H518" i="19"/>
  <c r="G518" i="19"/>
  <c r="F518" i="19"/>
  <c r="E518" i="19"/>
  <c r="B518" i="19"/>
  <c r="L514" i="19"/>
  <c r="B514" i="19" s="1"/>
  <c r="S513" i="19"/>
  <c r="R513" i="19"/>
  <c r="Q513" i="19"/>
  <c r="P513" i="19"/>
  <c r="F513" i="19" s="1"/>
  <c r="O513" i="19"/>
  <c r="E513" i="19" s="1"/>
  <c r="N513" i="19"/>
  <c r="M513" i="19"/>
  <c r="C513" i="19" s="1"/>
  <c r="L513" i="19"/>
  <c r="I513" i="19"/>
  <c r="H513" i="19"/>
  <c r="G513" i="19"/>
  <c r="D513" i="19"/>
  <c r="B513" i="19"/>
  <c r="S457" i="19"/>
  <c r="H456" i="19"/>
  <c r="S454" i="19"/>
  <c r="S453" i="19"/>
  <c r="H452" i="19" s="1"/>
  <c r="H453" i="19"/>
  <c r="S451" i="19"/>
  <c r="H450" i="19"/>
  <c r="S440" i="19"/>
  <c r="H440" i="19"/>
  <c r="S437" i="19"/>
  <c r="H437" i="19" s="1"/>
  <c r="S436" i="19"/>
  <c r="H436" i="19" s="1"/>
  <c r="S433" i="19"/>
  <c r="H433" i="19"/>
  <c r="S432" i="19"/>
  <c r="H432" i="19" s="1"/>
  <c r="S431" i="19"/>
  <c r="H431" i="19" s="1"/>
  <c r="S429" i="19"/>
  <c r="H429" i="19" s="1"/>
  <c r="S428" i="19"/>
  <c r="H428" i="19" s="1"/>
  <c r="S427" i="19"/>
  <c r="H427" i="19" s="1"/>
  <c r="T425" i="19"/>
  <c r="I425" i="19" s="1"/>
  <c r="S425" i="19"/>
  <c r="H425" i="19" s="1"/>
  <c r="S420" i="19"/>
  <c r="H420" i="19"/>
  <c r="T419" i="19"/>
  <c r="I419" i="19" s="1"/>
  <c r="S419" i="19"/>
  <c r="H419" i="19"/>
  <c r="S416" i="19"/>
  <c r="H416" i="19" s="1"/>
  <c r="T414" i="19"/>
  <c r="I414" i="19" s="1"/>
  <c r="S413" i="19"/>
  <c r="H413" i="19" s="1"/>
  <c r="S412" i="19"/>
  <c r="H412" i="19" s="1"/>
  <c r="S411" i="19"/>
  <c r="H411" i="19"/>
  <c r="S409" i="19"/>
  <c r="H409" i="19" s="1"/>
  <c r="T408" i="19"/>
  <c r="I408" i="19" s="1"/>
  <c r="S408" i="19"/>
  <c r="H408" i="19" s="1"/>
  <c r="S407" i="19"/>
  <c r="H407" i="19" s="1"/>
  <c r="T406" i="19"/>
  <c r="I406" i="19"/>
  <c r="T405" i="19"/>
  <c r="S405" i="19"/>
  <c r="T400" i="19"/>
  <c r="I400" i="19" s="1"/>
  <c r="S400" i="19"/>
  <c r="H400" i="19"/>
  <c r="T399" i="19"/>
  <c r="I399" i="19" s="1"/>
  <c r="S399" i="19"/>
  <c r="H399" i="19"/>
  <c r="T398" i="19"/>
  <c r="I398" i="19" s="1"/>
  <c r="S397" i="19"/>
  <c r="H397" i="19" s="1"/>
  <c r="T396" i="19"/>
  <c r="I396" i="19" s="1"/>
  <c r="S395" i="19"/>
  <c r="H395" i="19" s="1"/>
  <c r="T393" i="19"/>
  <c r="I393" i="19" s="1"/>
  <c r="S393" i="19"/>
  <c r="H393" i="19" s="1"/>
  <c r="S392" i="19"/>
  <c r="H392" i="19"/>
  <c r="T391" i="19"/>
  <c r="I391" i="19" s="1"/>
  <c r="S391" i="19"/>
  <c r="H391" i="19" s="1"/>
  <c r="T389" i="19"/>
  <c r="I389" i="19" s="1"/>
  <c r="S389" i="19"/>
  <c r="H389" i="19"/>
  <c r="T388" i="19"/>
  <c r="I388" i="19" s="1"/>
  <c r="S388" i="19"/>
  <c r="H388" i="19" s="1"/>
  <c r="T387" i="19"/>
  <c r="I387" i="19" s="1"/>
  <c r="S387" i="19"/>
  <c r="H387" i="19" s="1"/>
  <c r="T386" i="19"/>
  <c r="I386" i="19" s="1"/>
  <c r="Q386" i="19"/>
  <c r="F386" i="19" s="1"/>
  <c r="T385" i="19"/>
  <c r="I385" i="19" s="1"/>
  <c r="S385" i="19"/>
  <c r="H385" i="19"/>
  <c r="S378" i="19"/>
  <c r="H378" i="19"/>
  <c r="T377" i="19"/>
  <c r="I377" i="19" s="1"/>
  <c r="S377" i="19"/>
  <c r="H377" i="19" s="1"/>
  <c r="S375" i="19"/>
  <c r="H375" i="19" s="1"/>
  <c r="S374" i="19"/>
  <c r="H374" i="19" s="1"/>
  <c r="T373" i="19"/>
  <c r="I373" i="19" s="1"/>
  <c r="S373" i="19"/>
  <c r="H373" i="19" s="1"/>
  <c r="T372" i="19"/>
  <c r="I372" i="19" s="1"/>
  <c r="S372" i="19"/>
  <c r="H372" i="19"/>
  <c r="S371" i="19"/>
  <c r="H371" i="19" s="1"/>
  <c r="T370" i="19"/>
  <c r="I370" i="19" s="1"/>
  <c r="S370" i="19"/>
  <c r="H370" i="19" s="1"/>
  <c r="T369" i="19"/>
  <c r="I369" i="19" s="1"/>
  <c r="S369" i="19"/>
  <c r="H369" i="19"/>
  <c r="S368" i="19"/>
  <c r="H368" i="19"/>
  <c r="S367" i="19"/>
  <c r="H367" i="19" s="1"/>
  <c r="T366" i="19"/>
  <c r="S366" i="19"/>
  <c r="H366" i="19" s="1"/>
  <c r="I366" i="19"/>
  <c r="S365" i="19"/>
  <c r="H365" i="19" s="1"/>
  <c r="T364" i="19"/>
  <c r="I364" i="19" s="1"/>
  <c r="S364" i="19"/>
  <c r="H364" i="19"/>
  <c r="S363" i="19"/>
  <c r="H363" i="19" s="1"/>
  <c r="T358" i="19"/>
  <c r="I358" i="19" s="1"/>
  <c r="S358" i="19"/>
  <c r="H358" i="19" s="1"/>
  <c r="T357" i="19"/>
  <c r="I357" i="19" s="1"/>
  <c r="S357" i="19"/>
  <c r="H357" i="19" s="1"/>
  <c r="Q357" i="19"/>
  <c r="F357" i="19" s="1"/>
  <c r="T356" i="19"/>
  <c r="I356" i="19" s="1"/>
  <c r="S356" i="19"/>
  <c r="H356" i="19" s="1"/>
  <c r="S355" i="19"/>
  <c r="H355" i="19" s="1"/>
  <c r="T354" i="19"/>
  <c r="I354" i="19" s="1"/>
  <c r="S354" i="19"/>
  <c r="H354" i="19" s="1"/>
  <c r="T353" i="19"/>
  <c r="I353" i="19" s="1"/>
  <c r="S353" i="19"/>
  <c r="H353" i="19" s="1"/>
  <c r="T352" i="19"/>
  <c r="I352" i="19" s="1"/>
  <c r="S352" i="19"/>
  <c r="H352" i="19" s="1"/>
  <c r="S351" i="19"/>
  <c r="H351" i="19" s="1"/>
  <c r="T350" i="19"/>
  <c r="S350" i="19"/>
  <c r="I350" i="19"/>
  <c r="H350" i="19"/>
  <c r="T349" i="19"/>
  <c r="I349" i="19" s="1"/>
  <c r="S349" i="19"/>
  <c r="H349" i="19"/>
  <c r="T348" i="19"/>
  <c r="I348" i="19" s="1"/>
  <c r="S348" i="19"/>
  <c r="H348" i="19"/>
  <c r="S347" i="19"/>
  <c r="H347" i="19" s="1"/>
  <c r="T346" i="19"/>
  <c r="I346" i="19" s="1"/>
  <c r="S346" i="19"/>
  <c r="H346" i="19" s="1"/>
  <c r="T345" i="19"/>
  <c r="I345" i="19" s="1"/>
  <c r="S345" i="19"/>
  <c r="H345" i="19" s="1"/>
  <c r="S344" i="19"/>
  <c r="P344" i="19"/>
  <c r="E344" i="19" s="1"/>
  <c r="H344" i="19"/>
  <c r="S343" i="19"/>
  <c r="H343" i="19" s="1"/>
  <c r="P343" i="19"/>
  <c r="E343" i="19" s="1"/>
  <c r="T338" i="19"/>
  <c r="S338" i="19"/>
  <c r="H338" i="19" s="1"/>
  <c r="P338" i="19"/>
  <c r="E338" i="19" s="1"/>
  <c r="I338" i="19"/>
  <c r="T337" i="19"/>
  <c r="S337" i="19"/>
  <c r="I337" i="19"/>
  <c r="H337" i="19"/>
  <c r="T336" i="19"/>
  <c r="S336" i="19"/>
  <c r="H336" i="19" s="1"/>
  <c r="I336" i="19"/>
  <c r="S335" i="19"/>
  <c r="H335" i="19" s="1"/>
  <c r="T334" i="19"/>
  <c r="I334" i="19" s="1"/>
  <c r="S334" i="19"/>
  <c r="H334" i="19" s="1"/>
  <c r="T333" i="19"/>
  <c r="I333" i="19" s="1"/>
  <c r="S333" i="19"/>
  <c r="H333" i="19"/>
  <c r="T332" i="19"/>
  <c r="I332" i="19" s="1"/>
  <c r="S332" i="19"/>
  <c r="H332" i="19" s="1"/>
  <c r="S331" i="19"/>
  <c r="H331" i="19" s="1"/>
  <c r="T330" i="19"/>
  <c r="I330" i="19" s="1"/>
  <c r="S330" i="19"/>
  <c r="H330" i="19"/>
  <c r="T329" i="19"/>
  <c r="S329" i="19"/>
  <c r="I329" i="19"/>
  <c r="H329" i="19"/>
  <c r="T328" i="19"/>
  <c r="I328" i="19" s="1"/>
  <c r="S328" i="19"/>
  <c r="H328" i="19" s="1"/>
  <c r="Q328" i="19"/>
  <c r="F328" i="19"/>
  <c r="S327" i="19"/>
  <c r="H327" i="19" s="1"/>
  <c r="T326" i="19"/>
  <c r="I326" i="19" s="1"/>
  <c r="S326" i="19"/>
  <c r="P326" i="19"/>
  <c r="E326" i="19" s="1"/>
  <c r="H326" i="19"/>
  <c r="S325" i="19"/>
  <c r="H325" i="19"/>
  <c r="T324" i="19"/>
  <c r="I324" i="19" s="1"/>
  <c r="S324" i="19"/>
  <c r="Q324" i="19"/>
  <c r="F324" i="19" s="1"/>
  <c r="H324" i="19"/>
  <c r="S323" i="19"/>
  <c r="H323" i="19" s="1"/>
  <c r="Q323" i="19"/>
  <c r="F323" i="19" s="1"/>
  <c r="I303" i="19"/>
  <c r="H303" i="19"/>
  <c r="B303" i="19"/>
  <c r="I302" i="19"/>
  <c r="H302" i="19"/>
  <c r="G302" i="19"/>
  <c r="F302" i="19"/>
  <c r="E302" i="19"/>
  <c r="D302" i="19"/>
  <c r="C302" i="19"/>
  <c r="B302" i="19"/>
  <c r="I297" i="19"/>
  <c r="H297" i="19"/>
  <c r="B297" i="19"/>
  <c r="I296" i="19"/>
  <c r="H296" i="19"/>
  <c r="G296" i="19"/>
  <c r="F296" i="19"/>
  <c r="E296" i="19"/>
  <c r="D296" i="19"/>
  <c r="C296" i="19"/>
  <c r="B296" i="19"/>
  <c r="I291" i="19"/>
  <c r="H291" i="19"/>
  <c r="B291" i="19"/>
  <c r="I290" i="19"/>
  <c r="H290" i="19"/>
  <c r="G290" i="19"/>
  <c r="F290" i="19"/>
  <c r="E290" i="19"/>
  <c r="D290" i="19"/>
  <c r="C290" i="19"/>
  <c r="B290" i="19"/>
  <c r="I283" i="19"/>
  <c r="B283" i="19"/>
  <c r="I282" i="19"/>
  <c r="H282" i="19"/>
  <c r="G282" i="19"/>
  <c r="F282" i="19"/>
  <c r="E282" i="19"/>
  <c r="D282" i="19"/>
  <c r="C282" i="19"/>
  <c r="B282" i="19"/>
  <c r="I277" i="19"/>
  <c r="H277" i="19"/>
  <c r="B277" i="19"/>
  <c r="I276" i="19"/>
  <c r="H276" i="19"/>
  <c r="G276" i="19"/>
  <c r="F276" i="19"/>
  <c r="E276" i="19"/>
  <c r="D276" i="19"/>
  <c r="C276" i="19"/>
  <c r="B276" i="19"/>
  <c r="I271" i="19"/>
  <c r="H271" i="19"/>
  <c r="F271" i="19"/>
  <c r="B271" i="19"/>
  <c r="I270" i="19"/>
  <c r="H270" i="19"/>
  <c r="G270" i="19"/>
  <c r="F270" i="19"/>
  <c r="E270" i="19"/>
  <c r="D270" i="19"/>
  <c r="C270" i="19"/>
  <c r="B270" i="19"/>
  <c r="H263" i="19"/>
  <c r="B263" i="19"/>
  <c r="I262" i="19"/>
  <c r="H262" i="19"/>
  <c r="G262" i="19"/>
  <c r="F262" i="19"/>
  <c r="E262" i="19"/>
  <c r="D262" i="19"/>
  <c r="C262" i="19"/>
  <c r="B262" i="19"/>
  <c r="I257" i="19"/>
  <c r="B257" i="19"/>
  <c r="I256" i="19"/>
  <c r="H256" i="19"/>
  <c r="G256" i="19"/>
  <c r="F256" i="19"/>
  <c r="E256" i="19"/>
  <c r="D256" i="19"/>
  <c r="C256" i="19"/>
  <c r="B256" i="19"/>
  <c r="I251" i="19"/>
  <c r="B251" i="19"/>
  <c r="I250" i="19"/>
  <c r="H250" i="19"/>
  <c r="G250" i="19"/>
  <c r="F250" i="19"/>
  <c r="E250" i="19"/>
  <c r="D250" i="19"/>
  <c r="C250" i="19"/>
  <c r="B250" i="19"/>
  <c r="E218" i="19"/>
  <c r="I216" i="19"/>
  <c r="D215" i="19"/>
  <c r="I213" i="19"/>
  <c r="D212" i="19"/>
  <c r="I210" i="19"/>
  <c r="E206" i="19"/>
  <c r="E198" i="19"/>
  <c r="I196" i="19"/>
  <c r="E195" i="19"/>
  <c r="B194" i="19"/>
  <c r="E186" i="19"/>
  <c r="I156" i="19"/>
  <c r="H156" i="19"/>
  <c r="F156" i="19"/>
  <c r="I155" i="19"/>
  <c r="H155" i="19"/>
  <c r="F155" i="19"/>
  <c r="E155" i="19"/>
  <c r="C155" i="19"/>
  <c r="I154" i="19"/>
  <c r="H154" i="19"/>
  <c r="F154" i="19"/>
  <c r="I153" i="19"/>
  <c r="H153" i="19"/>
  <c r="F153" i="19"/>
  <c r="D153" i="19"/>
  <c r="I152" i="19"/>
  <c r="H152" i="19"/>
  <c r="F152" i="19"/>
  <c r="H151" i="19"/>
  <c r="C151" i="19"/>
  <c r="B151" i="19"/>
  <c r="H150" i="19"/>
  <c r="G150" i="19"/>
  <c r="F150" i="19"/>
  <c r="H149" i="19"/>
  <c r="G149" i="19"/>
  <c r="F149" i="19"/>
  <c r="D149" i="19"/>
  <c r="H148" i="19"/>
  <c r="G148" i="19"/>
  <c r="F148" i="19"/>
  <c r="E148" i="19"/>
  <c r="H147" i="19"/>
  <c r="G147" i="19"/>
  <c r="F147" i="19"/>
  <c r="E147" i="19"/>
  <c r="D147" i="19"/>
  <c r="C147" i="19"/>
  <c r="H146" i="19"/>
  <c r="H145" i="19"/>
  <c r="G145" i="19"/>
  <c r="E145" i="19"/>
  <c r="H144" i="19"/>
  <c r="G144" i="19"/>
  <c r="F144" i="19"/>
  <c r="H143" i="19"/>
  <c r="G143" i="19"/>
  <c r="F143" i="19"/>
  <c r="E143" i="19"/>
  <c r="C143" i="19"/>
  <c r="H142" i="19"/>
  <c r="H141" i="19"/>
  <c r="G141" i="19"/>
  <c r="F141" i="19"/>
  <c r="H135" i="19"/>
  <c r="G135" i="19"/>
  <c r="F135" i="19"/>
  <c r="H134" i="19"/>
  <c r="G134" i="19"/>
  <c r="F134" i="19"/>
  <c r="E134" i="19"/>
  <c r="C134" i="19"/>
  <c r="H133" i="19"/>
  <c r="F133" i="19"/>
  <c r="E133" i="19"/>
  <c r="H132" i="19"/>
  <c r="C132" i="19"/>
  <c r="B132" i="19"/>
  <c r="H131" i="19"/>
  <c r="G131" i="19"/>
  <c r="F131" i="19"/>
  <c r="H130" i="19"/>
  <c r="G130" i="19"/>
  <c r="F130" i="19"/>
  <c r="C130" i="19"/>
  <c r="H129" i="19"/>
  <c r="G129" i="19"/>
  <c r="F129" i="19"/>
  <c r="H128" i="19"/>
  <c r="D128" i="19"/>
  <c r="C128" i="19"/>
  <c r="H127" i="19"/>
  <c r="G127" i="19"/>
  <c r="F127" i="19"/>
  <c r="H126" i="19"/>
  <c r="G126" i="19"/>
  <c r="F126" i="19"/>
  <c r="E126" i="19"/>
  <c r="H125" i="19"/>
  <c r="F125" i="19"/>
  <c r="E125" i="19"/>
  <c r="H124" i="19"/>
  <c r="G124" i="19"/>
  <c r="E124" i="19"/>
  <c r="D124" i="19"/>
  <c r="C124" i="19"/>
  <c r="H123" i="19"/>
  <c r="C123" i="19"/>
  <c r="H122" i="19"/>
  <c r="G122" i="19"/>
  <c r="F122" i="19"/>
  <c r="H121" i="19"/>
  <c r="G121" i="19"/>
  <c r="F121" i="19"/>
  <c r="D121" i="19"/>
  <c r="H120" i="19"/>
  <c r="G120" i="19"/>
  <c r="F120" i="19"/>
  <c r="E120" i="19"/>
  <c r="D120" i="19"/>
  <c r="I96" i="19"/>
  <c r="H96" i="19"/>
  <c r="G96" i="19"/>
  <c r="F96" i="19"/>
  <c r="F263" i="19" s="1"/>
  <c r="E96" i="19"/>
  <c r="D96" i="19"/>
  <c r="C96" i="19"/>
  <c r="I84" i="19"/>
  <c r="H84" i="19"/>
  <c r="G84" i="19"/>
  <c r="F84" i="19"/>
  <c r="E84" i="19"/>
  <c r="E135" i="19" s="1"/>
  <c r="D84" i="19"/>
  <c r="C84" i="19"/>
  <c r="B84" i="19"/>
  <c r="I83" i="19"/>
  <c r="H83" i="19"/>
  <c r="G83" i="19"/>
  <c r="F83" i="19"/>
  <c r="F198" i="19" s="1"/>
  <c r="E83" i="19"/>
  <c r="P377" i="19" s="1"/>
  <c r="E377" i="19" s="1"/>
  <c r="D83" i="19"/>
  <c r="C83" i="19"/>
  <c r="B83" i="19"/>
  <c r="I82" i="19"/>
  <c r="H82" i="19"/>
  <c r="G82" i="19"/>
  <c r="F82" i="19"/>
  <c r="E82" i="19"/>
  <c r="P418" i="19" s="1"/>
  <c r="E418" i="19" s="1"/>
  <c r="D82" i="19"/>
  <c r="C82" i="19"/>
  <c r="B82" i="19"/>
  <c r="I81" i="19"/>
  <c r="T417" i="19" s="1"/>
  <c r="I417" i="19" s="1"/>
  <c r="H81" i="19"/>
  <c r="G81" i="19"/>
  <c r="F81" i="19"/>
  <c r="F196" i="19" s="1"/>
  <c r="E81" i="19"/>
  <c r="D81" i="19"/>
  <c r="C81" i="19"/>
  <c r="B81" i="19"/>
  <c r="I80" i="19"/>
  <c r="H80" i="19"/>
  <c r="G80" i="19"/>
  <c r="F80" i="19"/>
  <c r="Q436" i="19" s="1"/>
  <c r="F436" i="19" s="1"/>
  <c r="E80" i="19"/>
  <c r="D80" i="19"/>
  <c r="C80" i="19"/>
  <c r="B80" i="19"/>
  <c r="I79" i="19"/>
  <c r="T435" i="19" s="1"/>
  <c r="I435" i="19" s="1"/>
  <c r="H79" i="19"/>
  <c r="G79" i="19"/>
  <c r="F79" i="19"/>
  <c r="F151" i="19" s="1"/>
  <c r="E79" i="19"/>
  <c r="D79" i="19"/>
  <c r="C79" i="19"/>
  <c r="B79" i="19"/>
  <c r="I78" i="19"/>
  <c r="H78" i="19"/>
  <c r="G78" i="19"/>
  <c r="F78" i="19"/>
  <c r="F193" i="19" s="1"/>
  <c r="E78" i="19"/>
  <c r="D78" i="19"/>
  <c r="C78" i="19"/>
  <c r="B78" i="19"/>
  <c r="I77" i="19"/>
  <c r="H77" i="19"/>
  <c r="G77" i="19"/>
  <c r="F77" i="19"/>
  <c r="E77" i="19"/>
  <c r="D77" i="19"/>
  <c r="C77" i="19"/>
  <c r="B77" i="19"/>
  <c r="I76" i="19"/>
  <c r="T412" i="19" s="1"/>
  <c r="I412" i="19" s="1"/>
  <c r="H76" i="19"/>
  <c r="G76" i="19"/>
  <c r="F76" i="19"/>
  <c r="F212" i="19" s="1"/>
  <c r="E76" i="19"/>
  <c r="D76" i="19"/>
  <c r="C76" i="19"/>
  <c r="B76" i="19"/>
  <c r="I75" i="19"/>
  <c r="H75" i="19"/>
  <c r="G75" i="19"/>
  <c r="F75" i="19"/>
  <c r="Q349" i="19" s="1"/>
  <c r="F349" i="19" s="1"/>
  <c r="E75" i="19"/>
  <c r="D75" i="19"/>
  <c r="C75" i="19"/>
  <c r="B75" i="19"/>
  <c r="I74" i="19"/>
  <c r="H74" i="19"/>
  <c r="G74" i="19"/>
  <c r="F74" i="19"/>
  <c r="Q368" i="19" s="1"/>
  <c r="F368" i="19" s="1"/>
  <c r="E74" i="19"/>
  <c r="D74" i="19"/>
  <c r="C74" i="19"/>
  <c r="B74" i="19"/>
  <c r="I73" i="19"/>
  <c r="H73" i="19"/>
  <c r="G73" i="19"/>
  <c r="F73" i="19"/>
  <c r="Q367" i="19" s="1"/>
  <c r="F367" i="19" s="1"/>
  <c r="E73" i="19"/>
  <c r="D73" i="19"/>
  <c r="C73" i="19"/>
  <c r="N327" i="19" s="1"/>
  <c r="C327" i="19" s="1"/>
  <c r="B73" i="19"/>
  <c r="I72" i="19"/>
  <c r="H72" i="19"/>
  <c r="G72" i="19"/>
  <c r="R408" i="19" s="1"/>
  <c r="G408" i="19" s="1"/>
  <c r="F72" i="19"/>
  <c r="F123" i="19" s="1"/>
  <c r="E72" i="19"/>
  <c r="D72" i="19"/>
  <c r="C72" i="19"/>
  <c r="B72" i="19"/>
  <c r="I71" i="19"/>
  <c r="H71" i="19"/>
  <c r="G71" i="19"/>
  <c r="F71" i="19"/>
  <c r="Q365" i="19" s="1"/>
  <c r="F365" i="19" s="1"/>
  <c r="E71" i="19"/>
  <c r="D71" i="19"/>
  <c r="C71" i="19"/>
  <c r="B71" i="19"/>
  <c r="I70" i="19"/>
  <c r="H70" i="19"/>
  <c r="G70" i="19"/>
  <c r="F70" i="19"/>
  <c r="E70" i="19"/>
  <c r="D70" i="19"/>
  <c r="C70" i="19"/>
  <c r="B70" i="19"/>
  <c r="B163" i="19" s="1"/>
  <c r="I69" i="19"/>
  <c r="H69" i="19"/>
  <c r="G69" i="19"/>
  <c r="R448" i="19" s="1"/>
  <c r="G447" i="19" s="1"/>
  <c r="F69" i="19"/>
  <c r="E69" i="19"/>
  <c r="D69" i="19"/>
  <c r="C69" i="19"/>
  <c r="B69" i="19"/>
  <c r="M323" i="19" s="1"/>
  <c r="B323" i="19" s="1"/>
  <c r="I21" i="19"/>
  <c r="H21" i="19"/>
  <c r="G21" i="19"/>
  <c r="C20" i="19"/>
  <c r="E189" i="19" s="1"/>
  <c r="B20" i="19"/>
  <c r="C19" i="19"/>
  <c r="B19" i="19"/>
  <c r="D18" i="19"/>
  <c r="C18" i="19"/>
  <c r="B18" i="19"/>
  <c r="C13" i="19"/>
  <c r="B13" i="19"/>
  <c r="D12" i="19"/>
  <c r="D20" i="19" s="1"/>
  <c r="D11" i="19"/>
  <c r="I174" i="19" s="1"/>
  <c r="D10" i="19"/>
  <c r="D468" i="20" l="1"/>
  <c r="D448" i="20"/>
  <c r="D406" i="20"/>
  <c r="D386" i="20"/>
  <c r="D426" i="20"/>
  <c r="D488" i="20"/>
  <c r="D163" i="20"/>
  <c r="D344" i="20"/>
  <c r="D324" i="20"/>
  <c r="D472" i="20"/>
  <c r="D452" i="20"/>
  <c r="D492" i="20"/>
  <c r="D410" i="20"/>
  <c r="D390" i="20"/>
  <c r="D368" i="20"/>
  <c r="D328" i="20"/>
  <c r="D348" i="20"/>
  <c r="D167" i="20"/>
  <c r="D430" i="20"/>
  <c r="D477" i="20"/>
  <c r="D497" i="20"/>
  <c r="D457" i="20"/>
  <c r="D415" i="20"/>
  <c r="D395" i="20"/>
  <c r="D373" i="20"/>
  <c r="D353" i="20"/>
  <c r="D435" i="20"/>
  <c r="D333" i="20"/>
  <c r="D172" i="20"/>
  <c r="D498" i="20"/>
  <c r="D436" i="20"/>
  <c r="D396" i="20"/>
  <c r="D478" i="20"/>
  <c r="D416" i="20"/>
  <c r="D458" i="20"/>
  <c r="D354" i="20"/>
  <c r="D374" i="20"/>
  <c r="D173" i="20"/>
  <c r="D462" i="20"/>
  <c r="D482" i="20"/>
  <c r="D502" i="20"/>
  <c r="D400" i="20"/>
  <c r="D440" i="20"/>
  <c r="D358" i="20"/>
  <c r="D338" i="20"/>
  <c r="D378" i="20"/>
  <c r="D177" i="20"/>
  <c r="D420" i="20"/>
  <c r="O558" i="20"/>
  <c r="E558" i="20" s="1"/>
  <c r="O548" i="20"/>
  <c r="E548" i="20" s="1"/>
  <c r="O541" i="20"/>
  <c r="E541" i="20" s="1"/>
  <c r="O536" i="20"/>
  <c r="E536" i="20" s="1"/>
  <c r="O553" i="20"/>
  <c r="E553" i="20" s="1"/>
  <c r="O514" i="20"/>
  <c r="E514" i="20" s="1"/>
  <c r="O519" i="20"/>
  <c r="E519" i="20" s="1"/>
  <c r="O531" i="20"/>
  <c r="E531" i="20" s="1"/>
  <c r="O524" i="20"/>
  <c r="E524" i="20" s="1"/>
  <c r="D487" i="20"/>
  <c r="D467" i="20"/>
  <c r="D425" i="20"/>
  <c r="D447" i="20"/>
  <c r="D343" i="20"/>
  <c r="D323" i="20"/>
  <c r="D162" i="20"/>
  <c r="D385" i="20"/>
  <c r="D490" i="20"/>
  <c r="D470" i="20"/>
  <c r="D408" i="20"/>
  <c r="D388" i="20"/>
  <c r="D428" i="20"/>
  <c r="D450" i="20"/>
  <c r="D366" i="20"/>
  <c r="D346" i="20"/>
  <c r="D494" i="20"/>
  <c r="D474" i="20"/>
  <c r="D392" i="20"/>
  <c r="D432" i="20"/>
  <c r="D412" i="20"/>
  <c r="D454" i="20"/>
  <c r="D350" i="20"/>
  <c r="D330" i="20"/>
  <c r="D370" i="20"/>
  <c r="D169" i="20"/>
  <c r="D500" i="20"/>
  <c r="D480" i="20"/>
  <c r="D398" i="20"/>
  <c r="D460" i="20"/>
  <c r="D438" i="20"/>
  <c r="D336" i="20"/>
  <c r="D175" i="20"/>
  <c r="D418" i="20"/>
  <c r="D356" i="20"/>
  <c r="D376" i="20"/>
  <c r="R535" i="19"/>
  <c r="H535" i="19" s="1"/>
  <c r="H405" i="19"/>
  <c r="D165" i="20"/>
  <c r="D363" i="20"/>
  <c r="D449" i="20"/>
  <c r="D427" i="20"/>
  <c r="D469" i="20"/>
  <c r="D407" i="20"/>
  <c r="D387" i="20"/>
  <c r="D365" i="20"/>
  <c r="D489" i="20"/>
  <c r="D345" i="20"/>
  <c r="D325" i="20"/>
  <c r="D164" i="20"/>
  <c r="D493" i="20"/>
  <c r="D473" i="20"/>
  <c r="D431" i="20"/>
  <c r="D453" i="20"/>
  <c r="D391" i="20"/>
  <c r="D369" i="20"/>
  <c r="D411" i="20"/>
  <c r="D349" i="20"/>
  <c r="D329" i="20"/>
  <c r="D168" i="20"/>
  <c r="D496" i="20"/>
  <c r="D476" i="20"/>
  <c r="D394" i="20"/>
  <c r="D434" i="20"/>
  <c r="D456" i="20"/>
  <c r="D352" i="20"/>
  <c r="D171" i="20"/>
  <c r="D414" i="20"/>
  <c r="D372" i="20"/>
  <c r="D332" i="20"/>
  <c r="D479" i="20"/>
  <c r="D499" i="20"/>
  <c r="D437" i="20"/>
  <c r="D417" i="20"/>
  <c r="D397" i="20"/>
  <c r="D459" i="20"/>
  <c r="D355" i="20"/>
  <c r="D335" i="20"/>
  <c r="D334" i="20"/>
  <c r="D491" i="20"/>
  <c r="D471" i="20"/>
  <c r="D429" i="20"/>
  <c r="D409" i="20"/>
  <c r="D389" i="20"/>
  <c r="D451" i="20"/>
  <c r="D367" i="20"/>
  <c r="D347" i="20"/>
  <c r="D166" i="20"/>
  <c r="D327" i="20"/>
  <c r="D475" i="20"/>
  <c r="D455" i="20"/>
  <c r="D433" i="20"/>
  <c r="D413" i="20"/>
  <c r="D393" i="20"/>
  <c r="D495" i="20"/>
  <c r="D371" i="20"/>
  <c r="D331" i="20"/>
  <c r="D351" i="20"/>
  <c r="D419" i="20"/>
  <c r="D501" i="20"/>
  <c r="D399" i="20"/>
  <c r="D377" i="20"/>
  <c r="D357" i="20"/>
  <c r="D481" i="20"/>
  <c r="D337" i="20"/>
  <c r="D176" i="20"/>
  <c r="D461" i="20"/>
  <c r="D439" i="20"/>
  <c r="D326" i="20"/>
  <c r="G171" i="20"/>
  <c r="G163" i="20"/>
  <c r="F450" i="20"/>
  <c r="F408" i="20"/>
  <c r="F388" i="20"/>
  <c r="F366" i="20"/>
  <c r="F470" i="20"/>
  <c r="F490" i="20"/>
  <c r="F428" i="20"/>
  <c r="F346" i="20"/>
  <c r="F326" i="20"/>
  <c r="F499" i="20"/>
  <c r="F459" i="20"/>
  <c r="F437" i="20"/>
  <c r="F479" i="20"/>
  <c r="F397" i="20"/>
  <c r="F375" i="20"/>
  <c r="F355" i="20"/>
  <c r="F417" i="20"/>
  <c r="I162" i="20"/>
  <c r="C164" i="20"/>
  <c r="E165" i="20"/>
  <c r="G166" i="20"/>
  <c r="B168" i="20"/>
  <c r="G170" i="20"/>
  <c r="B172" i="20"/>
  <c r="F174" i="20"/>
  <c r="I175" i="20"/>
  <c r="C177" i="20"/>
  <c r="I358" i="20"/>
  <c r="B366" i="20"/>
  <c r="B367" i="20"/>
  <c r="B369" i="20"/>
  <c r="B386" i="20"/>
  <c r="F414" i="20"/>
  <c r="F480" i="20"/>
  <c r="F438" i="20"/>
  <c r="F398" i="20"/>
  <c r="F376" i="20"/>
  <c r="F356" i="20"/>
  <c r="F460" i="20"/>
  <c r="F500" i="20"/>
  <c r="F418" i="20"/>
  <c r="B163" i="20"/>
  <c r="F165" i="20"/>
  <c r="I166" i="20"/>
  <c r="C168" i="20"/>
  <c r="I170" i="20"/>
  <c r="C172" i="20"/>
  <c r="E173" i="20"/>
  <c r="G174" i="20"/>
  <c r="B176" i="20"/>
  <c r="F227" i="20"/>
  <c r="F329" i="20"/>
  <c r="F337" i="20"/>
  <c r="H363" i="20"/>
  <c r="H387" i="20"/>
  <c r="B412" i="20"/>
  <c r="H430" i="20"/>
  <c r="B437" i="20"/>
  <c r="F491" i="20"/>
  <c r="F409" i="20"/>
  <c r="F389" i="20"/>
  <c r="F367" i="20"/>
  <c r="F451" i="20"/>
  <c r="F429" i="20"/>
  <c r="F471" i="20"/>
  <c r="H501" i="20"/>
  <c r="H481" i="20"/>
  <c r="H439" i="20"/>
  <c r="H419" i="20"/>
  <c r="H337" i="20"/>
  <c r="H176" i="20"/>
  <c r="H461" i="20"/>
  <c r="H357" i="20"/>
  <c r="F324" i="20"/>
  <c r="F344" i="20"/>
  <c r="F349" i="20"/>
  <c r="H364" i="20"/>
  <c r="H377" i="20"/>
  <c r="B390" i="20"/>
  <c r="B410" i="20"/>
  <c r="F431" i="20"/>
  <c r="F453" i="20"/>
  <c r="F489" i="20"/>
  <c r="F449" i="20"/>
  <c r="F469" i="20"/>
  <c r="F407" i="20"/>
  <c r="F387" i="20"/>
  <c r="F365" i="20"/>
  <c r="F427" i="20"/>
  <c r="F474" i="20"/>
  <c r="F392" i="20"/>
  <c r="F370" i="20"/>
  <c r="F494" i="20"/>
  <c r="F454" i="20"/>
  <c r="F432" i="20"/>
  <c r="F412" i="20"/>
  <c r="F350" i="20"/>
  <c r="F330" i="20"/>
  <c r="F476" i="20"/>
  <c r="F496" i="20"/>
  <c r="F434" i="20"/>
  <c r="F394" i="20"/>
  <c r="F372" i="20"/>
  <c r="F352" i="20"/>
  <c r="F456" i="20"/>
  <c r="F481" i="20"/>
  <c r="F461" i="20"/>
  <c r="F439" i="20"/>
  <c r="F399" i="20"/>
  <c r="F377" i="20"/>
  <c r="F357" i="20"/>
  <c r="F501" i="20"/>
  <c r="F419" i="20"/>
  <c r="H490" i="20"/>
  <c r="H470" i="20"/>
  <c r="H450" i="20"/>
  <c r="H346" i="20"/>
  <c r="H326" i="20"/>
  <c r="H165" i="20"/>
  <c r="H428" i="20"/>
  <c r="H408" i="20"/>
  <c r="H388" i="20"/>
  <c r="H493" i="20"/>
  <c r="H473" i="20"/>
  <c r="H453" i="20"/>
  <c r="H431" i="20"/>
  <c r="H349" i="20"/>
  <c r="H329" i="20"/>
  <c r="H168" i="20"/>
  <c r="H411" i="20"/>
  <c r="H496" i="20"/>
  <c r="H476" i="20"/>
  <c r="H456" i="20"/>
  <c r="H332" i="20"/>
  <c r="H171" i="20"/>
  <c r="H372" i="20"/>
  <c r="H414" i="20"/>
  <c r="H352" i="20"/>
  <c r="H499" i="20"/>
  <c r="H479" i="20"/>
  <c r="H459" i="20"/>
  <c r="H335" i="20"/>
  <c r="H174" i="20"/>
  <c r="H437" i="20"/>
  <c r="H355" i="20"/>
  <c r="H417" i="20"/>
  <c r="H502" i="20"/>
  <c r="H482" i="20"/>
  <c r="H462" i="20"/>
  <c r="H440" i="20"/>
  <c r="H338" i="20"/>
  <c r="H177" i="20"/>
  <c r="H378" i="20"/>
  <c r="H400" i="20"/>
  <c r="H420" i="20"/>
  <c r="C163" i="20"/>
  <c r="B167" i="20"/>
  <c r="B171" i="20"/>
  <c r="C176" i="20"/>
  <c r="C19" i="20"/>
  <c r="C18" i="20"/>
  <c r="I467" i="20"/>
  <c r="I487" i="20"/>
  <c r="I447" i="20"/>
  <c r="I385" i="20"/>
  <c r="I363" i="20"/>
  <c r="I343" i="20"/>
  <c r="I323" i="20"/>
  <c r="I425" i="20"/>
  <c r="I426" i="20"/>
  <c r="I448" i="20"/>
  <c r="I406" i="20"/>
  <c r="I488" i="20"/>
  <c r="I386" i="20"/>
  <c r="I489" i="20"/>
  <c r="I469" i="20"/>
  <c r="I449" i="20"/>
  <c r="I407" i="20"/>
  <c r="I387" i="20"/>
  <c r="I427" i="20"/>
  <c r="I164" i="20"/>
  <c r="I470" i="20"/>
  <c r="I450" i="20"/>
  <c r="I428" i="20"/>
  <c r="I408" i="20"/>
  <c r="I388" i="20"/>
  <c r="I490" i="20"/>
  <c r="I491" i="20"/>
  <c r="I451" i="20"/>
  <c r="I471" i="20"/>
  <c r="I409" i="20"/>
  <c r="I389" i="20"/>
  <c r="I367" i="20"/>
  <c r="I347" i="20"/>
  <c r="I327" i="20"/>
  <c r="I429" i="20"/>
  <c r="I472" i="20"/>
  <c r="I430" i="20"/>
  <c r="I452" i="20"/>
  <c r="I492" i="20"/>
  <c r="I410" i="20"/>
  <c r="I390" i="20"/>
  <c r="I368" i="20"/>
  <c r="I473" i="20"/>
  <c r="I453" i="20"/>
  <c r="I391" i="20"/>
  <c r="I493" i="20"/>
  <c r="I411" i="20"/>
  <c r="I431" i="20"/>
  <c r="I369" i="20"/>
  <c r="I454" i="20"/>
  <c r="I494" i="20"/>
  <c r="I432" i="20"/>
  <c r="I412" i="20"/>
  <c r="I392" i="20"/>
  <c r="I370" i="20"/>
  <c r="I233" i="20"/>
  <c r="I455" i="20"/>
  <c r="I495" i="20"/>
  <c r="I475" i="20"/>
  <c r="I393" i="20"/>
  <c r="I371" i="20"/>
  <c r="I351" i="20"/>
  <c r="I433" i="20"/>
  <c r="I331" i="20"/>
  <c r="I413" i="20"/>
  <c r="I456" i="20"/>
  <c r="I476" i="20"/>
  <c r="I496" i="20"/>
  <c r="I414" i="20"/>
  <c r="I394" i="20"/>
  <c r="I372" i="20"/>
  <c r="I434" i="20"/>
  <c r="I477" i="20"/>
  <c r="I457" i="20"/>
  <c r="I497" i="20"/>
  <c r="I395" i="20"/>
  <c r="I353" i="20"/>
  <c r="I236" i="20"/>
  <c r="I172" i="20"/>
  <c r="I458" i="20"/>
  <c r="I416" i="20"/>
  <c r="I436" i="20"/>
  <c r="I478" i="20"/>
  <c r="I396" i="20"/>
  <c r="I498" i="20"/>
  <c r="I374" i="20"/>
  <c r="I459" i="20"/>
  <c r="I479" i="20"/>
  <c r="I499" i="20"/>
  <c r="I437" i="20"/>
  <c r="I397" i="20"/>
  <c r="I375" i="20"/>
  <c r="I355" i="20"/>
  <c r="I417" i="20"/>
  <c r="I335" i="20"/>
  <c r="I460" i="20"/>
  <c r="I418" i="20"/>
  <c r="I438" i="20"/>
  <c r="I480" i="20"/>
  <c r="I500" i="20"/>
  <c r="I398" i="20"/>
  <c r="I481" i="20"/>
  <c r="I461" i="20"/>
  <c r="I501" i="20"/>
  <c r="I399" i="20"/>
  <c r="I439" i="20"/>
  <c r="I419" i="20"/>
  <c r="I482" i="20"/>
  <c r="I462" i="20"/>
  <c r="I420" i="20"/>
  <c r="I502" i="20"/>
  <c r="I400" i="20"/>
  <c r="F164" i="20"/>
  <c r="I165" i="20"/>
  <c r="F168" i="20"/>
  <c r="I169" i="20"/>
  <c r="C171" i="20"/>
  <c r="E172" i="20"/>
  <c r="G173" i="20"/>
  <c r="B175" i="20"/>
  <c r="E176" i="20"/>
  <c r="G177" i="20"/>
  <c r="F232" i="20"/>
  <c r="F327" i="20"/>
  <c r="I329" i="20"/>
  <c r="F335" i="20"/>
  <c r="I337" i="20"/>
  <c r="F345" i="20"/>
  <c r="I348" i="20"/>
  <c r="B351" i="20"/>
  <c r="I364" i="20"/>
  <c r="H366" i="20"/>
  <c r="I377" i="20"/>
  <c r="I378" i="20"/>
  <c r="H391" i="20"/>
  <c r="H399" i="20"/>
  <c r="I415" i="20"/>
  <c r="I435" i="20"/>
  <c r="F488" i="20"/>
  <c r="F468" i="20"/>
  <c r="F406" i="20"/>
  <c r="F386" i="20"/>
  <c r="F364" i="20"/>
  <c r="F448" i="20"/>
  <c r="F426" i="20"/>
  <c r="F492" i="20"/>
  <c r="F472" i="20"/>
  <c r="F410" i="20"/>
  <c r="F390" i="20"/>
  <c r="F368" i="20"/>
  <c r="F452" i="20"/>
  <c r="F430" i="20"/>
  <c r="F231" i="20"/>
  <c r="F433" i="20"/>
  <c r="F455" i="20"/>
  <c r="F475" i="20"/>
  <c r="F393" i="20"/>
  <c r="F371" i="20"/>
  <c r="F351" i="20"/>
  <c r="F495" i="20"/>
  <c r="F413" i="20"/>
  <c r="F170" i="20"/>
  <c r="F436" i="20"/>
  <c r="F498" i="20"/>
  <c r="F396" i="20"/>
  <c r="F374" i="20"/>
  <c r="F354" i="20"/>
  <c r="F478" i="20"/>
  <c r="F416" i="20"/>
  <c r="F334" i="20"/>
  <c r="F458" i="20"/>
  <c r="Q558" i="20"/>
  <c r="G558" i="20" s="1"/>
  <c r="Q541" i="20"/>
  <c r="G541" i="20" s="1"/>
  <c r="Q536" i="20"/>
  <c r="G536" i="20" s="1"/>
  <c r="Q548" i="20"/>
  <c r="G548" i="20" s="1"/>
  <c r="Q553" i="20"/>
  <c r="G553" i="20" s="1"/>
  <c r="Q531" i="20"/>
  <c r="G531" i="20" s="1"/>
  <c r="Q514" i="20"/>
  <c r="G514" i="20" s="1"/>
  <c r="C505" i="20" s="1"/>
  <c r="Q519" i="20"/>
  <c r="G519" i="20" s="1"/>
  <c r="Q524" i="20"/>
  <c r="G524" i="20" s="1"/>
  <c r="D18" i="20"/>
  <c r="D233" i="20" s="1"/>
  <c r="H487" i="20"/>
  <c r="H467" i="20"/>
  <c r="H447" i="20"/>
  <c r="H343" i="20"/>
  <c r="H323" i="20"/>
  <c r="H162" i="20"/>
  <c r="H489" i="20"/>
  <c r="H469" i="20"/>
  <c r="H345" i="20"/>
  <c r="H325" i="20"/>
  <c r="H164" i="20"/>
  <c r="H449" i="20"/>
  <c r="H427" i="20"/>
  <c r="H492" i="20"/>
  <c r="H472" i="20"/>
  <c r="H452" i="20"/>
  <c r="H348" i="20"/>
  <c r="H328" i="20"/>
  <c r="H167" i="20"/>
  <c r="H410" i="20"/>
  <c r="H495" i="20"/>
  <c r="H475" i="20"/>
  <c r="H455" i="20"/>
  <c r="H331" i="20"/>
  <c r="H170" i="20"/>
  <c r="H393" i="20"/>
  <c r="H433" i="20"/>
  <c r="H351" i="20"/>
  <c r="H371" i="20"/>
  <c r="H498" i="20"/>
  <c r="H478" i="20"/>
  <c r="H458" i="20"/>
  <c r="H436" i="20"/>
  <c r="H334" i="20"/>
  <c r="H237" i="20"/>
  <c r="H173" i="20"/>
  <c r="H416" i="20"/>
  <c r="H374" i="20"/>
  <c r="H396" i="20"/>
  <c r="H354" i="20"/>
  <c r="S558" i="20"/>
  <c r="I558" i="20" s="1"/>
  <c r="S553" i="20"/>
  <c r="I553" i="20" s="1"/>
  <c r="S548" i="20"/>
  <c r="I548" i="20" s="1"/>
  <c r="S541" i="20"/>
  <c r="I541" i="20" s="1"/>
  <c r="S536" i="20"/>
  <c r="I536" i="20" s="1"/>
  <c r="S531" i="20"/>
  <c r="I531" i="20" s="1"/>
  <c r="S524" i="20"/>
  <c r="I524" i="20" s="1"/>
  <c r="S519" i="20"/>
  <c r="I519" i="20" s="1"/>
  <c r="S514" i="20"/>
  <c r="I514" i="20" s="1"/>
  <c r="E164" i="20"/>
  <c r="B447" i="20"/>
  <c r="B487" i="20"/>
  <c r="B467" i="20"/>
  <c r="B425" i="20"/>
  <c r="B385" i="20"/>
  <c r="B405" i="20"/>
  <c r="B449" i="20"/>
  <c r="B469" i="20"/>
  <c r="B489" i="20"/>
  <c r="B407" i="20"/>
  <c r="B427" i="20"/>
  <c r="B451" i="20"/>
  <c r="B491" i="20"/>
  <c r="B471" i="20"/>
  <c r="B166" i="20"/>
  <c r="B429" i="20"/>
  <c r="B452" i="20"/>
  <c r="B492" i="20"/>
  <c r="B368" i="20"/>
  <c r="B472" i="20"/>
  <c r="B430" i="20"/>
  <c r="B348" i="20"/>
  <c r="B328" i="20"/>
  <c r="B474" i="20"/>
  <c r="B494" i="20"/>
  <c r="B454" i="20"/>
  <c r="B432" i="20"/>
  <c r="B456" i="20"/>
  <c r="B496" i="20"/>
  <c r="B414" i="20"/>
  <c r="B372" i="20"/>
  <c r="B352" i="20"/>
  <c r="B332" i="20"/>
  <c r="B476" i="20"/>
  <c r="B434" i="20"/>
  <c r="B235" i="20"/>
  <c r="B478" i="20"/>
  <c r="B458" i="20"/>
  <c r="B498" i="20"/>
  <c r="B396" i="20"/>
  <c r="B354" i="20"/>
  <c r="B416" i="20"/>
  <c r="B436" i="20"/>
  <c r="B374" i="20"/>
  <c r="B500" i="20"/>
  <c r="B480" i="20"/>
  <c r="B460" i="20"/>
  <c r="B376" i="20"/>
  <c r="B356" i="20"/>
  <c r="B438" i="20"/>
  <c r="B418" i="20"/>
  <c r="B336" i="20"/>
  <c r="E163" i="20"/>
  <c r="C166" i="20"/>
  <c r="E167" i="20"/>
  <c r="B170" i="20"/>
  <c r="F176" i="20"/>
  <c r="I238" i="20"/>
  <c r="B323" i="20"/>
  <c r="I324" i="20"/>
  <c r="B331" i="20"/>
  <c r="I332" i="20"/>
  <c r="B343" i="20"/>
  <c r="I344" i="20"/>
  <c r="B347" i="20"/>
  <c r="I349" i="20"/>
  <c r="B363" i="20"/>
  <c r="I365" i="20"/>
  <c r="I366" i="20"/>
  <c r="H385" i="20"/>
  <c r="B393" i="20"/>
  <c r="B409" i="20"/>
  <c r="I474" i="20"/>
  <c r="F487" i="20"/>
  <c r="F385" i="20"/>
  <c r="F363" i="20"/>
  <c r="F425" i="20"/>
  <c r="F467" i="20"/>
  <c r="F162" i="20"/>
  <c r="F447" i="20"/>
  <c r="F473" i="20"/>
  <c r="F391" i="20"/>
  <c r="F369" i="20"/>
  <c r="F493" i="20"/>
  <c r="F435" i="20"/>
  <c r="F457" i="20"/>
  <c r="F497" i="20"/>
  <c r="F395" i="20"/>
  <c r="F373" i="20"/>
  <c r="F353" i="20"/>
  <c r="F477" i="20"/>
  <c r="F415" i="20"/>
  <c r="F502" i="20"/>
  <c r="F462" i="20"/>
  <c r="F400" i="20"/>
  <c r="F378" i="20"/>
  <c r="F358" i="20"/>
  <c r="F440" i="20"/>
  <c r="F420" i="20"/>
  <c r="F482" i="20"/>
  <c r="F338" i="20"/>
  <c r="H488" i="20"/>
  <c r="H468" i="20"/>
  <c r="H344" i="20"/>
  <c r="H324" i="20"/>
  <c r="H163" i="20"/>
  <c r="H386" i="20"/>
  <c r="H448" i="20"/>
  <c r="H491" i="20"/>
  <c r="H471" i="20"/>
  <c r="H451" i="20"/>
  <c r="H347" i="20"/>
  <c r="H327" i="20"/>
  <c r="H230" i="20"/>
  <c r="H166" i="20"/>
  <c r="H429" i="20"/>
  <c r="H494" i="20"/>
  <c r="H474" i="20"/>
  <c r="H454" i="20"/>
  <c r="H350" i="20"/>
  <c r="H330" i="20"/>
  <c r="H169" i="20"/>
  <c r="H392" i="20"/>
  <c r="H412" i="20"/>
  <c r="H497" i="20"/>
  <c r="H477" i="20"/>
  <c r="H457" i="20"/>
  <c r="H435" i="20"/>
  <c r="H333" i="20"/>
  <c r="H172" i="20"/>
  <c r="H415" i="20"/>
  <c r="H353" i="20"/>
  <c r="H373" i="20"/>
  <c r="H500" i="20"/>
  <c r="H480" i="20"/>
  <c r="H460" i="20"/>
  <c r="H336" i="20"/>
  <c r="H239" i="20"/>
  <c r="H175" i="20"/>
  <c r="H438" i="20"/>
  <c r="H376" i="20"/>
  <c r="H418" i="20"/>
  <c r="H398" i="20"/>
  <c r="G165" i="20"/>
  <c r="E168" i="20"/>
  <c r="G169" i="20"/>
  <c r="I174" i="20"/>
  <c r="F177" i="20"/>
  <c r="F238" i="20"/>
  <c r="B448" i="20"/>
  <c r="B488" i="20"/>
  <c r="B426" i="20"/>
  <c r="B364" i="20"/>
  <c r="B344" i="20"/>
  <c r="B324" i="20"/>
  <c r="B406" i="20"/>
  <c r="B227" i="20"/>
  <c r="B490" i="20"/>
  <c r="B470" i="20"/>
  <c r="B450" i="20"/>
  <c r="B408" i="20"/>
  <c r="B388" i="20"/>
  <c r="B493" i="20"/>
  <c r="B473" i="20"/>
  <c r="B453" i="20"/>
  <c r="B431" i="20"/>
  <c r="B411" i="20"/>
  <c r="B391" i="20"/>
  <c r="B455" i="20"/>
  <c r="B475" i="20"/>
  <c r="B495" i="20"/>
  <c r="B433" i="20"/>
  <c r="B497" i="20"/>
  <c r="B477" i="20"/>
  <c r="B435" i="20"/>
  <c r="B415" i="20"/>
  <c r="B395" i="20"/>
  <c r="B373" i="20"/>
  <c r="B457" i="20"/>
  <c r="B353" i="20"/>
  <c r="B499" i="20"/>
  <c r="B479" i="20"/>
  <c r="B459" i="20"/>
  <c r="B174" i="20"/>
  <c r="B375" i="20"/>
  <c r="B417" i="20"/>
  <c r="B355" i="20"/>
  <c r="B501" i="20"/>
  <c r="B461" i="20"/>
  <c r="B439" i="20"/>
  <c r="B377" i="20"/>
  <c r="B481" i="20"/>
  <c r="B399" i="20"/>
  <c r="B502" i="20"/>
  <c r="B440" i="20"/>
  <c r="B462" i="20"/>
  <c r="B482" i="20"/>
  <c r="B358" i="20"/>
  <c r="M536" i="20"/>
  <c r="C536" i="20" s="1"/>
  <c r="M519" i="20"/>
  <c r="C519" i="20" s="1"/>
  <c r="M558" i="20"/>
  <c r="C558" i="20" s="1"/>
  <c r="M553" i="20"/>
  <c r="C553" i="20" s="1"/>
  <c r="M514" i="20"/>
  <c r="C514" i="20" s="1"/>
  <c r="M531" i="20"/>
  <c r="C531" i="20" s="1"/>
  <c r="M524" i="20"/>
  <c r="C524" i="20" s="1"/>
  <c r="M541" i="20"/>
  <c r="C541" i="20" s="1"/>
  <c r="M548" i="20"/>
  <c r="C548" i="20" s="1"/>
  <c r="C162" i="20"/>
  <c r="G164" i="20"/>
  <c r="G168" i="20"/>
  <c r="I173" i="20"/>
  <c r="I177" i="20"/>
  <c r="I232" i="20"/>
  <c r="B17" i="20"/>
  <c r="B21" i="20" s="1"/>
  <c r="C20" i="20"/>
  <c r="C487" i="20"/>
  <c r="C447" i="20"/>
  <c r="C425" i="20"/>
  <c r="C467" i="20"/>
  <c r="C343" i="20"/>
  <c r="C323" i="20"/>
  <c r="C468" i="20"/>
  <c r="C426" i="20"/>
  <c r="C406" i="20"/>
  <c r="C386" i="20"/>
  <c r="C448" i="20"/>
  <c r="C489" i="20"/>
  <c r="C427" i="20"/>
  <c r="C469" i="20"/>
  <c r="C407" i="20"/>
  <c r="C449" i="20"/>
  <c r="C387" i="20"/>
  <c r="C345" i="20"/>
  <c r="C490" i="20"/>
  <c r="C428" i="20"/>
  <c r="C450" i="20"/>
  <c r="C408" i="20"/>
  <c r="C388" i="20"/>
  <c r="C470" i="20"/>
  <c r="C451" i="20"/>
  <c r="C471" i="20"/>
  <c r="C429" i="20"/>
  <c r="C491" i="20"/>
  <c r="C409" i="20"/>
  <c r="C389" i="20"/>
  <c r="C347" i="20"/>
  <c r="C327" i="20"/>
  <c r="C492" i="20"/>
  <c r="C430" i="20"/>
  <c r="C410" i="20"/>
  <c r="C390" i="20"/>
  <c r="C472" i="20"/>
  <c r="C231" i="20"/>
  <c r="C167" i="20"/>
  <c r="C453" i="20"/>
  <c r="C493" i="20"/>
  <c r="C431" i="20"/>
  <c r="C411" i="20"/>
  <c r="C391" i="20"/>
  <c r="C369" i="20"/>
  <c r="C349" i="20"/>
  <c r="C454" i="20"/>
  <c r="C474" i="20"/>
  <c r="C432" i="20"/>
  <c r="C412" i="20"/>
  <c r="C494" i="20"/>
  <c r="C392" i="20"/>
  <c r="C370" i="20"/>
  <c r="C433" i="20"/>
  <c r="C413" i="20"/>
  <c r="C475" i="20"/>
  <c r="C455" i="20"/>
  <c r="C495" i="20"/>
  <c r="C393" i="20"/>
  <c r="C371" i="20"/>
  <c r="C351" i="20"/>
  <c r="C331" i="20"/>
  <c r="C476" i="20"/>
  <c r="C456" i="20"/>
  <c r="C434" i="20"/>
  <c r="C414" i="20"/>
  <c r="C496" i="20"/>
  <c r="C394" i="20"/>
  <c r="C352" i="20"/>
  <c r="C372" i="20"/>
  <c r="C457" i="20"/>
  <c r="C477" i="20"/>
  <c r="C435" i="20"/>
  <c r="C415" i="20"/>
  <c r="C497" i="20"/>
  <c r="C395" i="20"/>
  <c r="C373" i="20"/>
  <c r="C478" i="20"/>
  <c r="C498" i="20"/>
  <c r="C436" i="20"/>
  <c r="C416" i="20"/>
  <c r="C458" i="20"/>
  <c r="C396" i="20"/>
  <c r="C354" i="20"/>
  <c r="C499" i="20"/>
  <c r="C479" i="20"/>
  <c r="C459" i="20"/>
  <c r="C437" i="20"/>
  <c r="C417" i="20"/>
  <c r="C397" i="20"/>
  <c r="C375" i="20"/>
  <c r="C335" i="20"/>
  <c r="C500" i="20"/>
  <c r="C480" i="20"/>
  <c r="C438" i="20"/>
  <c r="C418" i="20"/>
  <c r="C398" i="20"/>
  <c r="C356" i="20"/>
  <c r="C239" i="20"/>
  <c r="C175" i="20"/>
  <c r="C460" i="20"/>
  <c r="C461" i="20"/>
  <c r="C439" i="20"/>
  <c r="C419" i="20"/>
  <c r="C481" i="20"/>
  <c r="C501" i="20"/>
  <c r="C399" i="20"/>
  <c r="C502" i="20"/>
  <c r="C482" i="20"/>
  <c r="C420" i="20"/>
  <c r="C400" i="20"/>
  <c r="C462" i="20"/>
  <c r="C440" i="20"/>
  <c r="N558" i="20"/>
  <c r="D558" i="20" s="1"/>
  <c r="N553" i="20"/>
  <c r="D553" i="20" s="1"/>
  <c r="N548" i="20"/>
  <c r="D548" i="20" s="1"/>
  <c r="N541" i="20"/>
  <c r="D541" i="20" s="1"/>
  <c r="N536" i="20"/>
  <c r="D536" i="20" s="1"/>
  <c r="N531" i="20"/>
  <c r="D531" i="20" s="1"/>
  <c r="N524" i="20"/>
  <c r="D524" i="20" s="1"/>
  <c r="N519" i="20"/>
  <c r="D519" i="20" s="1"/>
  <c r="N514" i="20"/>
  <c r="D514" i="20" s="1"/>
  <c r="E506" i="20" s="1"/>
  <c r="F163" i="20"/>
  <c r="B165" i="20"/>
  <c r="F167" i="20"/>
  <c r="I168" i="20"/>
  <c r="C170" i="20"/>
  <c r="E171" i="20"/>
  <c r="G172" i="20"/>
  <c r="C174" i="20"/>
  <c r="E175" i="20"/>
  <c r="G176" i="20"/>
  <c r="I226" i="20"/>
  <c r="B236" i="20"/>
  <c r="F237" i="20"/>
  <c r="B239" i="20"/>
  <c r="F240" i="20"/>
  <c r="F325" i="20"/>
  <c r="B326" i="20"/>
  <c r="F333" i="20"/>
  <c r="B334" i="20"/>
  <c r="I345" i="20"/>
  <c r="I354" i="20"/>
  <c r="C363" i="20"/>
  <c r="H389" i="20"/>
  <c r="H390" i="20"/>
  <c r="B419" i="20"/>
  <c r="H426" i="20"/>
  <c r="H432" i="20"/>
  <c r="Q535" i="20"/>
  <c r="G535" i="20" s="1"/>
  <c r="G405" i="20"/>
  <c r="E425" i="20"/>
  <c r="E467" i="20"/>
  <c r="E487" i="20"/>
  <c r="E468" i="20"/>
  <c r="E448" i="20"/>
  <c r="E426" i="20"/>
  <c r="E488" i="20"/>
  <c r="E489" i="20"/>
  <c r="E427" i="20"/>
  <c r="E469" i="20"/>
  <c r="E470" i="20"/>
  <c r="E428" i="20"/>
  <c r="E490" i="20"/>
  <c r="E491" i="20"/>
  <c r="E471" i="20"/>
  <c r="E429" i="20"/>
  <c r="E451" i="20"/>
  <c r="E452" i="20"/>
  <c r="E492" i="20"/>
  <c r="E430" i="20"/>
  <c r="E472" i="20"/>
  <c r="E493" i="20"/>
  <c r="E431" i="20"/>
  <c r="E453" i="20"/>
  <c r="E411" i="20"/>
  <c r="E473" i="20"/>
  <c r="E494" i="20"/>
  <c r="E454" i="20"/>
  <c r="E474" i="20"/>
  <c r="E432" i="20"/>
  <c r="E495" i="20"/>
  <c r="E433" i="20"/>
  <c r="E413" i="20"/>
  <c r="E455" i="20"/>
  <c r="E475" i="20"/>
  <c r="E496" i="20"/>
  <c r="E434" i="20"/>
  <c r="E414" i="20"/>
  <c r="E476" i="20"/>
  <c r="E456" i="20"/>
  <c r="E497" i="20"/>
  <c r="E435" i="20"/>
  <c r="E415" i="20"/>
  <c r="E477" i="20"/>
  <c r="E457" i="20"/>
  <c r="E498" i="20"/>
  <c r="E458" i="20"/>
  <c r="E436" i="20"/>
  <c r="E416" i="20"/>
  <c r="E478" i="20"/>
  <c r="E499" i="20"/>
  <c r="E459" i="20"/>
  <c r="E437" i="20"/>
  <c r="E417" i="20"/>
  <c r="E500" i="20"/>
  <c r="E438" i="20"/>
  <c r="E418" i="20"/>
  <c r="E480" i="20"/>
  <c r="E460" i="20"/>
  <c r="E501" i="20"/>
  <c r="E461" i="20"/>
  <c r="E439" i="20"/>
  <c r="E419" i="20"/>
  <c r="E481" i="20"/>
  <c r="E502" i="20"/>
  <c r="E420" i="20"/>
  <c r="E462" i="20"/>
  <c r="E440" i="20"/>
  <c r="E482" i="20"/>
  <c r="P558" i="20"/>
  <c r="F558" i="20" s="1"/>
  <c r="P553" i="20"/>
  <c r="F553" i="20" s="1"/>
  <c r="P514" i="20"/>
  <c r="F514" i="20" s="1"/>
  <c r="P548" i="20"/>
  <c r="F548" i="20" s="1"/>
  <c r="P531" i="20"/>
  <c r="F531" i="20" s="1"/>
  <c r="P541" i="20"/>
  <c r="F541" i="20" s="1"/>
  <c r="P536" i="20"/>
  <c r="F536" i="20" s="1"/>
  <c r="P519" i="20"/>
  <c r="F519" i="20" s="1"/>
  <c r="P524" i="20"/>
  <c r="F524" i="20" s="1"/>
  <c r="E169" i="20"/>
  <c r="E177" i="20"/>
  <c r="E233" i="20"/>
  <c r="E241" i="20"/>
  <c r="E367" i="20"/>
  <c r="E369" i="20"/>
  <c r="E387" i="20"/>
  <c r="E395" i="20"/>
  <c r="E407" i="20"/>
  <c r="E449" i="20"/>
  <c r="G488" i="20"/>
  <c r="G468" i="20"/>
  <c r="G426" i="20"/>
  <c r="G489" i="20"/>
  <c r="G449" i="20"/>
  <c r="G469" i="20"/>
  <c r="G470" i="20"/>
  <c r="G450" i="20"/>
  <c r="G428" i="20"/>
  <c r="G492" i="20"/>
  <c r="G430" i="20"/>
  <c r="G473" i="20"/>
  <c r="G453" i="20"/>
  <c r="G411" i="20"/>
  <c r="G494" i="20"/>
  <c r="G432" i="20"/>
  <c r="G412" i="20"/>
  <c r="G455" i="20"/>
  <c r="G495" i="20"/>
  <c r="G475" i="20"/>
  <c r="G476" i="20"/>
  <c r="G496" i="20"/>
  <c r="G414" i="20"/>
  <c r="G477" i="20"/>
  <c r="G457" i="20"/>
  <c r="G497" i="20"/>
  <c r="G498" i="20"/>
  <c r="G478" i="20"/>
  <c r="G458" i="20"/>
  <c r="G416" i="20"/>
  <c r="G479" i="20"/>
  <c r="G459" i="20"/>
  <c r="G499" i="20"/>
  <c r="G460" i="20"/>
  <c r="G418" i="20"/>
  <c r="G481" i="20"/>
  <c r="G501" i="20"/>
  <c r="G502" i="20"/>
  <c r="G462" i="20"/>
  <c r="G440" i="20"/>
  <c r="G420" i="20"/>
  <c r="R558" i="20"/>
  <c r="H558" i="20" s="1"/>
  <c r="R553" i="20"/>
  <c r="H553" i="20" s="1"/>
  <c r="R548" i="20"/>
  <c r="H548" i="20" s="1"/>
  <c r="R541" i="20"/>
  <c r="H541" i="20" s="1"/>
  <c r="R536" i="20"/>
  <c r="H536" i="20" s="1"/>
  <c r="R531" i="20"/>
  <c r="H531" i="20" s="1"/>
  <c r="R524" i="20"/>
  <c r="H524" i="20" s="1"/>
  <c r="R519" i="20"/>
  <c r="H519" i="20" s="1"/>
  <c r="R514" i="20"/>
  <c r="H514" i="20" s="1"/>
  <c r="G354" i="20"/>
  <c r="G358" i="20"/>
  <c r="G366" i="20"/>
  <c r="G370" i="20"/>
  <c r="G374" i="20"/>
  <c r="G378" i="20"/>
  <c r="G433" i="20"/>
  <c r="G434" i="20"/>
  <c r="G435" i="20"/>
  <c r="G474" i="20"/>
  <c r="H233" i="19"/>
  <c r="I231" i="19"/>
  <c r="H237" i="19"/>
  <c r="H240" i="19"/>
  <c r="H234" i="19"/>
  <c r="H228" i="19"/>
  <c r="F231" i="19"/>
  <c r="F228" i="19"/>
  <c r="I241" i="19"/>
  <c r="I238" i="19"/>
  <c r="I232" i="19"/>
  <c r="H241" i="19"/>
  <c r="F238" i="19"/>
  <c r="F235" i="19"/>
  <c r="H232" i="19"/>
  <c r="H226" i="19"/>
  <c r="I165" i="19"/>
  <c r="B172" i="19"/>
  <c r="I177" i="19"/>
  <c r="D229" i="19"/>
  <c r="F177" i="19"/>
  <c r="B167" i="19"/>
  <c r="B173" i="19"/>
  <c r="B185" i="19"/>
  <c r="H230" i="19"/>
  <c r="F175" i="19"/>
  <c r="E162" i="19"/>
  <c r="E167" i="19"/>
  <c r="E173" i="19"/>
  <c r="F165" i="19"/>
  <c r="M448" i="19"/>
  <c r="B447" i="19" s="1"/>
  <c r="M488" i="19"/>
  <c r="B487" i="19" s="1"/>
  <c r="M425" i="19"/>
  <c r="B425" i="19" s="1"/>
  <c r="M385" i="19"/>
  <c r="B385" i="19" s="1"/>
  <c r="M468" i="19"/>
  <c r="B467" i="19" s="1"/>
  <c r="B205" i="19"/>
  <c r="B141" i="19"/>
  <c r="B120" i="19"/>
  <c r="M405" i="19"/>
  <c r="B405" i="19" s="1"/>
  <c r="M343" i="19"/>
  <c r="B343" i="19" s="1"/>
  <c r="B226" i="19"/>
  <c r="M363" i="19"/>
  <c r="B363" i="19" s="1"/>
  <c r="B162" i="19"/>
  <c r="B184" i="19"/>
  <c r="M473" i="19"/>
  <c r="B472" i="19" s="1"/>
  <c r="M368" i="19"/>
  <c r="B368" i="19" s="1"/>
  <c r="M348" i="19"/>
  <c r="B348" i="19" s="1"/>
  <c r="M328" i="19"/>
  <c r="B328" i="19" s="1"/>
  <c r="M493" i="19"/>
  <c r="B492" i="19" s="1"/>
  <c r="M410" i="19"/>
  <c r="B410" i="19" s="1"/>
  <c r="M453" i="19"/>
  <c r="B452" i="19" s="1"/>
  <c r="M390" i="19"/>
  <c r="B390" i="19" s="1"/>
  <c r="B125" i="19"/>
  <c r="B189" i="19"/>
  <c r="M430" i="19"/>
  <c r="B430" i="19" s="1"/>
  <c r="B210" i="19"/>
  <c r="B231" i="19"/>
  <c r="M478" i="19"/>
  <c r="B477" i="19" s="1"/>
  <c r="M498" i="19"/>
  <c r="B497" i="19" s="1"/>
  <c r="M435" i="19"/>
  <c r="B435" i="19" s="1"/>
  <c r="M395" i="19"/>
  <c r="B395" i="19" s="1"/>
  <c r="M458" i="19"/>
  <c r="B457" i="19" s="1"/>
  <c r="M415" i="19"/>
  <c r="B415" i="19" s="1"/>
  <c r="B130" i="19"/>
  <c r="B215" i="19"/>
  <c r="M333" i="19"/>
  <c r="B333" i="19" s="1"/>
  <c r="M353" i="19"/>
  <c r="B353" i="19" s="1"/>
  <c r="M373" i="19"/>
  <c r="B373" i="19" s="1"/>
  <c r="F168" i="19"/>
  <c r="F174" i="19"/>
  <c r="I187" i="19"/>
  <c r="I199" i="19"/>
  <c r="I233" i="19"/>
  <c r="F163" i="19"/>
  <c r="E171" i="19"/>
  <c r="M474" i="19"/>
  <c r="B473" i="19" s="1"/>
  <c r="M494" i="19"/>
  <c r="B493" i="19" s="1"/>
  <c r="M454" i="19"/>
  <c r="B453" i="19" s="1"/>
  <c r="M431" i="19"/>
  <c r="B431" i="19" s="1"/>
  <c r="M411" i="19"/>
  <c r="B411" i="19" s="1"/>
  <c r="M391" i="19"/>
  <c r="B391" i="19" s="1"/>
  <c r="M349" i="19"/>
  <c r="B349" i="19" s="1"/>
  <c r="B232" i="19"/>
  <c r="B126" i="19"/>
  <c r="B168" i="19"/>
  <c r="M329" i="19"/>
  <c r="B329" i="19" s="1"/>
  <c r="B190" i="19"/>
  <c r="M369" i="19"/>
  <c r="B369" i="19" s="1"/>
  <c r="B211" i="19"/>
  <c r="B147" i="19"/>
  <c r="F241" i="19"/>
  <c r="D19" i="19"/>
  <c r="H238" i="19" s="1"/>
  <c r="M449" i="19"/>
  <c r="B448" i="19" s="1"/>
  <c r="M489" i="19"/>
  <c r="B488" i="19" s="1"/>
  <c r="M469" i="19"/>
  <c r="B468" i="19" s="1"/>
  <c r="M364" i="19"/>
  <c r="B364" i="19" s="1"/>
  <c r="M344" i="19"/>
  <c r="B344" i="19" s="1"/>
  <c r="M324" i="19"/>
  <c r="B324" i="19" s="1"/>
  <c r="M406" i="19"/>
  <c r="B406" i="19" s="1"/>
  <c r="B227" i="19"/>
  <c r="M386" i="19"/>
  <c r="B386" i="19" s="1"/>
  <c r="M426" i="19"/>
  <c r="B426" i="19" s="1"/>
  <c r="B121" i="19"/>
  <c r="B206" i="19"/>
  <c r="M450" i="19"/>
  <c r="B449" i="19" s="1"/>
  <c r="M470" i="19"/>
  <c r="B469" i="19" s="1"/>
  <c r="M490" i="19"/>
  <c r="B489" i="19" s="1"/>
  <c r="M387" i="19"/>
  <c r="B387" i="19" s="1"/>
  <c r="M427" i="19"/>
  <c r="B427" i="19" s="1"/>
  <c r="M407" i="19"/>
  <c r="B407" i="19" s="1"/>
  <c r="B164" i="19"/>
  <c r="M345" i="19"/>
  <c r="B345" i="19" s="1"/>
  <c r="B186" i="19"/>
  <c r="B122" i="19"/>
  <c r="M325" i="19"/>
  <c r="B325" i="19" s="1"/>
  <c r="B207" i="19"/>
  <c r="M365" i="19"/>
  <c r="B365" i="19" s="1"/>
  <c r="B228" i="19"/>
  <c r="B143" i="19"/>
  <c r="M451" i="19"/>
  <c r="B450" i="19" s="1"/>
  <c r="M471" i="19"/>
  <c r="B470" i="19" s="1"/>
  <c r="M428" i="19"/>
  <c r="B428" i="19" s="1"/>
  <c r="M408" i="19"/>
  <c r="B408" i="19" s="1"/>
  <c r="M491" i="19"/>
  <c r="B490" i="19" s="1"/>
  <c r="B187" i="19"/>
  <c r="M326" i="19"/>
  <c r="B326" i="19" s="1"/>
  <c r="M346" i="19"/>
  <c r="B346" i="19" s="1"/>
  <c r="B144" i="19"/>
  <c r="B165" i="19"/>
  <c r="M388" i="19"/>
  <c r="B388" i="19" s="1"/>
  <c r="M366" i="19"/>
  <c r="B366" i="19" s="1"/>
  <c r="M452" i="19"/>
  <c r="B451" i="19" s="1"/>
  <c r="M492" i="19"/>
  <c r="B491" i="19" s="1"/>
  <c r="M472" i="19"/>
  <c r="B471" i="19" s="1"/>
  <c r="M429" i="19"/>
  <c r="B429" i="19" s="1"/>
  <c r="B209" i="19"/>
  <c r="B188" i="19"/>
  <c r="B166" i="19"/>
  <c r="M367" i="19"/>
  <c r="B367" i="19" s="1"/>
  <c r="M409" i="19"/>
  <c r="B409" i="19" s="1"/>
  <c r="M389" i="19"/>
  <c r="B389" i="19" s="1"/>
  <c r="M327" i="19"/>
  <c r="B327" i="19" s="1"/>
  <c r="B145" i="19"/>
  <c r="M347" i="19"/>
  <c r="B347" i="19" s="1"/>
  <c r="B124" i="19"/>
  <c r="M432" i="19"/>
  <c r="B432" i="19" s="1"/>
  <c r="M495" i="19"/>
  <c r="B494" i="19" s="1"/>
  <c r="M412" i="19"/>
  <c r="B412" i="19" s="1"/>
  <c r="M475" i="19"/>
  <c r="B474" i="19" s="1"/>
  <c r="M455" i="19"/>
  <c r="B454" i="19" s="1"/>
  <c r="M330" i="19"/>
  <c r="B330" i="19" s="1"/>
  <c r="M392" i="19"/>
  <c r="B392" i="19" s="1"/>
  <c r="M370" i="19"/>
  <c r="B370" i="19" s="1"/>
  <c r="B212" i="19"/>
  <c r="B233" i="19"/>
  <c r="M350" i="19"/>
  <c r="B350" i="19" s="1"/>
  <c r="B169" i="19"/>
  <c r="M456" i="19"/>
  <c r="B455" i="19" s="1"/>
  <c r="M476" i="19"/>
  <c r="B475" i="19" s="1"/>
  <c r="M496" i="19"/>
  <c r="B495" i="19" s="1"/>
  <c r="M433" i="19"/>
  <c r="B433" i="19" s="1"/>
  <c r="M393" i="19"/>
  <c r="B393" i="19" s="1"/>
  <c r="B149" i="19"/>
  <c r="B128" i="19"/>
  <c r="M351" i="19"/>
  <c r="B351" i="19" s="1"/>
  <c r="M413" i="19"/>
  <c r="B413" i="19" s="1"/>
  <c r="B192" i="19"/>
  <c r="M371" i="19"/>
  <c r="B371" i="19" s="1"/>
  <c r="M331" i="19"/>
  <c r="B331" i="19" s="1"/>
  <c r="B213" i="19"/>
  <c r="B234" i="19"/>
  <c r="M477" i="19"/>
  <c r="B476" i="19" s="1"/>
  <c r="M372" i="19"/>
  <c r="B372" i="19" s="1"/>
  <c r="M352" i="19"/>
  <c r="B352" i="19" s="1"/>
  <c r="M332" i="19"/>
  <c r="B332" i="19" s="1"/>
  <c r="M457" i="19"/>
  <c r="B456" i="19" s="1"/>
  <c r="M414" i="19"/>
  <c r="B414" i="19" s="1"/>
  <c r="M434" i="19"/>
  <c r="B434" i="19" s="1"/>
  <c r="M497" i="19"/>
  <c r="B496" i="19" s="1"/>
  <c r="M394" i="19"/>
  <c r="B394" i="19" s="1"/>
  <c r="B235" i="19"/>
  <c r="B150" i="19"/>
  <c r="B171" i="19"/>
  <c r="B193" i="19"/>
  <c r="B214" i="19"/>
  <c r="B129" i="19"/>
  <c r="M479" i="19"/>
  <c r="B478" i="19" s="1"/>
  <c r="M436" i="19"/>
  <c r="B436" i="19" s="1"/>
  <c r="M416" i="19"/>
  <c r="B416" i="19" s="1"/>
  <c r="M499" i="19"/>
  <c r="B498" i="19" s="1"/>
  <c r="M354" i="19"/>
  <c r="B354" i="19" s="1"/>
  <c r="M374" i="19"/>
  <c r="B374" i="19" s="1"/>
  <c r="M459" i="19"/>
  <c r="B458" i="19" s="1"/>
  <c r="M396" i="19"/>
  <c r="B396" i="19" s="1"/>
  <c r="B131" i="19"/>
  <c r="B195" i="19"/>
  <c r="M334" i="19"/>
  <c r="B334" i="19" s="1"/>
  <c r="B216" i="19"/>
  <c r="B152" i="19"/>
  <c r="M500" i="19"/>
  <c r="B499" i="19" s="1"/>
  <c r="M480" i="19"/>
  <c r="B479" i="19" s="1"/>
  <c r="M460" i="19"/>
  <c r="B459" i="19" s="1"/>
  <c r="M437" i="19"/>
  <c r="B437" i="19" s="1"/>
  <c r="M397" i="19"/>
  <c r="B397" i="19" s="1"/>
  <c r="B238" i="19"/>
  <c r="B217" i="19"/>
  <c r="B196" i="19"/>
  <c r="B174" i="19"/>
  <c r="B153" i="19"/>
  <c r="M417" i="19"/>
  <c r="B417" i="19" s="1"/>
  <c r="M355" i="19"/>
  <c r="B355" i="19" s="1"/>
  <c r="M335" i="19"/>
  <c r="B335" i="19" s="1"/>
  <c r="M375" i="19"/>
  <c r="B375" i="19" s="1"/>
  <c r="M461" i="19"/>
  <c r="B460" i="19" s="1"/>
  <c r="M481" i="19"/>
  <c r="B480" i="19" s="1"/>
  <c r="M418" i="19"/>
  <c r="B418" i="19" s="1"/>
  <c r="M376" i="19"/>
  <c r="B376" i="19" s="1"/>
  <c r="M356" i="19"/>
  <c r="B356" i="19" s="1"/>
  <c r="M336" i="19"/>
  <c r="B336" i="19" s="1"/>
  <c r="M501" i="19"/>
  <c r="B500" i="19" s="1"/>
  <c r="B218" i="19"/>
  <c r="B154" i="19"/>
  <c r="M398" i="19"/>
  <c r="B398" i="19" s="1"/>
  <c r="B239" i="19"/>
  <c r="B175" i="19"/>
  <c r="B197" i="19"/>
  <c r="B133" i="19"/>
  <c r="M438" i="19"/>
  <c r="B438" i="19" s="1"/>
  <c r="M502" i="19"/>
  <c r="B501" i="19" s="1"/>
  <c r="M482" i="19"/>
  <c r="B481" i="19" s="1"/>
  <c r="M399" i="19"/>
  <c r="B399" i="19" s="1"/>
  <c r="M462" i="19"/>
  <c r="B461" i="19" s="1"/>
  <c r="M357" i="19"/>
  <c r="B357" i="19" s="1"/>
  <c r="B240" i="19"/>
  <c r="B155" i="19"/>
  <c r="M419" i="19"/>
  <c r="B419" i="19" s="1"/>
  <c r="M439" i="19"/>
  <c r="B439" i="19" s="1"/>
  <c r="M377" i="19"/>
  <c r="B377" i="19" s="1"/>
  <c r="B134" i="19"/>
  <c r="M337" i="19"/>
  <c r="B337" i="19" s="1"/>
  <c r="B198" i="19"/>
  <c r="B219" i="19"/>
  <c r="M440" i="19"/>
  <c r="B440" i="19" s="1"/>
  <c r="M503" i="19"/>
  <c r="B502" i="19" s="1"/>
  <c r="M483" i="19"/>
  <c r="B482" i="19" s="1"/>
  <c r="M400" i="19"/>
  <c r="B400" i="19" s="1"/>
  <c r="M463" i="19"/>
  <c r="B462" i="19" s="1"/>
  <c r="B177" i="19"/>
  <c r="M420" i="19"/>
  <c r="B420" i="19" s="1"/>
  <c r="M338" i="19"/>
  <c r="B338" i="19" s="1"/>
  <c r="B241" i="19"/>
  <c r="B135" i="19"/>
  <c r="M358" i="19"/>
  <c r="B358" i="19" s="1"/>
  <c r="B199" i="19"/>
  <c r="B220" i="19"/>
  <c r="M378" i="19"/>
  <c r="B378" i="19" s="1"/>
  <c r="M558" i="19"/>
  <c r="C558" i="19" s="1"/>
  <c r="M553" i="19"/>
  <c r="C553" i="19" s="1"/>
  <c r="M548" i="19"/>
  <c r="C548" i="19" s="1"/>
  <c r="M524" i="19"/>
  <c r="C524" i="19" s="1"/>
  <c r="M514" i="19"/>
  <c r="C514" i="19" s="1"/>
  <c r="M541" i="19"/>
  <c r="C541" i="19" s="1"/>
  <c r="M531" i="19"/>
  <c r="C531" i="19" s="1"/>
  <c r="M536" i="19"/>
  <c r="C536" i="19" s="1"/>
  <c r="M519" i="19"/>
  <c r="C519" i="19" s="1"/>
  <c r="C283" i="19"/>
  <c r="C303" i="19"/>
  <c r="C271" i="19"/>
  <c r="C251" i="19"/>
  <c r="C291" i="19"/>
  <c r="C277" i="19"/>
  <c r="C297" i="19"/>
  <c r="C257" i="19"/>
  <c r="D17" i="19"/>
  <c r="D21" i="19" s="1"/>
  <c r="N468" i="19"/>
  <c r="C467" i="19" s="1"/>
  <c r="N448" i="19"/>
  <c r="C447" i="19" s="1"/>
  <c r="N488" i="19"/>
  <c r="C487" i="19" s="1"/>
  <c r="N425" i="19"/>
  <c r="C425" i="19" s="1"/>
  <c r="N343" i="19"/>
  <c r="C343" i="19" s="1"/>
  <c r="N385" i="19"/>
  <c r="C385" i="19" s="1"/>
  <c r="N405" i="19"/>
  <c r="C226" i="19"/>
  <c r="N363" i="19"/>
  <c r="C363" i="19" s="1"/>
  <c r="C162" i="19"/>
  <c r="C141" i="19"/>
  <c r="C184" i="19"/>
  <c r="N323" i="19"/>
  <c r="C323" i="19" s="1"/>
  <c r="C205" i="19"/>
  <c r="C120" i="19"/>
  <c r="N449" i="19"/>
  <c r="C448" i="19" s="1"/>
  <c r="N469" i="19"/>
  <c r="C468" i="19" s="1"/>
  <c r="N406" i="19"/>
  <c r="C406" i="19" s="1"/>
  <c r="N489" i="19"/>
  <c r="C488" i="19" s="1"/>
  <c r="N364" i="19"/>
  <c r="C364" i="19" s="1"/>
  <c r="C142" i="19"/>
  <c r="C121" i="19"/>
  <c r="N386" i="19"/>
  <c r="C386" i="19" s="1"/>
  <c r="N324" i="19"/>
  <c r="C324" i="19" s="1"/>
  <c r="N426" i="19"/>
  <c r="C426" i="19" s="1"/>
  <c r="C206" i="19"/>
  <c r="N344" i="19"/>
  <c r="C344" i="19" s="1"/>
  <c r="C185" i="19"/>
  <c r="N490" i="19"/>
  <c r="C489" i="19" s="1"/>
  <c r="N470" i="19"/>
  <c r="C469" i="19" s="1"/>
  <c r="N450" i="19"/>
  <c r="C449" i="19" s="1"/>
  <c r="N387" i="19"/>
  <c r="C387" i="19" s="1"/>
  <c r="N345" i="19"/>
  <c r="C345" i="19" s="1"/>
  <c r="C122" i="19"/>
  <c r="C186" i="19"/>
  <c r="N325" i="19"/>
  <c r="C325" i="19" s="1"/>
  <c r="C207" i="19"/>
  <c r="N407" i="19"/>
  <c r="C407" i="19" s="1"/>
  <c r="N365" i="19"/>
  <c r="C365" i="19" s="1"/>
  <c r="C228" i="19"/>
  <c r="N427" i="19"/>
  <c r="C427" i="19" s="1"/>
  <c r="N428" i="19"/>
  <c r="C428" i="19" s="1"/>
  <c r="N408" i="19"/>
  <c r="C408" i="19" s="1"/>
  <c r="N388" i="19"/>
  <c r="C388" i="19" s="1"/>
  <c r="N451" i="19"/>
  <c r="C450" i="19" s="1"/>
  <c r="N491" i="19"/>
  <c r="C490" i="19" s="1"/>
  <c r="N366" i="19"/>
  <c r="C366" i="19" s="1"/>
  <c r="N346" i="19"/>
  <c r="C346" i="19" s="1"/>
  <c r="N471" i="19"/>
  <c r="C470" i="19" s="1"/>
  <c r="N326" i="19"/>
  <c r="C326" i="19" s="1"/>
  <c r="C165" i="19"/>
  <c r="C187" i="19"/>
  <c r="C208" i="19"/>
  <c r="N472" i="19"/>
  <c r="C471" i="19" s="1"/>
  <c r="N492" i="19"/>
  <c r="C491" i="19" s="1"/>
  <c r="N452" i="19"/>
  <c r="C451" i="19" s="1"/>
  <c r="N409" i="19"/>
  <c r="C409" i="19" s="1"/>
  <c r="N429" i="19"/>
  <c r="C429" i="19" s="1"/>
  <c r="N389" i="19"/>
  <c r="C389" i="19" s="1"/>
  <c r="C145" i="19"/>
  <c r="C209" i="19"/>
  <c r="N347" i="19"/>
  <c r="C347" i="19" s="1"/>
  <c r="C230" i="19"/>
  <c r="C166" i="19"/>
  <c r="N367" i="19"/>
  <c r="C367" i="19" s="1"/>
  <c r="C188" i="19"/>
  <c r="N473" i="19"/>
  <c r="C472" i="19" s="1"/>
  <c r="N493" i="19"/>
  <c r="C492" i="19" s="1"/>
  <c r="N453" i="19"/>
  <c r="C452" i="19" s="1"/>
  <c r="C231" i="19"/>
  <c r="C210" i="19"/>
  <c r="C189" i="19"/>
  <c r="C167" i="19"/>
  <c r="N410" i="19"/>
  <c r="C410" i="19" s="1"/>
  <c r="N328" i="19"/>
  <c r="C328" i="19" s="1"/>
  <c r="N348" i="19"/>
  <c r="C348" i="19" s="1"/>
  <c r="N390" i="19"/>
  <c r="C390" i="19" s="1"/>
  <c r="N430" i="19"/>
  <c r="C430" i="19" s="1"/>
  <c r="N368" i="19"/>
  <c r="C368" i="19" s="1"/>
  <c r="N494" i="19"/>
  <c r="C493" i="19" s="1"/>
  <c r="N474" i="19"/>
  <c r="C473" i="19" s="1"/>
  <c r="N454" i="19"/>
  <c r="C453" i="19" s="1"/>
  <c r="N391" i="19"/>
  <c r="C391" i="19" s="1"/>
  <c r="N431" i="19"/>
  <c r="C431" i="19" s="1"/>
  <c r="C232" i="19"/>
  <c r="N369" i="19"/>
  <c r="C369" i="19" s="1"/>
  <c r="N411" i="19"/>
  <c r="C411" i="19" s="1"/>
  <c r="C168" i="19"/>
  <c r="C126" i="19"/>
  <c r="N329" i="19"/>
  <c r="C329" i="19" s="1"/>
  <c r="C190" i="19"/>
  <c r="N349" i="19"/>
  <c r="C349" i="19" s="1"/>
  <c r="C211" i="19"/>
  <c r="N495" i="19"/>
  <c r="C494" i="19" s="1"/>
  <c r="N432" i="19"/>
  <c r="C432" i="19" s="1"/>
  <c r="N412" i="19"/>
  <c r="C412" i="19" s="1"/>
  <c r="N392" i="19"/>
  <c r="C392" i="19" s="1"/>
  <c r="N475" i="19"/>
  <c r="C474" i="19" s="1"/>
  <c r="N455" i="19"/>
  <c r="C454" i="19" s="1"/>
  <c r="N370" i="19"/>
  <c r="C370" i="19" s="1"/>
  <c r="N350" i="19"/>
  <c r="C350" i="19" s="1"/>
  <c r="C169" i="19"/>
  <c r="C212" i="19"/>
  <c r="C233" i="19"/>
  <c r="N330" i="19"/>
  <c r="C330" i="19" s="1"/>
  <c r="C127" i="19"/>
  <c r="C191" i="19"/>
  <c r="C148" i="19"/>
  <c r="N476" i="19"/>
  <c r="C475" i="19" s="1"/>
  <c r="N393" i="19"/>
  <c r="C393" i="19" s="1"/>
  <c r="N496" i="19"/>
  <c r="C495" i="19" s="1"/>
  <c r="N456" i="19"/>
  <c r="C455" i="19" s="1"/>
  <c r="N351" i="19"/>
  <c r="C351" i="19" s="1"/>
  <c r="C192" i="19"/>
  <c r="N413" i="19"/>
  <c r="C413" i="19" s="1"/>
  <c r="C149" i="19"/>
  <c r="N371" i="19"/>
  <c r="C371" i="19" s="1"/>
  <c r="N331" i="19"/>
  <c r="C331" i="19" s="1"/>
  <c r="C213" i="19"/>
  <c r="N433" i="19"/>
  <c r="C433" i="19" s="1"/>
  <c r="C234" i="19"/>
  <c r="C170" i="19"/>
  <c r="N497" i="19"/>
  <c r="C496" i="19" s="1"/>
  <c r="N457" i="19"/>
  <c r="C456" i="19" s="1"/>
  <c r="N414" i="19"/>
  <c r="C414" i="19" s="1"/>
  <c r="N477" i="19"/>
  <c r="C476" i="19" s="1"/>
  <c r="N434" i="19"/>
  <c r="C434" i="19" s="1"/>
  <c r="C214" i="19"/>
  <c r="C150" i="19"/>
  <c r="C129" i="19"/>
  <c r="N394" i="19"/>
  <c r="C394" i="19" s="1"/>
  <c r="N352" i="19"/>
  <c r="C352" i="19" s="1"/>
  <c r="C235" i="19"/>
  <c r="C171" i="19"/>
  <c r="N372" i="19"/>
  <c r="C372" i="19" s="1"/>
  <c r="N332" i="19"/>
  <c r="C332" i="19" s="1"/>
  <c r="C193" i="19"/>
  <c r="N498" i="19"/>
  <c r="C497" i="19" s="1"/>
  <c r="N478" i="19"/>
  <c r="C477" i="19" s="1"/>
  <c r="N435" i="19"/>
  <c r="C435" i="19" s="1"/>
  <c r="N395" i="19"/>
  <c r="C395" i="19" s="1"/>
  <c r="N458" i="19"/>
  <c r="C457" i="19" s="1"/>
  <c r="C236" i="19"/>
  <c r="N415" i="19"/>
  <c r="C415" i="19" s="1"/>
  <c r="N373" i="19"/>
  <c r="C373" i="19" s="1"/>
  <c r="C215" i="19"/>
  <c r="N333" i="19"/>
  <c r="C333" i="19" s="1"/>
  <c r="N353" i="19"/>
  <c r="C353" i="19" s="1"/>
  <c r="C172" i="19"/>
  <c r="C194" i="19"/>
  <c r="N499" i="19"/>
  <c r="C498" i="19" s="1"/>
  <c r="N459" i="19"/>
  <c r="C458" i="19" s="1"/>
  <c r="N436" i="19"/>
  <c r="C436" i="19" s="1"/>
  <c r="N416" i="19"/>
  <c r="C416" i="19" s="1"/>
  <c r="N396" i="19"/>
  <c r="C396" i="19" s="1"/>
  <c r="N479" i="19"/>
  <c r="C478" i="19" s="1"/>
  <c r="N374" i="19"/>
  <c r="C374" i="19" s="1"/>
  <c r="N354" i="19"/>
  <c r="C354" i="19" s="1"/>
  <c r="C173" i="19"/>
  <c r="N334" i="19"/>
  <c r="C334" i="19" s="1"/>
  <c r="C195" i="19"/>
  <c r="C131" i="19"/>
  <c r="C216" i="19"/>
  <c r="C237" i="19"/>
  <c r="N480" i="19"/>
  <c r="C479" i="19" s="1"/>
  <c r="N437" i="19"/>
  <c r="C437" i="19" s="1"/>
  <c r="N460" i="19"/>
  <c r="C459" i="19" s="1"/>
  <c r="N500" i="19"/>
  <c r="C499" i="19" s="1"/>
  <c r="N417" i="19"/>
  <c r="C417" i="19" s="1"/>
  <c r="C196" i="19"/>
  <c r="N375" i="19"/>
  <c r="C375" i="19" s="1"/>
  <c r="C238" i="19"/>
  <c r="C153" i="19"/>
  <c r="C174" i="19"/>
  <c r="N335" i="19"/>
  <c r="C335" i="19" s="1"/>
  <c r="N397" i="19"/>
  <c r="C397" i="19" s="1"/>
  <c r="C217" i="19"/>
  <c r="N355" i="19"/>
  <c r="C355" i="19" s="1"/>
  <c r="N501" i="19"/>
  <c r="C500" i="19" s="1"/>
  <c r="C239" i="19"/>
  <c r="C218" i="19"/>
  <c r="C197" i="19"/>
  <c r="C175" i="19"/>
  <c r="C154" i="19"/>
  <c r="N461" i="19"/>
  <c r="C460" i="19" s="1"/>
  <c r="N398" i="19"/>
  <c r="C398" i="19" s="1"/>
  <c r="N481" i="19"/>
  <c r="C480" i="19" s="1"/>
  <c r="N418" i="19"/>
  <c r="C418" i="19" s="1"/>
  <c r="N438" i="19"/>
  <c r="C438" i="19" s="1"/>
  <c r="N336" i="19"/>
  <c r="C336" i="19" s="1"/>
  <c r="N356" i="19"/>
  <c r="C356" i="19" s="1"/>
  <c r="N376" i="19"/>
  <c r="C376" i="19" s="1"/>
  <c r="N482" i="19"/>
  <c r="C481" i="19" s="1"/>
  <c r="N502" i="19"/>
  <c r="C501" i="19" s="1"/>
  <c r="N462" i="19"/>
  <c r="C461" i="19" s="1"/>
  <c r="N419" i="19"/>
  <c r="C419" i="19" s="1"/>
  <c r="N377" i="19"/>
  <c r="C377" i="19" s="1"/>
  <c r="N337" i="19"/>
  <c r="C337" i="19" s="1"/>
  <c r="N439" i="19"/>
  <c r="C439" i="19" s="1"/>
  <c r="N399" i="19"/>
  <c r="C399" i="19" s="1"/>
  <c r="N357" i="19"/>
  <c r="C357" i="19" s="1"/>
  <c r="C198" i="19"/>
  <c r="C219" i="19"/>
  <c r="C240" i="19"/>
  <c r="C176" i="19"/>
  <c r="N483" i="19"/>
  <c r="C482" i="19" s="1"/>
  <c r="N420" i="19"/>
  <c r="C420" i="19" s="1"/>
  <c r="N400" i="19"/>
  <c r="C400" i="19" s="1"/>
  <c r="N378" i="19"/>
  <c r="C378" i="19" s="1"/>
  <c r="N440" i="19"/>
  <c r="C440" i="19" s="1"/>
  <c r="N503" i="19"/>
  <c r="C502" i="19" s="1"/>
  <c r="N463" i="19"/>
  <c r="C462" i="19" s="1"/>
  <c r="N358" i="19"/>
  <c r="C358" i="19" s="1"/>
  <c r="C135" i="19"/>
  <c r="N338" i="19"/>
  <c r="C338" i="19" s="1"/>
  <c r="C177" i="19"/>
  <c r="C199" i="19"/>
  <c r="C220" i="19"/>
  <c r="C156" i="19"/>
  <c r="N558" i="19"/>
  <c r="D558" i="19" s="1"/>
  <c r="N553" i="19"/>
  <c r="D553" i="19" s="1"/>
  <c r="N548" i="19"/>
  <c r="D548" i="19" s="1"/>
  <c r="N541" i="19"/>
  <c r="D541" i="19" s="1"/>
  <c r="N536" i="19"/>
  <c r="D536" i="19" s="1"/>
  <c r="N531" i="19"/>
  <c r="D531" i="19" s="1"/>
  <c r="N524" i="19"/>
  <c r="D524" i="19" s="1"/>
  <c r="N519" i="19"/>
  <c r="D519" i="19" s="1"/>
  <c r="N514" i="19"/>
  <c r="D514" i="19" s="1"/>
  <c r="D291" i="19"/>
  <c r="D303" i="19"/>
  <c r="D271" i="19"/>
  <c r="D277" i="19"/>
  <c r="D251" i="19"/>
  <c r="D297" i="19"/>
  <c r="D257" i="19"/>
  <c r="D283" i="19"/>
  <c r="D263" i="19"/>
  <c r="C133" i="19"/>
  <c r="B146" i="19"/>
  <c r="C163" i="19"/>
  <c r="I168" i="19"/>
  <c r="D235" i="19"/>
  <c r="H220" i="19"/>
  <c r="H216" i="19"/>
  <c r="H219" i="19"/>
  <c r="H213" i="19"/>
  <c r="H210" i="19"/>
  <c r="H207" i="19"/>
  <c r="I217" i="19"/>
  <c r="H208" i="19"/>
  <c r="I220" i="19"/>
  <c r="H217" i="19"/>
  <c r="I214" i="19"/>
  <c r="I211" i="19"/>
  <c r="I205" i="19"/>
  <c r="F220" i="19"/>
  <c r="F217" i="19"/>
  <c r="F214" i="19"/>
  <c r="H211" i="19"/>
  <c r="F208" i="19"/>
  <c r="H205" i="19"/>
  <c r="I218" i="19"/>
  <c r="I209" i="19"/>
  <c r="H218" i="19"/>
  <c r="H215" i="19"/>
  <c r="H212" i="19"/>
  <c r="H209" i="19"/>
  <c r="I206" i="19"/>
  <c r="B17" i="19"/>
  <c r="B21" i="19" s="1"/>
  <c r="O425" i="19"/>
  <c r="D425" i="19" s="1"/>
  <c r="O405" i="19"/>
  <c r="O385" i="19"/>
  <c r="D385" i="19" s="1"/>
  <c r="O488" i="19"/>
  <c r="D487" i="19" s="1"/>
  <c r="O448" i="19"/>
  <c r="D447" i="19" s="1"/>
  <c r="O468" i="19"/>
  <c r="D467" i="19" s="1"/>
  <c r="O343" i="19"/>
  <c r="D343" i="19" s="1"/>
  <c r="D184" i="19"/>
  <c r="O363" i="19"/>
  <c r="D363" i="19" s="1"/>
  <c r="D162" i="19"/>
  <c r="D141" i="19"/>
  <c r="O323" i="19"/>
  <c r="D323" i="19" s="1"/>
  <c r="D205" i="19"/>
  <c r="O426" i="19"/>
  <c r="D426" i="19" s="1"/>
  <c r="O406" i="19"/>
  <c r="D406" i="19" s="1"/>
  <c r="O386" i="19"/>
  <c r="D386" i="19" s="1"/>
  <c r="O489" i="19"/>
  <c r="D488" i="19" s="1"/>
  <c r="O449" i="19"/>
  <c r="D448" i="19" s="1"/>
  <c r="O469" i="19"/>
  <c r="D468" i="19" s="1"/>
  <c r="O324" i="19"/>
  <c r="D324" i="19" s="1"/>
  <c r="D206" i="19"/>
  <c r="O344" i="19"/>
  <c r="D344" i="19" s="1"/>
  <c r="D227" i="19"/>
  <c r="O364" i="19"/>
  <c r="D364" i="19" s="1"/>
  <c r="D163" i="19"/>
  <c r="D185" i="19"/>
  <c r="O427" i="19"/>
  <c r="D427" i="19" s="1"/>
  <c r="O407" i="19"/>
  <c r="D407" i="19" s="1"/>
  <c r="O387" i="19"/>
  <c r="D387" i="19" s="1"/>
  <c r="O470" i="19"/>
  <c r="D469" i="19" s="1"/>
  <c r="O490" i="19"/>
  <c r="D489" i="19" s="1"/>
  <c r="O365" i="19"/>
  <c r="D365" i="19" s="1"/>
  <c r="O345" i="19"/>
  <c r="D345" i="19" s="1"/>
  <c r="O325" i="19"/>
  <c r="D325" i="19" s="1"/>
  <c r="O450" i="19"/>
  <c r="D449" i="19" s="1"/>
  <c r="D228" i="19"/>
  <c r="D143" i="19"/>
  <c r="D122" i="19"/>
  <c r="D186" i="19"/>
  <c r="D207" i="19"/>
  <c r="D164" i="19"/>
  <c r="O491" i="19"/>
  <c r="D490" i="19" s="1"/>
  <c r="O428" i="19"/>
  <c r="D428" i="19" s="1"/>
  <c r="O408" i="19"/>
  <c r="D408" i="19" s="1"/>
  <c r="O388" i="19"/>
  <c r="D388" i="19" s="1"/>
  <c r="O451" i="19"/>
  <c r="D450" i="19" s="1"/>
  <c r="O471" i="19"/>
  <c r="D470" i="19" s="1"/>
  <c r="D165" i="19"/>
  <c r="O366" i="19"/>
  <c r="D366" i="19" s="1"/>
  <c r="O326" i="19"/>
  <c r="D326" i="19" s="1"/>
  <c r="D123" i="19"/>
  <c r="O346" i="19"/>
  <c r="D346" i="19" s="1"/>
  <c r="D187" i="19"/>
  <c r="D208" i="19"/>
  <c r="D144" i="19"/>
  <c r="O452" i="19"/>
  <c r="D451" i="19" s="1"/>
  <c r="O472" i="19"/>
  <c r="D471" i="19" s="1"/>
  <c r="O429" i="19"/>
  <c r="D429" i="19" s="1"/>
  <c r="O409" i="19"/>
  <c r="D409" i="19" s="1"/>
  <c r="O389" i="19"/>
  <c r="D389" i="19" s="1"/>
  <c r="O492" i="19"/>
  <c r="D491" i="19" s="1"/>
  <c r="D188" i="19"/>
  <c r="O367" i="19"/>
  <c r="D367" i="19" s="1"/>
  <c r="D209" i="19"/>
  <c r="D145" i="19"/>
  <c r="O347" i="19"/>
  <c r="D347" i="19" s="1"/>
  <c r="D230" i="19"/>
  <c r="D166" i="19"/>
  <c r="O327" i="19"/>
  <c r="D327" i="19" s="1"/>
  <c r="O453" i="19"/>
  <c r="D452" i="19" s="1"/>
  <c r="O493" i="19"/>
  <c r="D492" i="19" s="1"/>
  <c r="O430" i="19"/>
  <c r="D430" i="19" s="1"/>
  <c r="O410" i="19"/>
  <c r="D410" i="19" s="1"/>
  <c r="O390" i="19"/>
  <c r="D390" i="19" s="1"/>
  <c r="O473" i="19"/>
  <c r="D472" i="19" s="1"/>
  <c r="O348" i="19"/>
  <c r="D348" i="19" s="1"/>
  <c r="D210" i="19"/>
  <c r="D189" i="19"/>
  <c r="D146" i="19"/>
  <c r="O328" i="19"/>
  <c r="D328" i="19" s="1"/>
  <c r="D231" i="19"/>
  <c r="O368" i="19"/>
  <c r="D368" i="19" s="1"/>
  <c r="D167" i="19"/>
  <c r="D125" i="19"/>
  <c r="O454" i="19"/>
  <c r="D453" i="19" s="1"/>
  <c r="O474" i="19"/>
  <c r="D473" i="19" s="1"/>
  <c r="O431" i="19"/>
  <c r="D431" i="19" s="1"/>
  <c r="O411" i="19"/>
  <c r="D411" i="19" s="1"/>
  <c r="O391" i="19"/>
  <c r="D391" i="19" s="1"/>
  <c r="O369" i="19"/>
  <c r="D369" i="19" s="1"/>
  <c r="O349" i="19"/>
  <c r="D349" i="19" s="1"/>
  <c r="O329" i="19"/>
  <c r="D329" i="19" s="1"/>
  <c r="D232" i="19"/>
  <c r="D211" i="19"/>
  <c r="D190" i="19"/>
  <c r="D168" i="19"/>
  <c r="O494" i="19"/>
  <c r="D493" i="19" s="1"/>
  <c r="D126" i="19"/>
  <c r="O455" i="19"/>
  <c r="D454" i="19" s="1"/>
  <c r="O432" i="19"/>
  <c r="D432" i="19" s="1"/>
  <c r="O412" i="19"/>
  <c r="D412" i="19" s="1"/>
  <c r="O392" i="19"/>
  <c r="D392" i="19" s="1"/>
  <c r="O495" i="19"/>
  <c r="D494" i="19" s="1"/>
  <c r="O475" i="19"/>
  <c r="D474" i="19" s="1"/>
  <c r="O370" i="19"/>
  <c r="D370" i="19" s="1"/>
  <c r="O330" i="19"/>
  <c r="D330" i="19" s="1"/>
  <c r="D233" i="19"/>
  <c r="D127" i="19"/>
  <c r="O350" i="19"/>
  <c r="D350" i="19" s="1"/>
  <c r="D169" i="19"/>
  <c r="D191" i="19"/>
  <c r="O456" i="19"/>
  <c r="D455" i="19" s="1"/>
  <c r="O433" i="19"/>
  <c r="D433" i="19" s="1"/>
  <c r="O413" i="19"/>
  <c r="D413" i="19" s="1"/>
  <c r="O393" i="19"/>
  <c r="D393" i="19" s="1"/>
  <c r="O476" i="19"/>
  <c r="D475" i="19" s="1"/>
  <c r="O496" i="19"/>
  <c r="D495" i="19" s="1"/>
  <c r="O371" i="19"/>
  <c r="D371" i="19" s="1"/>
  <c r="D192" i="19"/>
  <c r="O331" i="19"/>
  <c r="D331" i="19" s="1"/>
  <c r="D213" i="19"/>
  <c r="O351" i="19"/>
  <c r="D351" i="19" s="1"/>
  <c r="D234" i="19"/>
  <c r="O457" i="19"/>
  <c r="D456" i="19" s="1"/>
  <c r="O434" i="19"/>
  <c r="D434" i="19" s="1"/>
  <c r="O414" i="19"/>
  <c r="D414" i="19" s="1"/>
  <c r="O394" i="19"/>
  <c r="D394" i="19" s="1"/>
  <c r="O477" i="19"/>
  <c r="D476" i="19" s="1"/>
  <c r="O497" i="19"/>
  <c r="D496" i="19" s="1"/>
  <c r="O372" i="19"/>
  <c r="D372" i="19" s="1"/>
  <c r="O332" i="19"/>
  <c r="D332" i="19" s="1"/>
  <c r="D171" i="19"/>
  <c r="D150" i="19"/>
  <c r="D193" i="19"/>
  <c r="O352" i="19"/>
  <c r="D352" i="19" s="1"/>
  <c r="D214" i="19"/>
  <c r="O458" i="19"/>
  <c r="D457" i="19" s="1"/>
  <c r="O435" i="19"/>
  <c r="D435" i="19" s="1"/>
  <c r="O415" i="19"/>
  <c r="D415" i="19" s="1"/>
  <c r="O395" i="19"/>
  <c r="D395" i="19" s="1"/>
  <c r="O478" i="19"/>
  <c r="D477" i="19" s="1"/>
  <c r="O373" i="19"/>
  <c r="D373" i="19" s="1"/>
  <c r="O353" i="19"/>
  <c r="D353" i="19" s="1"/>
  <c r="O333" i="19"/>
  <c r="D333" i="19" s="1"/>
  <c r="O498" i="19"/>
  <c r="D497" i="19" s="1"/>
  <c r="D151" i="19"/>
  <c r="D130" i="19"/>
  <c r="D236" i="19"/>
  <c r="D172" i="19"/>
  <c r="D194" i="19"/>
  <c r="O459" i="19"/>
  <c r="D458" i="19" s="1"/>
  <c r="O436" i="19"/>
  <c r="D436" i="19" s="1"/>
  <c r="O416" i="19"/>
  <c r="D416" i="19" s="1"/>
  <c r="O396" i="19"/>
  <c r="D396" i="19" s="1"/>
  <c r="O479" i="19"/>
  <c r="D478" i="19" s="1"/>
  <c r="O499" i="19"/>
  <c r="D498" i="19" s="1"/>
  <c r="O374" i="19"/>
  <c r="D374" i="19" s="1"/>
  <c r="D195" i="19"/>
  <c r="D131" i="19"/>
  <c r="O334" i="19"/>
  <c r="D334" i="19" s="1"/>
  <c r="D216" i="19"/>
  <c r="D237" i="19"/>
  <c r="O354" i="19"/>
  <c r="D354" i="19" s="1"/>
  <c r="D173" i="19"/>
  <c r="O460" i="19"/>
  <c r="D459" i="19" s="1"/>
  <c r="O437" i="19"/>
  <c r="D437" i="19" s="1"/>
  <c r="O417" i="19"/>
  <c r="D417" i="19" s="1"/>
  <c r="O397" i="19"/>
  <c r="D397" i="19" s="1"/>
  <c r="O500" i="19"/>
  <c r="D499" i="19" s="1"/>
  <c r="O480" i="19"/>
  <c r="D479" i="19" s="1"/>
  <c r="O375" i="19"/>
  <c r="D375" i="19" s="1"/>
  <c r="O335" i="19"/>
  <c r="D335" i="19" s="1"/>
  <c r="D174" i="19"/>
  <c r="D132" i="19"/>
  <c r="D196" i="19"/>
  <c r="D217" i="19"/>
  <c r="O355" i="19"/>
  <c r="D355" i="19" s="1"/>
  <c r="O461" i="19"/>
  <c r="D460" i="19" s="1"/>
  <c r="O438" i="19"/>
  <c r="D438" i="19" s="1"/>
  <c r="O418" i="19"/>
  <c r="D418" i="19" s="1"/>
  <c r="O398" i="19"/>
  <c r="D398" i="19" s="1"/>
  <c r="O376" i="19"/>
  <c r="D376" i="19" s="1"/>
  <c r="O501" i="19"/>
  <c r="D500" i="19" s="1"/>
  <c r="O481" i="19"/>
  <c r="D480" i="19" s="1"/>
  <c r="D218" i="19"/>
  <c r="D154" i="19"/>
  <c r="D239" i="19"/>
  <c r="O336" i="19"/>
  <c r="D336" i="19" s="1"/>
  <c r="D175" i="19"/>
  <c r="D197" i="19"/>
  <c r="O356" i="19"/>
  <c r="D356" i="19" s="1"/>
  <c r="O462" i="19"/>
  <c r="D461" i="19" s="1"/>
  <c r="O502" i="19"/>
  <c r="D501" i="19" s="1"/>
  <c r="O439" i="19"/>
  <c r="D439" i="19" s="1"/>
  <c r="O419" i="19"/>
  <c r="D419" i="19" s="1"/>
  <c r="O399" i="19"/>
  <c r="D399" i="19" s="1"/>
  <c r="O377" i="19"/>
  <c r="D377" i="19" s="1"/>
  <c r="O482" i="19"/>
  <c r="D481" i="19" s="1"/>
  <c r="O357" i="19"/>
  <c r="D357" i="19" s="1"/>
  <c r="O337" i="19"/>
  <c r="D337" i="19" s="1"/>
  <c r="D240" i="19"/>
  <c r="D219" i="19"/>
  <c r="D198" i="19"/>
  <c r="D176" i="19"/>
  <c r="D155" i="19"/>
  <c r="D134" i="19"/>
  <c r="O503" i="19"/>
  <c r="D502" i="19" s="1"/>
  <c r="O483" i="19"/>
  <c r="D482" i="19" s="1"/>
  <c r="O463" i="19"/>
  <c r="D462" i="19" s="1"/>
  <c r="O420" i="19"/>
  <c r="D420" i="19" s="1"/>
  <c r="O400" i="19"/>
  <c r="D400" i="19" s="1"/>
  <c r="O378" i="19"/>
  <c r="D378" i="19" s="1"/>
  <c r="D241" i="19"/>
  <c r="D156" i="19"/>
  <c r="O440" i="19"/>
  <c r="D440" i="19" s="1"/>
  <c r="O338" i="19"/>
  <c r="D338" i="19" s="1"/>
  <c r="D177" i="19"/>
  <c r="O358" i="19"/>
  <c r="D358" i="19" s="1"/>
  <c r="D199" i="19"/>
  <c r="D220" i="19"/>
  <c r="O558" i="19"/>
  <c r="E558" i="19" s="1"/>
  <c r="O553" i="19"/>
  <c r="E553" i="19" s="1"/>
  <c r="O548" i="19"/>
  <c r="E548" i="19" s="1"/>
  <c r="O541" i="19"/>
  <c r="E541" i="19" s="1"/>
  <c r="O536" i="19"/>
  <c r="E536" i="19" s="1"/>
  <c r="O531" i="19"/>
  <c r="E531" i="19" s="1"/>
  <c r="O524" i="19"/>
  <c r="E524" i="19" s="1"/>
  <c r="O519" i="19"/>
  <c r="E519" i="19" s="1"/>
  <c r="O514" i="19"/>
  <c r="E514" i="19" s="1"/>
  <c r="E297" i="19"/>
  <c r="E277" i="19"/>
  <c r="E271" i="19"/>
  <c r="E251" i="19"/>
  <c r="E291" i="19"/>
  <c r="E257" i="19"/>
  <c r="E283" i="19"/>
  <c r="E263" i="19"/>
  <c r="E303" i="19"/>
  <c r="D129" i="19"/>
  <c r="D133" i="19"/>
  <c r="B142" i="19"/>
  <c r="C144" i="19"/>
  <c r="C146" i="19"/>
  <c r="B148" i="19"/>
  <c r="C152" i="19"/>
  <c r="C164" i="19"/>
  <c r="B170" i="19"/>
  <c r="B176" i="19"/>
  <c r="B191" i="19"/>
  <c r="B208" i="19"/>
  <c r="I219" i="19"/>
  <c r="H236" i="19"/>
  <c r="H175" i="19"/>
  <c r="H162" i="19"/>
  <c r="D9" i="19"/>
  <c r="D13" i="19" s="1"/>
  <c r="I175" i="19"/>
  <c r="H172" i="19"/>
  <c r="I169" i="19"/>
  <c r="I166" i="19"/>
  <c r="I163" i="19"/>
  <c r="I176" i="19"/>
  <c r="F169" i="19"/>
  <c r="H169" i="19"/>
  <c r="H166" i="19"/>
  <c r="I173" i="19"/>
  <c r="H176" i="19"/>
  <c r="H173" i="19"/>
  <c r="I170" i="19"/>
  <c r="H167" i="19"/>
  <c r="H164" i="19"/>
  <c r="F176" i="19"/>
  <c r="F173" i="19"/>
  <c r="H170" i="19"/>
  <c r="F167" i="19"/>
  <c r="F164" i="19"/>
  <c r="H177" i="19"/>
  <c r="H174" i="19"/>
  <c r="F171" i="19"/>
  <c r="H168" i="19"/>
  <c r="H165" i="19"/>
  <c r="I162" i="19"/>
  <c r="H198" i="19"/>
  <c r="H194" i="19"/>
  <c r="C17" i="19"/>
  <c r="C21" i="19" s="1"/>
  <c r="H199" i="19"/>
  <c r="H196" i="19"/>
  <c r="I193" i="19"/>
  <c r="H190" i="19"/>
  <c r="H187" i="19"/>
  <c r="I184" i="19"/>
  <c r="H184" i="19"/>
  <c r="I197" i="19"/>
  <c r="I191" i="19"/>
  <c r="I188" i="19"/>
  <c r="H197" i="19"/>
  <c r="F194" i="19"/>
  <c r="H191" i="19"/>
  <c r="H188" i="19"/>
  <c r="I185" i="19"/>
  <c r="F197" i="19"/>
  <c r="I195" i="19"/>
  <c r="F191" i="19"/>
  <c r="F188" i="19"/>
  <c r="I198" i="19"/>
  <c r="H195" i="19"/>
  <c r="I192" i="19"/>
  <c r="I189" i="19"/>
  <c r="H186" i="19"/>
  <c r="H192" i="19"/>
  <c r="H189" i="19"/>
  <c r="P468" i="19"/>
  <c r="E467" i="19" s="1"/>
  <c r="P488" i="19"/>
  <c r="E487" i="19" s="1"/>
  <c r="P448" i="19"/>
  <c r="E447" i="19" s="1"/>
  <c r="P425" i="19"/>
  <c r="E425" i="19" s="1"/>
  <c r="P363" i="19"/>
  <c r="E363" i="19" s="1"/>
  <c r="P385" i="19"/>
  <c r="E385" i="19" s="1"/>
  <c r="P405" i="19"/>
  <c r="E141" i="19"/>
  <c r="E184" i="19"/>
  <c r="P323" i="19"/>
  <c r="E323" i="19" s="1"/>
  <c r="E205" i="19"/>
  <c r="E226" i="19"/>
  <c r="P489" i="19"/>
  <c r="E488" i="19" s="1"/>
  <c r="P449" i="19"/>
  <c r="E448" i="19" s="1"/>
  <c r="P426" i="19"/>
  <c r="E426" i="19" s="1"/>
  <c r="P469" i="19"/>
  <c r="E468" i="19" s="1"/>
  <c r="P406" i="19"/>
  <c r="E406" i="19" s="1"/>
  <c r="P386" i="19"/>
  <c r="E386" i="19" s="1"/>
  <c r="P364" i="19"/>
  <c r="E364" i="19" s="1"/>
  <c r="E227" i="19"/>
  <c r="E163" i="19"/>
  <c r="E142" i="19"/>
  <c r="P324" i="19"/>
  <c r="E324" i="19" s="1"/>
  <c r="E185" i="19"/>
  <c r="E121" i="19"/>
  <c r="P470" i="19"/>
  <c r="E469" i="19" s="1"/>
  <c r="P450" i="19"/>
  <c r="E449" i="19" s="1"/>
  <c r="P427" i="19"/>
  <c r="E427" i="19" s="1"/>
  <c r="P490" i="19"/>
  <c r="E489" i="19" s="1"/>
  <c r="P407" i="19"/>
  <c r="E407" i="19" s="1"/>
  <c r="E122" i="19"/>
  <c r="P325" i="19"/>
  <c r="E325" i="19" s="1"/>
  <c r="E207" i="19"/>
  <c r="P365" i="19"/>
  <c r="E365" i="19" s="1"/>
  <c r="E228" i="19"/>
  <c r="P387" i="19"/>
  <c r="E387" i="19" s="1"/>
  <c r="P491" i="19"/>
  <c r="E490" i="19" s="1"/>
  <c r="P471" i="19"/>
  <c r="E470" i="19" s="1"/>
  <c r="P428" i="19"/>
  <c r="E428" i="19" s="1"/>
  <c r="P408" i="19"/>
  <c r="E408" i="19" s="1"/>
  <c r="P451" i="19"/>
  <c r="E450" i="19" s="1"/>
  <c r="P366" i="19"/>
  <c r="E366" i="19" s="1"/>
  <c r="E144" i="19"/>
  <c r="E123" i="19"/>
  <c r="P388" i="19"/>
  <c r="E388" i="19" s="1"/>
  <c r="P346" i="19"/>
  <c r="E346" i="19" s="1"/>
  <c r="E165" i="19"/>
  <c r="E187" i="19"/>
  <c r="E208" i="19"/>
  <c r="E229" i="19"/>
  <c r="P492" i="19"/>
  <c r="E491" i="19" s="1"/>
  <c r="P389" i="19"/>
  <c r="E389" i="19" s="1"/>
  <c r="P472" i="19"/>
  <c r="E471" i="19" s="1"/>
  <c r="P452" i="19"/>
  <c r="E451" i="19" s="1"/>
  <c r="P367" i="19"/>
  <c r="E367" i="19" s="1"/>
  <c r="P347" i="19"/>
  <c r="E347" i="19" s="1"/>
  <c r="P409" i="19"/>
  <c r="E409" i="19" s="1"/>
  <c r="P429" i="19"/>
  <c r="E429" i="19" s="1"/>
  <c r="E230" i="19"/>
  <c r="E166" i="19"/>
  <c r="P327" i="19"/>
  <c r="E327" i="19" s="1"/>
  <c r="E188" i="19"/>
  <c r="P453" i="19"/>
  <c r="E452" i="19" s="1"/>
  <c r="P473" i="19"/>
  <c r="E472" i="19" s="1"/>
  <c r="P493" i="19"/>
  <c r="E492" i="19" s="1"/>
  <c r="P430" i="19"/>
  <c r="E430" i="19" s="1"/>
  <c r="P410" i="19"/>
  <c r="E410" i="19" s="1"/>
  <c r="P390" i="19"/>
  <c r="E390" i="19" s="1"/>
  <c r="E146" i="19"/>
  <c r="E210" i="19"/>
  <c r="P348" i="19"/>
  <c r="E348" i="19" s="1"/>
  <c r="P328" i="19"/>
  <c r="E328" i="19" s="1"/>
  <c r="E231" i="19"/>
  <c r="P368" i="19"/>
  <c r="E368" i="19" s="1"/>
  <c r="P494" i="19"/>
  <c r="E493" i="19" s="1"/>
  <c r="P454" i="19"/>
  <c r="E453" i="19" s="1"/>
  <c r="P474" i="19"/>
  <c r="E473" i="19" s="1"/>
  <c r="P391" i="19"/>
  <c r="E391" i="19" s="1"/>
  <c r="P431" i="19"/>
  <c r="E431" i="19" s="1"/>
  <c r="P369" i="19"/>
  <c r="E369" i="19" s="1"/>
  <c r="P411" i="19"/>
  <c r="E411" i="19" s="1"/>
  <c r="E168" i="19"/>
  <c r="E190" i="19"/>
  <c r="P329" i="19"/>
  <c r="E329" i="19" s="1"/>
  <c r="P349" i="19"/>
  <c r="E349" i="19" s="1"/>
  <c r="E211" i="19"/>
  <c r="P495" i="19"/>
  <c r="E494" i="19" s="1"/>
  <c r="P475" i="19"/>
  <c r="E474" i="19" s="1"/>
  <c r="P455" i="19"/>
  <c r="E454" i="19" s="1"/>
  <c r="P412" i="19"/>
  <c r="E412" i="19" s="1"/>
  <c r="E233" i="19"/>
  <c r="E212" i="19"/>
  <c r="E191" i="19"/>
  <c r="E169" i="19"/>
  <c r="P350" i="19"/>
  <c r="E350" i="19" s="1"/>
  <c r="P432" i="19"/>
  <c r="E432" i="19" s="1"/>
  <c r="P392" i="19"/>
  <c r="E392" i="19" s="1"/>
  <c r="E127" i="19"/>
  <c r="P330" i="19"/>
  <c r="E330" i="19" s="1"/>
  <c r="P370" i="19"/>
  <c r="E370" i="19" s="1"/>
  <c r="P456" i="19"/>
  <c r="E455" i="19" s="1"/>
  <c r="P496" i="19"/>
  <c r="E495" i="19" s="1"/>
  <c r="P413" i="19"/>
  <c r="E413" i="19" s="1"/>
  <c r="P371" i="19"/>
  <c r="E371" i="19" s="1"/>
  <c r="P351" i="19"/>
  <c r="E351" i="19" s="1"/>
  <c r="P476" i="19"/>
  <c r="E475" i="19" s="1"/>
  <c r="E170" i="19"/>
  <c r="P331" i="19"/>
  <c r="E331" i="19" s="1"/>
  <c r="P393" i="19"/>
  <c r="E393" i="19" s="1"/>
  <c r="P433" i="19"/>
  <c r="E433" i="19" s="1"/>
  <c r="E128" i="19"/>
  <c r="E213" i="19"/>
  <c r="E234" i="19"/>
  <c r="E149" i="19"/>
  <c r="P457" i="19"/>
  <c r="E456" i="19" s="1"/>
  <c r="P497" i="19"/>
  <c r="E496" i="19" s="1"/>
  <c r="P477" i="19"/>
  <c r="E476" i="19" s="1"/>
  <c r="P434" i="19"/>
  <c r="E434" i="19" s="1"/>
  <c r="P394" i="19"/>
  <c r="E394" i="19" s="1"/>
  <c r="P414" i="19"/>
  <c r="E414" i="19" s="1"/>
  <c r="P372" i="19"/>
  <c r="E372" i="19" s="1"/>
  <c r="E193" i="19"/>
  <c r="E150" i="19"/>
  <c r="P332" i="19"/>
  <c r="E332" i="19" s="1"/>
  <c r="P352" i="19"/>
  <c r="E352" i="19" s="1"/>
  <c r="E214" i="19"/>
  <c r="E235" i="19"/>
  <c r="E172" i="19"/>
  <c r="E217" i="19"/>
  <c r="B123" i="19"/>
  <c r="C125" i="19"/>
  <c r="B127" i="19"/>
  <c r="E129" i="19"/>
  <c r="D135" i="19"/>
  <c r="D142" i="19"/>
  <c r="D148" i="19"/>
  <c r="D152" i="19"/>
  <c r="B156" i="19"/>
  <c r="E164" i="19"/>
  <c r="D170" i="19"/>
  <c r="E176" i="19"/>
  <c r="E192" i="19"/>
  <c r="E209" i="19"/>
  <c r="D226" i="19"/>
  <c r="D238" i="19"/>
  <c r="C263" i="19"/>
  <c r="P345" i="19"/>
  <c r="E345" i="19" s="1"/>
  <c r="E130" i="19"/>
  <c r="E153" i="19"/>
  <c r="F186" i="19"/>
  <c r="F195" i="19"/>
  <c r="F206" i="19"/>
  <c r="F209" i="19"/>
  <c r="F215" i="19"/>
  <c r="F218" i="19"/>
  <c r="F232" i="19"/>
  <c r="E238" i="19"/>
  <c r="Q344" i="19"/>
  <c r="F344" i="19" s="1"/>
  <c r="Q376" i="19"/>
  <c r="F376" i="19" s="1"/>
  <c r="Q414" i="19"/>
  <c r="F414" i="19" s="1"/>
  <c r="Q355" i="19"/>
  <c r="F355" i="19" s="1"/>
  <c r="Q369" i="19"/>
  <c r="F369" i="19" s="1"/>
  <c r="P373" i="19"/>
  <c r="E373" i="19" s="1"/>
  <c r="E194" i="19"/>
  <c r="E240" i="19"/>
  <c r="Q352" i="19"/>
  <c r="F352" i="19" s="1"/>
  <c r="Q375" i="19"/>
  <c r="F375" i="19" s="1"/>
  <c r="P479" i="19"/>
  <c r="E478" i="19" s="1"/>
  <c r="P499" i="19"/>
  <c r="E498" i="19" s="1"/>
  <c r="P459" i="19"/>
  <c r="E458" i="19" s="1"/>
  <c r="P396" i="19"/>
  <c r="E396" i="19" s="1"/>
  <c r="P436" i="19"/>
  <c r="E436" i="19" s="1"/>
  <c r="E237" i="19"/>
  <c r="E152" i="19"/>
  <c r="E131" i="19"/>
  <c r="P416" i="19"/>
  <c r="E416" i="19" s="1"/>
  <c r="P354" i="19"/>
  <c r="E354" i="19" s="1"/>
  <c r="P558" i="19"/>
  <c r="F558" i="19" s="1"/>
  <c r="P548" i="19"/>
  <c r="F548" i="19" s="1"/>
  <c r="P541" i="19"/>
  <c r="F541" i="19" s="1"/>
  <c r="P553" i="19"/>
  <c r="F553" i="19" s="1"/>
  <c r="P536" i="19"/>
  <c r="F536" i="19" s="1"/>
  <c r="P531" i="19"/>
  <c r="F531" i="19" s="1"/>
  <c r="P519" i="19"/>
  <c r="F519" i="19" s="1"/>
  <c r="P524" i="19"/>
  <c r="F524" i="19" s="1"/>
  <c r="P514" i="19"/>
  <c r="F514" i="19" s="1"/>
  <c r="F303" i="19"/>
  <c r="F251" i="19"/>
  <c r="F283" i="19"/>
  <c r="E175" i="19"/>
  <c r="F277" i="19"/>
  <c r="F297" i="19"/>
  <c r="Q364" i="19"/>
  <c r="F364" i="19" s="1"/>
  <c r="Q372" i="19"/>
  <c r="F372" i="19" s="1"/>
  <c r="P498" i="19"/>
  <c r="E497" i="19" s="1"/>
  <c r="P458" i="19"/>
  <c r="E457" i="19" s="1"/>
  <c r="P415" i="19"/>
  <c r="E415" i="19" s="1"/>
  <c r="P478" i="19"/>
  <c r="E477" i="19" s="1"/>
  <c r="E215" i="19"/>
  <c r="P353" i="19"/>
  <c r="E353" i="19" s="1"/>
  <c r="P333" i="19"/>
  <c r="E333" i="19" s="1"/>
  <c r="P435" i="19"/>
  <c r="E435" i="19" s="1"/>
  <c r="P395" i="19"/>
  <c r="E395" i="19" s="1"/>
  <c r="P460" i="19"/>
  <c r="E459" i="19" s="1"/>
  <c r="P500" i="19"/>
  <c r="E499" i="19" s="1"/>
  <c r="P417" i="19"/>
  <c r="E417" i="19" s="1"/>
  <c r="P480" i="19"/>
  <c r="E479" i="19" s="1"/>
  <c r="P375" i="19"/>
  <c r="E375" i="19" s="1"/>
  <c r="P355" i="19"/>
  <c r="E355" i="19" s="1"/>
  <c r="P335" i="19"/>
  <c r="E335" i="19" s="1"/>
  <c r="E174" i="19"/>
  <c r="P437" i="19"/>
  <c r="E437" i="19" s="1"/>
  <c r="P397" i="19"/>
  <c r="E397" i="19" s="1"/>
  <c r="P502" i="19"/>
  <c r="E501" i="19" s="1"/>
  <c r="P462" i="19"/>
  <c r="E461" i="19" s="1"/>
  <c r="P482" i="19"/>
  <c r="E481" i="19" s="1"/>
  <c r="P419" i="19"/>
  <c r="E419" i="19" s="1"/>
  <c r="P337" i="19"/>
  <c r="E337" i="19" s="1"/>
  <c r="E219" i="19"/>
  <c r="P439" i="19"/>
  <c r="E439" i="19" s="1"/>
  <c r="P399" i="19"/>
  <c r="E399" i="19" s="1"/>
  <c r="P357" i="19"/>
  <c r="E357" i="19" s="1"/>
  <c r="P440" i="19"/>
  <c r="E440" i="19" s="1"/>
  <c r="P463" i="19"/>
  <c r="E462" i="19" s="1"/>
  <c r="P483" i="19"/>
  <c r="E482" i="19" s="1"/>
  <c r="E241" i="19"/>
  <c r="E220" i="19"/>
  <c r="E199" i="19"/>
  <c r="E177" i="19"/>
  <c r="E156" i="19"/>
  <c r="P503" i="19"/>
  <c r="E502" i="19" s="1"/>
  <c r="P420" i="19"/>
  <c r="E420" i="19" s="1"/>
  <c r="P378" i="19"/>
  <c r="E378" i="19" s="1"/>
  <c r="P400" i="19"/>
  <c r="E400" i="19" s="1"/>
  <c r="E151" i="19"/>
  <c r="F257" i="19"/>
  <c r="Q490" i="19"/>
  <c r="F489" i="19" s="1"/>
  <c r="Q387" i="19"/>
  <c r="F387" i="19" s="1"/>
  <c r="Q450" i="19"/>
  <c r="F449" i="19" s="1"/>
  <c r="Q470" i="19"/>
  <c r="F469" i="19" s="1"/>
  <c r="Q427" i="19"/>
  <c r="F427" i="19" s="1"/>
  <c r="F207" i="19"/>
  <c r="Q407" i="19"/>
  <c r="F407" i="19" s="1"/>
  <c r="Q345" i="19"/>
  <c r="F345" i="19" s="1"/>
  <c r="Q453" i="19"/>
  <c r="F452" i="19" s="1"/>
  <c r="Q493" i="19"/>
  <c r="F492" i="19" s="1"/>
  <c r="Q430" i="19"/>
  <c r="F430" i="19" s="1"/>
  <c r="Q390" i="19"/>
  <c r="F390" i="19" s="1"/>
  <c r="Q473" i="19"/>
  <c r="F472" i="19" s="1"/>
  <c r="F189" i="19"/>
  <c r="Q410" i="19"/>
  <c r="F410" i="19" s="1"/>
  <c r="Q348" i="19"/>
  <c r="F348" i="19" s="1"/>
  <c r="Q433" i="19"/>
  <c r="F433" i="19" s="1"/>
  <c r="Q413" i="19"/>
  <c r="F413" i="19" s="1"/>
  <c r="Q393" i="19"/>
  <c r="F393" i="19" s="1"/>
  <c r="Q456" i="19"/>
  <c r="F455" i="19" s="1"/>
  <c r="Q476" i="19"/>
  <c r="F475" i="19" s="1"/>
  <c r="F234" i="19"/>
  <c r="F213" i="19"/>
  <c r="F192" i="19"/>
  <c r="F170" i="19"/>
  <c r="Q496" i="19"/>
  <c r="F495" i="19" s="1"/>
  <c r="Q331" i="19"/>
  <c r="F331" i="19" s="1"/>
  <c r="Q351" i="19"/>
  <c r="F351" i="19" s="1"/>
  <c r="Q499" i="19"/>
  <c r="F498" i="19" s="1"/>
  <c r="Q459" i="19"/>
  <c r="F458" i="19" s="1"/>
  <c r="Q479" i="19"/>
  <c r="F478" i="19" s="1"/>
  <c r="Q374" i="19"/>
  <c r="F374" i="19" s="1"/>
  <c r="Q354" i="19"/>
  <c r="F354" i="19" s="1"/>
  <c r="Q334" i="19"/>
  <c r="F334" i="19" s="1"/>
  <c r="Q416" i="19"/>
  <c r="F416" i="19" s="1"/>
  <c r="Q396" i="19"/>
  <c r="F396" i="19" s="1"/>
  <c r="F128" i="19"/>
  <c r="E132" i="19"/>
  <c r="F142" i="19"/>
  <c r="E236" i="19"/>
  <c r="E239" i="19"/>
  <c r="P336" i="19"/>
  <c r="E336" i="19" s="1"/>
  <c r="P461" i="19"/>
  <c r="E460" i="19" s="1"/>
  <c r="P501" i="19"/>
  <c r="E500" i="19" s="1"/>
  <c r="P481" i="19"/>
  <c r="E480" i="19" s="1"/>
  <c r="P438" i="19"/>
  <c r="E438" i="19" s="1"/>
  <c r="E197" i="19"/>
  <c r="P356" i="19"/>
  <c r="E356" i="19" s="1"/>
  <c r="P398" i="19"/>
  <c r="E398" i="19" s="1"/>
  <c r="P376" i="19"/>
  <c r="E376" i="19" s="1"/>
  <c r="E196" i="19"/>
  <c r="Q488" i="19"/>
  <c r="F487" i="19" s="1"/>
  <c r="Q425" i="19"/>
  <c r="F425" i="19" s="1"/>
  <c r="Q405" i="19"/>
  <c r="Q385" i="19"/>
  <c r="F385" i="19" s="1"/>
  <c r="Q448" i="19"/>
  <c r="F447" i="19" s="1"/>
  <c r="F226" i="19"/>
  <c r="F205" i="19"/>
  <c r="F184" i="19"/>
  <c r="F162" i="19"/>
  <c r="Q468" i="19"/>
  <c r="F467" i="19" s="1"/>
  <c r="Q363" i="19"/>
  <c r="F363" i="19" s="1"/>
  <c r="Q343" i="19"/>
  <c r="F343" i="19" s="1"/>
  <c r="Q469" i="19"/>
  <c r="F468" i="19" s="1"/>
  <c r="Q406" i="19"/>
  <c r="F406" i="19" s="1"/>
  <c r="Q449" i="19"/>
  <c r="F448" i="19" s="1"/>
  <c r="Q489" i="19"/>
  <c r="F488" i="19" s="1"/>
  <c r="F185" i="19"/>
  <c r="Q426" i="19"/>
  <c r="F426" i="19" s="1"/>
  <c r="Q491" i="19"/>
  <c r="F490" i="19" s="1"/>
  <c r="Q451" i="19"/>
  <c r="F450" i="19" s="1"/>
  <c r="Q471" i="19"/>
  <c r="F470" i="19" s="1"/>
  <c r="Q428" i="19"/>
  <c r="F428" i="19" s="1"/>
  <c r="Q408" i="19"/>
  <c r="F408" i="19" s="1"/>
  <c r="Q366" i="19"/>
  <c r="F366" i="19" s="1"/>
  <c r="Q346" i="19"/>
  <c r="F346" i="19" s="1"/>
  <c r="Q326" i="19"/>
  <c r="F326" i="19" s="1"/>
  <c r="F229" i="19"/>
  <c r="Q388" i="19"/>
  <c r="F388" i="19" s="1"/>
  <c r="Q472" i="19"/>
  <c r="F471" i="19" s="1"/>
  <c r="Q429" i="19"/>
  <c r="F429" i="19" s="1"/>
  <c r="Q409" i="19"/>
  <c r="F409" i="19" s="1"/>
  <c r="Q389" i="19"/>
  <c r="F389" i="19" s="1"/>
  <c r="Q492" i="19"/>
  <c r="F491" i="19" s="1"/>
  <c r="Q452" i="19"/>
  <c r="F451" i="19" s="1"/>
  <c r="F166" i="19"/>
  <c r="F145" i="19"/>
  <c r="F124" i="19"/>
  <c r="Q347" i="19"/>
  <c r="F347" i="19" s="1"/>
  <c r="Q327" i="19"/>
  <c r="F327" i="19" s="1"/>
  <c r="Q494" i="19"/>
  <c r="F493" i="19" s="1"/>
  <c r="Q454" i="19"/>
  <c r="F453" i="19" s="1"/>
  <c r="Q431" i="19"/>
  <c r="F431" i="19" s="1"/>
  <c r="Q411" i="19"/>
  <c r="F411" i="19" s="1"/>
  <c r="Q474" i="19"/>
  <c r="F473" i="19" s="1"/>
  <c r="F211" i="19"/>
  <c r="Q329" i="19"/>
  <c r="F329" i="19" s="1"/>
  <c r="Q391" i="19"/>
  <c r="F391" i="19" s="1"/>
  <c r="Q475" i="19"/>
  <c r="F474" i="19" s="1"/>
  <c r="Q455" i="19"/>
  <c r="F454" i="19" s="1"/>
  <c r="Q495" i="19"/>
  <c r="F494" i="19" s="1"/>
  <c r="Q370" i="19"/>
  <c r="F370" i="19" s="1"/>
  <c r="Q350" i="19"/>
  <c r="F350" i="19" s="1"/>
  <c r="Q330" i="19"/>
  <c r="F330" i="19" s="1"/>
  <c r="Q392" i="19"/>
  <c r="F392" i="19" s="1"/>
  <c r="F233" i="19"/>
  <c r="Q432" i="19"/>
  <c r="F432" i="19" s="1"/>
  <c r="Q412" i="19"/>
  <c r="F412" i="19" s="1"/>
  <c r="Q457" i="19"/>
  <c r="F456" i="19" s="1"/>
  <c r="Q477" i="19"/>
  <c r="F476" i="19" s="1"/>
  <c r="Q434" i="19"/>
  <c r="F434" i="19" s="1"/>
  <c r="Q497" i="19"/>
  <c r="F496" i="19" s="1"/>
  <c r="Q394" i="19"/>
  <c r="F394" i="19" s="1"/>
  <c r="Q478" i="19"/>
  <c r="F477" i="19" s="1"/>
  <c r="Q498" i="19"/>
  <c r="F497" i="19" s="1"/>
  <c r="Q458" i="19"/>
  <c r="F457" i="19" s="1"/>
  <c r="Q415" i="19"/>
  <c r="F415" i="19" s="1"/>
  <c r="Q353" i="19"/>
  <c r="F353" i="19" s="1"/>
  <c r="Q333" i="19"/>
  <c r="F333" i="19" s="1"/>
  <c r="Q435" i="19"/>
  <c r="F435" i="19" s="1"/>
  <c r="Q373" i="19"/>
  <c r="F373" i="19" s="1"/>
  <c r="Q395" i="19"/>
  <c r="F395" i="19" s="1"/>
  <c r="Q437" i="19"/>
  <c r="F437" i="19" s="1"/>
  <c r="Q417" i="19"/>
  <c r="F417" i="19" s="1"/>
  <c r="Q397" i="19"/>
  <c r="F397" i="19" s="1"/>
  <c r="Q480" i="19"/>
  <c r="F479" i="19" s="1"/>
  <c r="Q460" i="19"/>
  <c r="F459" i="19" s="1"/>
  <c r="Q500" i="19"/>
  <c r="F499" i="19" s="1"/>
  <c r="F132" i="19"/>
  <c r="Q501" i="19"/>
  <c r="F500" i="19" s="1"/>
  <c r="Q481" i="19"/>
  <c r="F480" i="19" s="1"/>
  <c r="Q438" i="19"/>
  <c r="F438" i="19" s="1"/>
  <c r="Q461" i="19"/>
  <c r="F460" i="19" s="1"/>
  <c r="Q398" i="19"/>
  <c r="F398" i="19" s="1"/>
  <c r="Q356" i="19"/>
  <c r="F356" i="19" s="1"/>
  <c r="Q418" i="19"/>
  <c r="F418" i="19" s="1"/>
  <c r="Q502" i="19"/>
  <c r="F501" i="19" s="1"/>
  <c r="Q482" i="19"/>
  <c r="F481" i="19" s="1"/>
  <c r="Q419" i="19"/>
  <c r="F419" i="19" s="1"/>
  <c r="Q439" i="19"/>
  <c r="F439" i="19" s="1"/>
  <c r="Q462" i="19"/>
  <c r="F461" i="19" s="1"/>
  <c r="Q377" i="19"/>
  <c r="F377" i="19" s="1"/>
  <c r="Q399" i="19"/>
  <c r="F399" i="19" s="1"/>
  <c r="Q483" i="19"/>
  <c r="F482" i="19" s="1"/>
  <c r="Q440" i="19"/>
  <c r="F440" i="19" s="1"/>
  <c r="Q503" i="19"/>
  <c r="F502" i="19" s="1"/>
  <c r="Q358" i="19"/>
  <c r="F358" i="19" s="1"/>
  <c r="Q338" i="19"/>
  <c r="F338" i="19" s="1"/>
  <c r="Q400" i="19"/>
  <c r="F400" i="19" s="1"/>
  <c r="Q463" i="19"/>
  <c r="F462" i="19" s="1"/>
  <c r="Q420" i="19"/>
  <c r="F420" i="19" s="1"/>
  <c r="Q378" i="19"/>
  <c r="F378" i="19" s="1"/>
  <c r="Q558" i="19"/>
  <c r="G558" i="19" s="1"/>
  <c r="Q553" i="19"/>
  <c r="G553" i="19" s="1"/>
  <c r="Q548" i="19"/>
  <c r="G548" i="19" s="1"/>
  <c r="Q541" i="19"/>
  <c r="G541" i="19" s="1"/>
  <c r="Q536" i="19"/>
  <c r="G536" i="19" s="1"/>
  <c r="Q531" i="19"/>
  <c r="G531" i="19" s="1"/>
  <c r="Q519" i="19"/>
  <c r="G519" i="19" s="1"/>
  <c r="Q524" i="19"/>
  <c r="G524" i="19" s="1"/>
  <c r="G303" i="19"/>
  <c r="G297" i="19"/>
  <c r="G291" i="19"/>
  <c r="G283" i="19"/>
  <c r="G277" i="19"/>
  <c r="G271" i="19"/>
  <c r="G263" i="19"/>
  <c r="G257" i="19"/>
  <c r="G251" i="19"/>
  <c r="Q514" i="19"/>
  <c r="G514" i="19" s="1"/>
  <c r="F172" i="19"/>
  <c r="F187" i="19"/>
  <c r="F190" i="19"/>
  <c r="F199" i="19"/>
  <c r="F210" i="19"/>
  <c r="E216" i="19"/>
  <c r="F219" i="19"/>
  <c r="Q332" i="19"/>
  <c r="F332" i="19" s="1"/>
  <c r="P334" i="19"/>
  <c r="E334" i="19" s="1"/>
  <c r="Q335" i="19"/>
  <c r="F335" i="19" s="1"/>
  <c r="R488" i="19"/>
  <c r="G487" i="19" s="1"/>
  <c r="R468" i="19"/>
  <c r="G467" i="19" s="1"/>
  <c r="R363" i="19"/>
  <c r="G363" i="19" s="1"/>
  <c r="R343" i="19"/>
  <c r="G343" i="19" s="1"/>
  <c r="R323" i="19"/>
  <c r="G323" i="19" s="1"/>
  <c r="G226" i="19"/>
  <c r="G205" i="19"/>
  <c r="G184" i="19"/>
  <c r="G162" i="19"/>
  <c r="R425" i="19"/>
  <c r="G425" i="19" s="1"/>
  <c r="R385" i="19"/>
  <c r="G385" i="19" s="1"/>
  <c r="R405" i="19"/>
  <c r="R449" i="19"/>
  <c r="G448" i="19" s="1"/>
  <c r="R364" i="19"/>
  <c r="G364" i="19" s="1"/>
  <c r="R344" i="19"/>
  <c r="G344" i="19" s="1"/>
  <c r="R324" i="19"/>
  <c r="G324" i="19" s="1"/>
  <c r="G227" i="19"/>
  <c r="G206" i="19"/>
  <c r="G185" i="19"/>
  <c r="G163" i="19"/>
  <c r="R489" i="19"/>
  <c r="G488" i="19" s="1"/>
  <c r="R386" i="19"/>
  <c r="G386" i="19" s="1"/>
  <c r="R469" i="19"/>
  <c r="G468" i="19" s="1"/>
  <c r="R426" i="19"/>
  <c r="G426" i="19" s="1"/>
  <c r="R406" i="19"/>
  <c r="G406" i="19" s="1"/>
  <c r="R365" i="19"/>
  <c r="G365" i="19" s="1"/>
  <c r="R345" i="19"/>
  <c r="G345" i="19" s="1"/>
  <c r="R325" i="19"/>
  <c r="G325" i="19" s="1"/>
  <c r="G228" i="19"/>
  <c r="G207" i="19"/>
  <c r="G186" i="19"/>
  <c r="G164" i="19"/>
  <c r="R470" i="19"/>
  <c r="G469" i="19" s="1"/>
  <c r="R427" i="19"/>
  <c r="G427" i="19" s="1"/>
  <c r="R450" i="19"/>
  <c r="G449" i="19" s="1"/>
  <c r="R407" i="19"/>
  <c r="G407" i="19" s="1"/>
  <c r="R490" i="19"/>
  <c r="G489" i="19" s="1"/>
  <c r="R387" i="19"/>
  <c r="G387" i="19" s="1"/>
  <c r="R451" i="19"/>
  <c r="G450" i="19" s="1"/>
  <c r="R366" i="19"/>
  <c r="G366" i="19" s="1"/>
  <c r="R346" i="19"/>
  <c r="G346" i="19" s="1"/>
  <c r="R326" i="19"/>
  <c r="G326" i="19" s="1"/>
  <c r="G229" i="19"/>
  <c r="G208" i="19"/>
  <c r="G187" i="19"/>
  <c r="G165" i="19"/>
  <c r="R491" i="19"/>
  <c r="G490" i="19" s="1"/>
  <c r="R388" i="19"/>
  <c r="G388" i="19" s="1"/>
  <c r="R471" i="19"/>
  <c r="G470" i="19" s="1"/>
  <c r="R428" i="19"/>
  <c r="G428" i="19" s="1"/>
  <c r="R492" i="19"/>
  <c r="G491" i="19" s="1"/>
  <c r="R472" i="19"/>
  <c r="G471" i="19" s="1"/>
  <c r="R367" i="19"/>
  <c r="G367" i="19" s="1"/>
  <c r="R347" i="19"/>
  <c r="G347" i="19" s="1"/>
  <c r="R327" i="19"/>
  <c r="G327" i="19" s="1"/>
  <c r="G230" i="19"/>
  <c r="G209" i="19"/>
  <c r="G188" i="19"/>
  <c r="G166" i="19"/>
  <c r="R452" i="19"/>
  <c r="G451" i="19" s="1"/>
  <c r="R409" i="19"/>
  <c r="G409" i="19" s="1"/>
  <c r="R429" i="19"/>
  <c r="G429" i="19" s="1"/>
  <c r="R389" i="19"/>
  <c r="G389" i="19" s="1"/>
  <c r="R493" i="19"/>
  <c r="G492" i="19" s="1"/>
  <c r="R368" i="19"/>
  <c r="G368" i="19" s="1"/>
  <c r="R348" i="19"/>
  <c r="G348" i="19" s="1"/>
  <c r="R328" i="19"/>
  <c r="G328" i="19" s="1"/>
  <c r="G231" i="19"/>
  <c r="G210" i="19"/>
  <c r="G189" i="19"/>
  <c r="G167" i="19"/>
  <c r="R453" i="19"/>
  <c r="G452" i="19" s="1"/>
  <c r="R430" i="19"/>
  <c r="G430" i="19" s="1"/>
  <c r="R473" i="19"/>
  <c r="G472" i="19" s="1"/>
  <c r="G146" i="19"/>
  <c r="G125" i="19"/>
  <c r="R410" i="19"/>
  <c r="G410" i="19" s="1"/>
  <c r="R390" i="19"/>
  <c r="G390" i="19" s="1"/>
  <c r="R454" i="19"/>
  <c r="G453" i="19" s="1"/>
  <c r="R369" i="19"/>
  <c r="G369" i="19" s="1"/>
  <c r="R349" i="19"/>
  <c r="G349" i="19" s="1"/>
  <c r="R329" i="19"/>
  <c r="G329" i="19" s="1"/>
  <c r="G232" i="19"/>
  <c r="G211" i="19"/>
  <c r="G190" i="19"/>
  <c r="G168" i="19"/>
  <c r="R431" i="19"/>
  <c r="G431" i="19" s="1"/>
  <c r="R474" i="19"/>
  <c r="G473" i="19" s="1"/>
  <c r="R411" i="19"/>
  <c r="G411" i="19" s="1"/>
  <c r="R494" i="19"/>
  <c r="G493" i="19" s="1"/>
  <c r="R391" i="19"/>
  <c r="G391" i="19" s="1"/>
  <c r="R370" i="19"/>
  <c r="G370" i="19" s="1"/>
  <c r="R350" i="19"/>
  <c r="G350" i="19" s="1"/>
  <c r="R330" i="19"/>
  <c r="G330" i="19" s="1"/>
  <c r="G233" i="19"/>
  <c r="G212" i="19"/>
  <c r="G191" i="19"/>
  <c r="G169" i="19"/>
  <c r="R475" i="19"/>
  <c r="G474" i="19" s="1"/>
  <c r="R455" i="19"/>
  <c r="G454" i="19" s="1"/>
  <c r="R495" i="19"/>
  <c r="G494" i="19" s="1"/>
  <c r="R432" i="19"/>
  <c r="G432" i="19" s="1"/>
  <c r="R412" i="19"/>
  <c r="G412" i="19" s="1"/>
  <c r="R392" i="19"/>
  <c r="G392" i="19" s="1"/>
  <c r="R496" i="19"/>
  <c r="G495" i="19" s="1"/>
  <c r="R476" i="19"/>
  <c r="G475" i="19" s="1"/>
  <c r="R371" i="19"/>
  <c r="G371" i="19" s="1"/>
  <c r="R351" i="19"/>
  <c r="G351" i="19" s="1"/>
  <c r="R331" i="19"/>
  <c r="G331" i="19" s="1"/>
  <c r="G234" i="19"/>
  <c r="G213" i="19"/>
  <c r="G192" i="19"/>
  <c r="G170" i="19"/>
  <c r="R413" i="19"/>
  <c r="G413" i="19" s="1"/>
  <c r="R433" i="19"/>
  <c r="G433" i="19" s="1"/>
  <c r="R456" i="19"/>
  <c r="G455" i="19" s="1"/>
  <c r="R393" i="19"/>
  <c r="G393" i="19" s="1"/>
  <c r="R477" i="19"/>
  <c r="G476" i="19" s="1"/>
  <c r="R372" i="19"/>
  <c r="G372" i="19" s="1"/>
  <c r="R352" i="19"/>
  <c r="G352" i="19" s="1"/>
  <c r="R332" i="19"/>
  <c r="G332" i="19" s="1"/>
  <c r="G235" i="19"/>
  <c r="G214" i="19"/>
  <c r="G193" i="19"/>
  <c r="G171" i="19"/>
  <c r="R497" i="19"/>
  <c r="G496" i="19" s="1"/>
  <c r="R457" i="19"/>
  <c r="G456" i="19" s="1"/>
  <c r="R434" i="19"/>
  <c r="G434" i="19" s="1"/>
  <c r="R394" i="19"/>
  <c r="G394" i="19" s="1"/>
  <c r="R414" i="19"/>
  <c r="G414" i="19" s="1"/>
  <c r="R498" i="19"/>
  <c r="G497" i="19" s="1"/>
  <c r="R458" i="19"/>
  <c r="G457" i="19" s="1"/>
  <c r="R478" i="19"/>
  <c r="G477" i="19" s="1"/>
  <c r="R373" i="19"/>
  <c r="G373" i="19" s="1"/>
  <c r="R353" i="19"/>
  <c r="G353" i="19" s="1"/>
  <c r="R333" i="19"/>
  <c r="G333" i="19" s="1"/>
  <c r="G236" i="19"/>
  <c r="G215" i="19"/>
  <c r="G194" i="19"/>
  <c r="G172" i="19"/>
  <c r="R435" i="19"/>
  <c r="G435" i="19" s="1"/>
  <c r="R415" i="19"/>
  <c r="G415" i="19" s="1"/>
  <c r="R395" i="19"/>
  <c r="G395" i="19" s="1"/>
  <c r="R479" i="19"/>
  <c r="G478" i="19" s="1"/>
  <c r="R374" i="19"/>
  <c r="G374" i="19" s="1"/>
  <c r="R354" i="19"/>
  <c r="G354" i="19" s="1"/>
  <c r="R334" i="19"/>
  <c r="G334" i="19" s="1"/>
  <c r="G237" i="19"/>
  <c r="G216" i="19"/>
  <c r="G195" i="19"/>
  <c r="G173" i="19"/>
  <c r="G152" i="19"/>
  <c r="R396" i="19"/>
  <c r="G396" i="19" s="1"/>
  <c r="R499" i="19"/>
  <c r="G498" i="19" s="1"/>
  <c r="R459" i="19"/>
  <c r="G458" i="19" s="1"/>
  <c r="R416" i="19"/>
  <c r="G416" i="19" s="1"/>
  <c r="R436" i="19"/>
  <c r="G436" i="19" s="1"/>
  <c r="R480" i="19"/>
  <c r="G479" i="19" s="1"/>
  <c r="R500" i="19"/>
  <c r="G499" i="19" s="1"/>
  <c r="R375" i="19"/>
  <c r="G375" i="19" s="1"/>
  <c r="R355" i="19"/>
  <c r="G355" i="19" s="1"/>
  <c r="R335" i="19"/>
  <c r="G335" i="19" s="1"/>
  <c r="G238" i="19"/>
  <c r="G217" i="19"/>
  <c r="G196" i="19"/>
  <c r="G174" i="19"/>
  <c r="G153" i="19"/>
  <c r="R417" i="19"/>
  <c r="G417" i="19" s="1"/>
  <c r="R460" i="19"/>
  <c r="G459" i="19" s="1"/>
  <c r="R437" i="19"/>
  <c r="G437" i="19" s="1"/>
  <c r="R397" i="19"/>
  <c r="G397" i="19" s="1"/>
  <c r="R501" i="19"/>
  <c r="G500" i="19" s="1"/>
  <c r="R356" i="19"/>
  <c r="G356" i="19" s="1"/>
  <c r="R336" i="19"/>
  <c r="G336" i="19" s="1"/>
  <c r="G239" i="19"/>
  <c r="G218" i="19"/>
  <c r="G197" i="19"/>
  <c r="G175" i="19"/>
  <c r="G154" i="19"/>
  <c r="R398" i="19"/>
  <c r="G398" i="19" s="1"/>
  <c r="R461" i="19"/>
  <c r="G460" i="19" s="1"/>
  <c r="R481" i="19"/>
  <c r="G480" i="19" s="1"/>
  <c r="G133" i="19"/>
  <c r="R376" i="19"/>
  <c r="G376" i="19" s="1"/>
  <c r="R438" i="19"/>
  <c r="G438" i="19" s="1"/>
  <c r="R418" i="19"/>
  <c r="G418" i="19" s="1"/>
  <c r="R462" i="19"/>
  <c r="G461" i="19" s="1"/>
  <c r="R357" i="19"/>
  <c r="G357" i="19" s="1"/>
  <c r="R337" i="19"/>
  <c r="G337" i="19" s="1"/>
  <c r="G240" i="19"/>
  <c r="G219" i="19"/>
  <c r="G198" i="19"/>
  <c r="G176" i="19"/>
  <c r="G155" i="19"/>
  <c r="R482" i="19"/>
  <c r="G481" i="19" s="1"/>
  <c r="R439" i="19"/>
  <c r="G439" i="19" s="1"/>
  <c r="R419" i="19"/>
  <c r="G419" i="19" s="1"/>
  <c r="R377" i="19"/>
  <c r="G377" i="19" s="1"/>
  <c r="R502" i="19"/>
  <c r="G501" i="19" s="1"/>
  <c r="R399" i="19"/>
  <c r="G399" i="19" s="1"/>
  <c r="R503" i="19"/>
  <c r="G502" i="19" s="1"/>
  <c r="R358" i="19"/>
  <c r="G358" i="19" s="1"/>
  <c r="R338" i="19"/>
  <c r="G338" i="19" s="1"/>
  <c r="G241" i="19"/>
  <c r="G220" i="19"/>
  <c r="G199" i="19"/>
  <c r="G177" i="19"/>
  <c r="G156" i="19"/>
  <c r="R463" i="19"/>
  <c r="G462" i="19" s="1"/>
  <c r="R400" i="19"/>
  <c r="G400" i="19" s="1"/>
  <c r="R483" i="19"/>
  <c r="G482" i="19" s="1"/>
  <c r="R420" i="19"/>
  <c r="G420" i="19" s="1"/>
  <c r="R378" i="19"/>
  <c r="G378" i="19" s="1"/>
  <c r="R440" i="19"/>
  <c r="G440" i="19" s="1"/>
  <c r="R558" i="19"/>
  <c r="H558" i="19" s="1"/>
  <c r="R553" i="19"/>
  <c r="H553" i="19" s="1"/>
  <c r="R536" i="19"/>
  <c r="H536" i="19" s="1"/>
  <c r="R531" i="19"/>
  <c r="H531" i="19" s="1"/>
  <c r="R519" i="19"/>
  <c r="H519" i="19" s="1"/>
  <c r="R548" i="19"/>
  <c r="H548" i="19" s="1"/>
  <c r="R541" i="19"/>
  <c r="H541" i="19" s="1"/>
  <c r="R514" i="19"/>
  <c r="H514" i="19" s="1"/>
  <c r="R524" i="19"/>
  <c r="H524" i="19" s="1"/>
  <c r="H257" i="19"/>
  <c r="H283" i="19"/>
  <c r="H251" i="19"/>
  <c r="G123" i="19"/>
  <c r="G128" i="19"/>
  <c r="G132" i="19"/>
  <c r="G142" i="19"/>
  <c r="F146" i="19"/>
  <c r="G151" i="19"/>
  <c r="E154" i="19"/>
  <c r="F216" i="19"/>
  <c r="F227" i="19"/>
  <c r="F230" i="19"/>
  <c r="F236" i="19"/>
  <c r="F239" i="19"/>
  <c r="F291" i="19"/>
  <c r="Q325" i="19"/>
  <c r="F325" i="19" s="1"/>
  <c r="Q336" i="19"/>
  <c r="F336" i="19" s="1"/>
  <c r="Q337" i="19"/>
  <c r="F337" i="19" s="1"/>
  <c r="P358" i="19"/>
  <c r="E358" i="19" s="1"/>
  <c r="Q371" i="19"/>
  <c r="F371" i="19" s="1"/>
  <c r="P374" i="19"/>
  <c r="E374" i="19" s="1"/>
  <c r="S535" i="19"/>
  <c r="I535" i="19" s="1"/>
  <c r="I405" i="19"/>
  <c r="T448" i="19"/>
  <c r="I447" i="19" s="1"/>
  <c r="T468" i="19"/>
  <c r="I467" i="19" s="1"/>
  <c r="T488" i="19"/>
  <c r="I487" i="19" s="1"/>
  <c r="T363" i="19"/>
  <c r="I363" i="19" s="1"/>
  <c r="T343" i="19"/>
  <c r="I343" i="19" s="1"/>
  <c r="T323" i="19"/>
  <c r="I323" i="19" s="1"/>
  <c r="I141" i="19"/>
  <c r="I120" i="19"/>
  <c r="T469" i="19"/>
  <c r="I468" i="19" s="1"/>
  <c r="T489" i="19"/>
  <c r="I488" i="19" s="1"/>
  <c r="I142" i="19"/>
  <c r="I121" i="19"/>
  <c r="T426" i="19"/>
  <c r="I426" i="19" s="1"/>
  <c r="T449" i="19"/>
  <c r="I448" i="19" s="1"/>
  <c r="T490" i="19"/>
  <c r="I489" i="19" s="1"/>
  <c r="T470" i="19"/>
  <c r="I469" i="19" s="1"/>
  <c r="T450" i="19"/>
  <c r="I449" i="19" s="1"/>
  <c r="T427" i="19"/>
  <c r="I427" i="19" s="1"/>
  <c r="I228" i="19"/>
  <c r="I207" i="19"/>
  <c r="I186" i="19"/>
  <c r="I164" i="19"/>
  <c r="I143" i="19"/>
  <c r="I122" i="19"/>
  <c r="T407" i="19"/>
  <c r="I407" i="19" s="1"/>
  <c r="T471" i="19"/>
  <c r="I470" i="19" s="1"/>
  <c r="T491" i="19"/>
  <c r="I490" i="19" s="1"/>
  <c r="T428" i="19"/>
  <c r="I428" i="19" s="1"/>
  <c r="T451" i="19"/>
  <c r="I450" i="19" s="1"/>
  <c r="I144" i="19"/>
  <c r="I123" i="19"/>
  <c r="T472" i="19"/>
  <c r="I471" i="19" s="1"/>
  <c r="T452" i="19"/>
  <c r="I451" i="19" s="1"/>
  <c r="T367" i="19"/>
  <c r="I367" i="19" s="1"/>
  <c r="T347" i="19"/>
  <c r="I347" i="19" s="1"/>
  <c r="T327" i="19"/>
  <c r="I327" i="19" s="1"/>
  <c r="I145" i="19"/>
  <c r="I124" i="19"/>
  <c r="T409" i="19"/>
  <c r="I409" i="19" s="1"/>
  <c r="T429" i="19"/>
  <c r="I429" i="19" s="1"/>
  <c r="T492" i="19"/>
  <c r="I491" i="19" s="1"/>
  <c r="T473" i="19"/>
  <c r="I472" i="19" s="1"/>
  <c r="T493" i="19"/>
  <c r="I492" i="19" s="1"/>
  <c r="T453" i="19"/>
  <c r="I452" i="19" s="1"/>
  <c r="I146" i="19"/>
  <c r="I125" i="19"/>
  <c r="T430" i="19"/>
  <c r="I430" i="19" s="1"/>
  <c r="T390" i="19"/>
  <c r="I390" i="19" s="1"/>
  <c r="T494" i="19"/>
  <c r="I493" i="19" s="1"/>
  <c r="T454" i="19"/>
  <c r="I453" i="19" s="1"/>
  <c r="T411" i="19"/>
  <c r="I411" i="19" s="1"/>
  <c r="I147" i="19"/>
  <c r="I126" i="19"/>
  <c r="T474" i="19"/>
  <c r="I473" i="19" s="1"/>
  <c r="T475" i="19"/>
  <c r="I474" i="19" s="1"/>
  <c r="T455" i="19"/>
  <c r="I454" i="19" s="1"/>
  <c r="T432" i="19"/>
  <c r="I432" i="19" s="1"/>
  <c r="T495" i="19"/>
  <c r="I494" i="19" s="1"/>
  <c r="T392" i="19"/>
  <c r="I392" i="19" s="1"/>
  <c r="I148" i="19"/>
  <c r="I127" i="19"/>
  <c r="T496" i="19"/>
  <c r="I495" i="19" s="1"/>
  <c r="T456" i="19"/>
  <c r="I455" i="19" s="1"/>
  <c r="T476" i="19"/>
  <c r="I475" i="19" s="1"/>
  <c r="T413" i="19"/>
  <c r="I413" i="19" s="1"/>
  <c r="T371" i="19"/>
  <c r="I371" i="19" s="1"/>
  <c r="T351" i="19"/>
  <c r="I351" i="19" s="1"/>
  <c r="T331" i="19"/>
  <c r="I331" i="19" s="1"/>
  <c r="I149" i="19"/>
  <c r="I128" i="19"/>
  <c r="T433" i="19"/>
  <c r="I433" i="19" s="1"/>
  <c r="T477" i="19"/>
  <c r="I476" i="19" s="1"/>
  <c r="T497" i="19"/>
  <c r="I496" i="19" s="1"/>
  <c r="T457" i="19"/>
  <c r="I456" i="19" s="1"/>
  <c r="T394" i="19"/>
  <c r="I394" i="19" s="1"/>
  <c r="I150" i="19"/>
  <c r="I129" i="19"/>
  <c r="T458" i="19"/>
  <c r="I457" i="19" s="1"/>
  <c r="I236" i="19"/>
  <c r="I215" i="19"/>
  <c r="I194" i="19"/>
  <c r="I172" i="19"/>
  <c r="I151" i="19"/>
  <c r="I130" i="19"/>
  <c r="T498" i="19"/>
  <c r="I497" i="19" s="1"/>
  <c r="T395" i="19"/>
  <c r="I395" i="19" s="1"/>
  <c r="T478" i="19"/>
  <c r="I477" i="19" s="1"/>
  <c r="T499" i="19"/>
  <c r="I498" i="19" s="1"/>
  <c r="T459" i="19"/>
  <c r="I458" i="19" s="1"/>
  <c r="T436" i="19"/>
  <c r="I436" i="19" s="1"/>
  <c r="I131" i="19"/>
  <c r="T416" i="19"/>
  <c r="I416" i="19" s="1"/>
  <c r="T479" i="19"/>
  <c r="I478" i="19" s="1"/>
  <c r="T500" i="19"/>
  <c r="I499" i="19" s="1"/>
  <c r="T460" i="19"/>
  <c r="I459" i="19" s="1"/>
  <c r="T375" i="19"/>
  <c r="I375" i="19" s="1"/>
  <c r="T355" i="19"/>
  <c r="I355" i="19" s="1"/>
  <c r="T335" i="19"/>
  <c r="I335" i="19" s="1"/>
  <c r="I132" i="19"/>
  <c r="T480" i="19"/>
  <c r="I479" i="19" s="1"/>
  <c r="T437" i="19"/>
  <c r="I437" i="19" s="1"/>
  <c r="T397" i="19"/>
  <c r="I397" i="19" s="1"/>
  <c r="T501" i="19"/>
  <c r="I500" i="19" s="1"/>
  <c r="T461" i="19"/>
  <c r="I460" i="19" s="1"/>
  <c r="T481" i="19"/>
  <c r="I480" i="19" s="1"/>
  <c r="I133" i="19"/>
  <c r="T438" i="19"/>
  <c r="I438" i="19" s="1"/>
  <c r="T418" i="19"/>
  <c r="I418" i="19" s="1"/>
  <c r="T376" i="19"/>
  <c r="I376" i="19" s="1"/>
  <c r="T502" i="19"/>
  <c r="I501" i="19" s="1"/>
  <c r="T462" i="19"/>
  <c r="I461" i="19" s="1"/>
  <c r="I134" i="19"/>
  <c r="T482" i="19"/>
  <c r="I481" i="19" s="1"/>
  <c r="T439" i="19"/>
  <c r="I439" i="19" s="1"/>
  <c r="T503" i="19"/>
  <c r="I502" i="19" s="1"/>
  <c r="T463" i="19"/>
  <c r="I462" i="19" s="1"/>
  <c r="T483" i="19"/>
  <c r="I482" i="19" s="1"/>
  <c r="I135" i="19"/>
  <c r="T440" i="19"/>
  <c r="I440" i="19" s="1"/>
  <c r="T420" i="19"/>
  <c r="I420" i="19" s="1"/>
  <c r="I167" i="19"/>
  <c r="I171" i="19"/>
  <c r="I190" i="19"/>
  <c r="I208" i="19"/>
  <c r="I212" i="19"/>
  <c r="I230" i="19"/>
  <c r="I234" i="19"/>
  <c r="T325" i="19"/>
  <c r="I325" i="19" s="1"/>
  <c r="T344" i="19"/>
  <c r="I344" i="19" s="1"/>
  <c r="T365" i="19"/>
  <c r="I365" i="19" s="1"/>
  <c r="T368" i="19"/>
  <c r="I368" i="19" s="1"/>
  <c r="T374" i="19"/>
  <c r="I374" i="19" s="1"/>
  <c r="T378" i="19"/>
  <c r="I378" i="19" s="1"/>
  <c r="T410" i="19"/>
  <c r="I410" i="19" s="1"/>
  <c r="T415" i="19"/>
  <c r="I415" i="19" s="1"/>
  <c r="T431" i="19"/>
  <c r="I431" i="19" s="1"/>
  <c r="T434" i="19"/>
  <c r="I434" i="19" s="1"/>
  <c r="S488" i="19"/>
  <c r="H487" i="19" s="1"/>
  <c r="S468" i="19"/>
  <c r="H467" i="19" s="1"/>
  <c r="S448" i="19"/>
  <c r="H447" i="19" s="1"/>
  <c r="S489" i="19"/>
  <c r="H488" i="19" s="1"/>
  <c r="S469" i="19"/>
  <c r="H468" i="19" s="1"/>
  <c r="S426" i="19"/>
  <c r="H426" i="19" s="1"/>
  <c r="S406" i="19"/>
  <c r="H406" i="19" s="1"/>
  <c r="S386" i="19"/>
  <c r="H386" i="19" s="1"/>
  <c r="S490" i="19"/>
  <c r="H489" i="19" s="1"/>
  <c r="S470" i="19"/>
  <c r="H469" i="19" s="1"/>
  <c r="S450" i="19"/>
  <c r="H449" i="19" s="1"/>
  <c r="S491" i="19"/>
  <c r="H490" i="19" s="1"/>
  <c r="S471" i="19"/>
  <c r="H470" i="19" s="1"/>
  <c r="S492" i="19"/>
  <c r="H491" i="19" s="1"/>
  <c r="S472" i="19"/>
  <c r="H471" i="19" s="1"/>
  <c r="S452" i="19"/>
  <c r="H451" i="19" s="1"/>
  <c r="S493" i="19"/>
  <c r="H492" i="19" s="1"/>
  <c r="S473" i="19"/>
  <c r="H472" i="19" s="1"/>
  <c r="S430" i="19"/>
  <c r="H430" i="19" s="1"/>
  <c r="S410" i="19"/>
  <c r="H410" i="19" s="1"/>
  <c r="S390" i="19"/>
  <c r="H390" i="19" s="1"/>
  <c r="S494" i="19"/>
  <c r="H493" i="19" s="1"/>
  <c r="S474" i="19"/>
  <c r="H473" i="19" s="1"/>
  <c r="S495" i="19"/>
  <c r="H494" i="19" s="1"/>
  <c r="S475" i="19"/>
  <c r="H474" i="19" s="1"/>
  <c r="S455" i="19"/>
  <c r="H454" i="19" s="1"/>
  <c r="S496" i="19"/>
  <c r="H495" i="19" s="1"/>
  <c r="S476" i="19"/>
  <c r="H475" i="19" s="1"/>
  <c r="S456" i="19"/>
  <c r="H455" i="19" s="1"/>
  <c r="S497" i="19"/>
  <c r="H496" i="19" s="1"/>
  <c r="S477" i="19"/>
  <c r="H476" i="19" s="1"/>
  <c r="S434" i="19"/>
  <c r="H434" i="19" s="1"/>
  <c r="S414" i="19"/>
  <c r="H414" i="19" s="1"/>
  <c r="S394" i="19"/>
  <c r="H394" i="19" s="1"/>
  <c r="S498" i="19"/>
  <c r="H497" i="19" s="1"/>
  <c r="S478" i="19"/>
  <c r="H477" i="19" s="1"/>
  <c r="S435" i="19"/>
  <c r="H435" i="19" s="1"/>
  <c r="S458" i="19"/>
  <c r="H457" i="19" s="1"/>
  <c r="S499" i="19"/>
  <c r="H498" i="19" s="1"/>
  <c r="S479" i="19"/>
  <c r="H478" i="19" s="1"/>
  <c r="S459" i="19"/>
  <c r="H458" i="19" s="1"/>
  <c r="S500" i="19"/>
  <c r="H499" i="19" s="1"/>
  <c r="S480" i="19"/>
  <c r="H479" i="19" s="1"/>
  <c r="S460" i="19"/>
  <c r="H459" i="19" s="1"/>
  <c r="S501" i="19"/>
  <c r="H500" i="19" s="1"/>
  <c r="S481" i="19"/>
  <c r="H480" i="19" s="1"/>
  <c r="S438" i="19"/>
  <c r="H438" i="19" s="1"/>
  <c r="S418" i="19"/>
  <c r="H418" i="19" s="1"/>
  <c r="S398" i="19"/>
  <c r="H398" i="19" s="1"/>
  <c r="S376" i="19"/>
  <c r="H376" i="19" s="1"/>
  <c r="S461" i="19"/>
  <c r="H460" i="19" s="1"/>
  <c r="S502" i="19"/>
  <c r="H501" i="19" s="1"/>
  <c r="S482" i="19"/>
  <c r="H481" i="19" s="1"/>
  <c r="S462" i="19"/>
  <c r="H461" i="19" s="1"/>
  <c r="S439" i="19"/>
  <c r="H439" i="19" s="1"/>
  <c r="S503" i="19"/>
  <c r="H502" i="19" s="1"/>
  <c r="S483" i="19"/>
  <c r="H482" i="19" s="1"/>
  <c r="S463" i="19"/>
  <c r="H462" i="19" s="1"/>
  <c r="S558" i="19"/>
  <c r="I558" i="19" s="1"/>
  <c r="S553" i="19"/>
  <c r="I553" i="19" s="1"/>
  <c r="S536" i="19"/>
  <c r="I536" i="19" s="1"/>
  <c r="S531" i="19"/>
  <c r="I531" i="19" s="1"/>
  <c r="S519" i="19"/>
  <c r="I519" i="19" s="1"/>
  <c r="S548" i="19"/>
  <c r="I548" i="19" s="1"/>
  <c r="S524" i="19"/>
  <c r="I524" i="19" s="1"/>
  <c r="S514" i="19"/>
  <c r="I514" i="19" s="1"/>
  <c r="H163" i="19"/>
  <c r="H171" i="19"/>
  <c r="H185" i="19"/>
  <c r="H193" i="19"/>
  <c r="H206" i="19"/>
  <c r="H214" i="19"/>
  <c r="H227" i="19"/>
  <c r="H235" i="19"/>
  <c r="I263" i="19"/>
  <c r="S396" i="19"/>
  <c r="H396" i="19" s="1"/>
  <c r="S415" i="19"/>
  <c r="H415" i="19" s="1"/>
  <c r="S417" i="19"/>
  <c r="H417" i="19" s="1"/>
  <c r="S449" i="19"/>
  <c r="H448" i="19" s="1"/>
  <c r="D234" i="20" l="1"/>
  <c r="D241" i="20"/>
  <c r="M535" i="20"/>
  <c r="C535" i="20" s="1"/>
  <c r="C405" i="20"/>
  <c r="C236" i="20"/>
  <c r="C228" i="20"/>
  <c r="E505" i="20"/>
  <c r="B238" i="20"/>
  <c r="H236" i="20"/>
  <c r="F226" i="20"/>
  <c r="R535" i="20"/>
  <c r="H535" i="20" s="1"/>
  <c r="H405" i="20"/>
  <c r="F235" i="20"/>
  <c r="I228" i="20"/>
  <c r="H235" i="20"/>
  <c r="D235" i="20"/>
  <c r="D232" i="20"/>
  <c r="D229" i="20"/>
  <c r="D236" i="20"/>
  <c r="N535" i="20"/>
  <c r="D535" i="20" s="1"/>
  <c r="D405" i="20"/>
  <c r="D237" i="20"/>
  <c r="D231" i="20"/>
  <c r="B231" i="20"/>
  <c r="S535" i="20"/>
  <c r="I535" i="20" s="1"/>
  <c r="I405" i="20"/>
  <c r="F229" i="20"/>
  <c r="I241" i="20"/>
  <c r="H229" i="20"/>
  <c r="H240" i="20"/>
  <c r="D238" i="20"/>
  <c r="F241" i="20"/>
  <c r="H234" i="20"/>
  <c r="H228" i="20"/>
  <c r="H238" i="20"/>
  <c r="H232" i="20"/>
  <c r="F239" i="20"/>
  <c r="D226" i="20"/>
  <c r="C506" i="20"/>
  <c r="G235" i="20"/>
  <c r="G227" i="20"/>
  <c r="G240" i="20"/>
  <c r="E238" i="20"/>
  <c r="G232" i="20"/>
  <c r="E230" i="20"/>
  <c r="E234" i="20"/>
  <c r="E231" i="20"/>
  <c r="E228" i="20"/>
  <c r="E240" i="20"/>
  <c r="E237" i="20"/>
  <c r="G229" i="20"/>
  <c r="G226" i="20"/>
  <c r="I230" i="20"/>
  <c r="B237" i="20"/>
  <c r="B234" i="20"/>
  <c r="I227" i="20"/>
  <c r="G241" i="20"/>
  <c r="C240" i="20"/>
  <c r="G238" i="20"/>
  <c r="C237" i="20"/>
  <c r="C234" i="20"/>
  <c r="E226" i="20"/>
  <c r="E235" i="20"/>
  <c r="E232" i="20"/>
  <c r="B240" i="20"/>
  <c r="E229" i="20"/>
  <c r="I239" i="20"/>
  <c r="G236" i="20"/>
  <c r="G233" i="20"/>
  <c r="C232" i="20"/>
  <c r="G230" i="20"/>
  <c r="C229" i="20"/>
  <c r="C226" i="20"/>
  <c r="C241" i="20"/>
  <c r="G239" i="20"/>
  <c r="C238" i="20"/>
  <c r="C235" i="20"/>
  <c r="B232" i="20"/>
  <c r="B229" i="20"/>
  <c r="E227" i="20"/>
  <c r="B226" i="20"/>
  <c r="G237" i="20"/>
  <c r="G231" i="20"/>
  <c r="D17" i="20"/>
  <c r="D21" i="20" s="1"/>
  <c r="C227" i="20"/>
  <c r="E236" i="20"/>
  <c r="I237" i="20"/>
  <c r="C230" i="20"/>
  <c r="C233" i="20"/>
  <c r="I231" i="20"/>
  <c r="B241" i="20"/>
  <c r="I234" i="20"/>
  <c r="G228" i="20"/>
  <c r="I240" i="20"/>
  <c r="G234" i="20"/>
  <c r="F228" i="20"/>
  <c r="E239" i="20"/>
  <c r="D239" i="20"/>
  <c r="F236" i="20"/>
  <c r="D240" i="20"/>
  <c r="D228" i="20"/>
  <c r="D230" i="20"/>
  <c r="B233" i="20"/>
  <c r="H233" i="20"/>
  <c r="P535" i="20"/>
  <c r="F535" i="20" s="1"/>
  <c r="F405" i="20"/>
  <c r="B230" i="20"/>
  <c r="C17" i="20"/>
  <c r="C21" i="20" s="1"/>
  <c r="H241" i="20"/>
  <c r="F233" i="20"/>
  <c r="B228" i="20"/>
  <c r="I229" i="20"/>
  <c r="I235" i="20"/>
  <c r="H227" i="20"/>
  <c r="H231" i="20"/>
  <c r="H226" i="20"/>
  <c r="F234" i="20"/>
  <c r="F230" i="20"/>
  <c r="D227" i="20"/>
  <c r="N535" i="19"/>
  <c r="D535" i="19" s="1"/>
  <c r="D405" i="19"/>
  <c r="Q535" i="19"/>
  <c r="G535" i="19" s="1"/>
  <c r="G405" i="19"/>
  <c r="P535" i="19"/>
  <c r="F535" i="19" s="1"/>
  <c r="F405" i="19"/>
  <c r="M535" i="19"/>
  <c r="C535" i="19" s="1"/>
  <c r="C405" i="19"/>
  <c r="I227" i="19"/>
  <c r="I226" i="19"/>
  <c r="F237" i="19"/>
  <c r="I237" i="19"/>
  <c r="H239" i="19"/>
  <c r="E232" i="19"/>
  <c r="I239" i="19"/>
  <c r="I229" i="19"/>
  <c r="F240" i="19"/>
  <c r="I240" i="19"/>
  <c r="E505" i="19"/>
  <c r="C506" i="19"/>
  <c r="C505" i="19"/>
  <c r="E506" i="19"/>
  <c r="O535" i="19"/>
  <c r="E535" i="19" s="1"/>
  <c r="E405" i="19"/>
  <c r="C229" i="19"/>
  <c r="C227" i="19"/>
  <c r="B237" i="19"/>
  <c r="B230" i="19"/>
  <c r="B229" i="19"/>
  <c r="B236" i="19"/>
  <c r="C241" i="19"/>
  <c r="H229" i="19"/>
  <c r="I235" i="19"/>
  <c r="H231" i="19"/>
  <c r="G20" i="14" l="1"/>
  <c r="G19" i="14"/>
  <c r="G18" i="14"/>
  <c r="G17" i="14"/>
  <c r="G16" i="14"/>
  <c r="G15" i="14"/>
  <c r="F1" i="11" l="1"/>
  <c r="G15" i="13"/>
  <c r="G16" i="13"/>
  <c r="G17" i="13"/>
  <c r="G18" i="13"/>
  <c r="G19" i="13"/>
  <c r="G20" i="13"/>
  <c r="L3" i="12" l="1"/>
  <c r="A3" i="12"/>
  <c r="G1" i="11"/>
  <c r="H1" i="11" s="1"/>
  <c r="I1" i="11" s="1"/>
  <c r="J1" i="11" s="1"/>
  <c r="K1" i="11" s="1"/>
  <c r="L1" i="11" s="1"/>
  <c r="M1" i="11" s="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AK1" i="11" s="1"/>
  <c r="AL1" i="11" s="1"/>
  <c r="AM1" i="11" s="1"/>
  <c r="AN1" i="11" s="1"/>
  <c r="AO1" i="11" s="1"/>
  <c r="AP1" i="11" s="1"/>
  <c r="AQ1" i="11" s="1"/>
  <c r="AR1" i="11" s="1"/>
  <c r="AS1" i="11" s="1"/>
  <c r="AT1" i="11" s="1"/>
  <c r="AU1" i="11" s="1"/>
  <c r="AV1" i="11" s="1"/>
  <c r="AW1" i="11" s="1"/>
  <c r="AX1" i="11" s="1"/>
  <c r="AY1" i="11" s="1"/>
  <c r="AZ1" i="11" s="1"/>
  <c r="BA1" i="11" s="1"/>
  <c r="BB1" i="11" s="1"/>
  <c r="BC1" i="11" s="1"/>
  <c r="BD1" i="11" s="1"/>
  <c r="BE1" i="11" s="1"/>
  <c r="BF1" i="11" s="1"/>
  <c r="BG1" i="11" s="1"/>
  <c r="BH1" i="11" s="1"/>
  <c r="BI1" i="11" s="1"/>
  <c r="BJ1" i="11" s="1"/>
  <c r="BK1" i="11" s="1"/>
  <c r="BL1" i="11" s="1"/>
  <c r="BM1" i="11" s="1"/>
  <c r="BN1" i="11" s="1"/>
  <c r="BO1" i="11" s="1"/>
  <c r="BP1" i="11" s="1"/>
  <c r="BQ1" i="11" s="1"/>
  <c r="BR1" i="11" s="1"/>
  <c r="BS1" i="11" s="1"/>
  <c r="BT1" i="11" s="1"/>
  <c r="BU1" i="11" s="1"/>
  <c r="BV1" i="11" s="1"/>
  <c r="BW1" i="11" s="1"/>
  <c r="BX1" i="11" s="1"/>
  <c r="BY1" i="11" s="1"/>
  <c r="BZ1" i="11" s="1"/>
  <c r="CA1" i="11" s="1"/>
  <c r="CB1" i="11" s="1"/>
  <c r="CC1" i="11" s="1"/>
  <c r="CD1" i="11" s="1"/>
  <c r="CE1" i="11" s="1"/>
  <c r="CF1" i="11" s="1"/>
  <c r="CG1" i="11" s="1"/>
  <c r="A4" i="10"/>
  <c r="A3" i="10"/>
  <c r="A2" i="10"/>
  <c r="A2" i="8"/>
  <c r="A2" i="7"/>
  <c r="J1" i="7"/>
  <c r="K1" i="7" s="1"/>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 r="BJ1" i="7" s="1"/>
  <c r="BK1" i="7" s="1"/>
  <c r="BL1" i="7" s="1"/>
  <c r="BM1" i="7" s="1"/>
  <c r="BN1" i="7" s="1"/>
  <c r="BO1" i="7" s="1"/>
  <c r="BP1" i="7" s="1"/>
  <c r="BQ1" i="7" s="1"/>
  <c r="BR1" i="7" s="1"/>
  <c r="BS1" i="7" s="1"/>
  <c r="BT1" i="7" s="1"/>
  <c r="BU1" i="7" s="1"/>
  <c r="BV1" i="7" s="1"/>
  <c r="BW1" i="7" s="1"/>
  <c r="BX1" i="7" s="1"/>
  <c r="BY1" i="7" s="1"/>
  <c r="BZ1" i="7" s="1"/>
  <c r="CA1" i="7" s="1"/>
  <c r="CB1" i="7" s="1"/>
  <c r="CC1" i="7" s="1"/>
  <c r="CD1" i="7" s="1"/>
  <c r="CE1" i="7" s="1"/>
  <c r="CF1" i="7" s="1"/>
  <c r="CG1" i="7" s="1"/>
  <c r="CH1" i="7" s="1"/>
  <c r="CI1" i="7" s="1"/>
  <c r="CJ1" i="7" s="1"/>
  <c r="CK1" i="7" s="1"/>
  <c r="CL1" i="7" s="1"/>
  <c r="CM1" i="7" s="1"/>
  <c r="I1" i="7"/>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4" i="4"/>
  <c r="A3" i="4"/>
  <c r="A2" i="4"/>
  <c r="A7" i="3"/>
  <c r="A6" i="3"/>
  <c r="A5" i="3"/>
  <c r="A4" i="3"/>
  <c r="A3" i="3"/>
  <c r="A2" i="3"/>
  <c r="A4" i="2"/>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1" authorId="0" shapeId="0" xr:uid="{0EEE0B1C-3FC2-AF43-8BC0-A796EA50DFF1}">
      <text>
        <r>
          <rPr>
            <sz val="11"/>
            <color rgb="FF000000"/>
            <rFont val="Calibri"/>
            <family val="2"/>
            <charset val="1"/>
          </rPr>
          <t>[Kommentartråd]
Din versjon av Excel lar deg lese denne kommentartråden. Eventuelle endringer i den vil imidlertid bli fjernet hvis filen åpnes i en nyere versjon av Excel. Finn ut mer: https://go.microsoft.com/fwlink/?linkid=870924
Kommentar:
    Denne skal behandles på samme måte som kategori 4 utslipp ifølge DNV GL.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1" authorId="0" shapeId="0" xr:uid="{9A304D59-DC65-414F-9FCA-F55B9DE48022}">
      <text>
        <r>
          <rPr>
            <sz val="11"/>
            <color rgb="FF000000"/>
            <rFont val="Calibri"/>
            <family val="2"/>
            <charset val="1"/>
          </rPr>
          <t>[Kommentartråd]
Din versjon av Excel lar deg lese denne kommentartråden. Eventuelle endringer i den vil imidlertid bli fjernet hvis filen åpnes i en nyere versjon av Excel. Finn ut mer: https://go.microsoft.com/fwlink/?linkid=870924
Kommentar:
    Denne skal behandles på samme måte som kategori 4 utslipp ifølge DNV GL.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tc={3888BE43-E811-384F-89E5-0B7CF26D8A04}</author>
    <author>tc={D93F3FED-E540-CA41-B50B-BB52AB8CDECC}</author>
    <author>tc={FE0E7D1C-12CD-A74D-A57F-19723AC82431}</author>
    <author>tc={B7BAFCF9-5F21-BC42-9745-F4506815FB9E}</author>
    <author>tc={F8560AF3-47B5-EE4F-B736-6F1B9FE96BE5}</author>
  </authors>
  <commentList>
    <comment ref="A14" authorId="0" shapeId="0" xr:uid="{3888BE43-E811-384F-89E5-0B7CF26D8A04}">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D93F3FED-E540-CA41-B50B-BB52AB8CDECC}">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FE0E7D1C-12CD-A74D-A57F-19723AC82431}">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7BAFCF9-5F21-BC42-9745-F4506815FB9E}">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F8560AF3-47B5-EE4F-B736-6F1B9FE96BE5}">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tc={50EB68A3-1217-F948-A27E-337B737C0ADB}</author>
    <author>tc={223A2938-C480-1E43-9987-1493F0920465}</author>
    <author>tc={3E83B4AF-857E-6342-B40D-B7093BE89947}</author>
    <author>tc={19C4A0E1-33D5-B041-8E8C-53472D72FDB7}</author>
    <author>tc={EE453052-643E-3440-B074-FB52B7179D88}</author>
  </authors>
  <commentList>
    <comment ref="A14" authorId="0" shapeId="0" xr:uid="{50EB68A3-1217-F948-A27E-337B737C0ADB}">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223A2938-C480-1E43-9987-1493F0920465}">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E83B4AF-857E-6342-B40D-B7093BE89947}">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19C4A0E1-33D5-B041-8E8C-53472D72FDB7}">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EE453052-643E-3440-B074-FB52B7179D88}">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sharedStrings.xml><?xml version="1.0" encoding="utf-8"?>
<sst xmlns="http://schemas.openxmlformats.org/spreadsheetml/2006/main" count="8219" uniqueCount="1401">
  <si>
    <t>Strekningsnavn</t>
  </si>
  <si>
    <t>Input</t>
  </si>
  <si>
    <t>Kommentar</t>
  </si>
  <si>
    <t>Strekning 11</t>
  </si>
  <si>
    <t>Hvilken strekning er dette?</t>
  </si>
  <si>
    <t>Tankersted</t>
  </si>
  <si>
    <t>nord</t>
  </si>
  <si>
    <t>Angi sør eller nord - befinner strekningen din seg sør eller nord for Trondheim?</t>
  </si>
  <si>
    <t>Kalkprisstrekning</t>
  </si>
  <si>
    <t>strekning 11</t>
  </si>
  <si>
    <t xml:space="preserve">Angi hva navnet på kalkprisfilen din (uten .xlsx). Hvis denne cellen er tom så bruker den navnet på strekningen din. </t>
  </si>
  <si>
    <t>Strekning</t>
  </si>
  <si>
    <t>Tiltaksomraade</t>
  </si>
  <si>
    <t>Tiltakspakke</t>
  </si>
  <si>
    <t>Analyseomraade</t>
  </si>
  <si>
    <t>Rute1</t>
  </si>
  <si>
    <t>Rute2</t>
  </si>
  <si>
    <t>Rute3</t>
  </si>
  <si>
    <t>Rute4</t>
  </si>
  <si>
    <t>Rute5</t>
  </si>
  <si>
    <t>Rute6</t>
  </si>
  <si>
    <t>Rute7</t>
  </si>
  <si>
    <t>Rute8</t>
  </si>
  <si>
    <t>Rute9</t>
  </si>
  <si>
    <t>Rute10</t>
  </si>
  <si>
    <t>Rute11</t>
  </si>
  <si>
    <t>Rute12</t>
  </si>
  <si>
    <t>Rute13</t>
  </si>
  <si>
    <t>Rute14</t>
  </si>
  <si>
    <t>Rute15</t>
  </si>
  <si>
    <t>1_1</t>
  </si>
  <si>
    <t>A</t>
  </si>
  <si>
    <t>B</t>
  </si>
  <si>
    <t>C</t>
  </si>
  <si>
    <t>1_2</t>
  </si>
  <si>
    <t>D</t>
  </si>
  <si>
    <t>E</t>
  </si>
  <si>
    <t>1_3</t>
  </si>
  <si>
    <t>F</t>
  </si>
  <si>
    <t>Rute</t>
  </si>
  <si>
    <t>Risikoanalyser 2017</t>
  </si>
  <si>
    <t>Risikoanalyser 2050</t>
  </si>
  <si>
    <t>risiko_1_1_A0_2017</t>
  </si>
  <si>
    <t>risiko_1_1_A0_2050</t>
  </si>
  <si>
    <t>risiko_1_2_A0_2017</t>
  </si>
  <si>
    <t>risiko_1_2_A0_2050</t>
  </si>
  <si>
    <t>risiko_1_3_A0_2017</t>
  </si>
  <si>
    <t>risiko_1_3_A0_2050</t>
  </si>
  <si>
    <t>Saarbarhet</t>
  </si>
  <si>
    <t>Fylke</t>
  </si>
  <si>
    <t>svaart hoy</t>
  </si>
  <si>
    <t>Sor-Trondelag</t>
  </si>
  <si>
    <t>moderat</t>
  </si>
  <si>
    <t>hoy</t>
  </si>
  <si>
    <t>Skipstype</t>
  </si>
  <si>
    <t>Lengdegruppe</t>
  </si>
  <si>
    <t>Annet</t>
  </si>
  <si>
    <t>0-30</t>
  </si>
  <si>
    <t>Brønnbåt</t>
  </si>
  <si>
    <t>Cruiseskip</t>
  </si>
  <si>
    <t>100-150</t>
  </si>
  <si>
    <t>Fiskefartøy</t>
  </si>
  <si>
    <t>Gasstankskip</t>
  </si>
  <si>
    <t>70-100</t>
  </si>
  <si>
    <t>Offshore supplyskip</t>
  </si>
  <si>
    <t>Oljetankskip</t>
  </si>
  <si>
    <t>Passasjerbåt</t>
  </si>
  <si>
    <t>200-250</t>
  </si>
  <si>
    <t>30-70</t>
  </si>
  <si>
    <t>Passasjerskip/Roro</t>
  </si>
  <si>
    <t>Slepefartøy</t>
  </si>
  <si>
    <t>Andre offshorefartøy</t>
  </si>
  <si>
    <t>Andre servicefartøy</t>
  </si>
  <si>
    <t>Bulkskip</t>
  </si>
  <si>
    <t>Containerskip</t>
  </si>
  <si>
    <t>150-200</t>
  </si>
  <si>
    <t>Kjemikalie-/Produktskip</t>
  </si>
  <si>
    <t>Kode</t>
  </si>
  <si>
    <t>MidtOljetankskip0-12</t>
  </si>
  <si>
    <t>MidtOljetankskip28-70</t>
  </si>
  <si>
    <t>MidtOljetankskip70-100</t>
  </si>
  <si>
    <t>MidtOljetankskip100-150</t>
  </si>
  <si>
    <t>MidtOljetankskip150-200</t>
  </si>
  <si>
    <t>MidtOljetankskip200-250</t>
  </si>
  <si>
    <t>250-300</t>
  </si>
  <si>
    <t>MidtOljetankskip250-300</t>
  </si>
  <si>
    <t>&gt;300</t>
  </si>
  <si>
    <t>MidtOljetankskip&gt;300</t>
  </si>
  <si>
    <t>Mangler lengde</t>
  </si>
  <si>
    <t>MidtOljetankskipMangler lengde</t>
  </si>
  <si>
    <t>MidtKjemikalie-/Produktskip0-12</t>
  </si>
  <si>
    <t>MidtKjemikalie-/Produktskip28-70</t>
  </si>
  <si>
    <t>MidtKjemikalie-/Produktskip70-100</t>
  </si>
  <si>
    <t>MidtKjemikalie-/Produktskip100-150</t>
  </si>
  <si>
    <t>MidtKjemikalie-/Produktskip150-200</t>
  </si>
  <si>
    <t>MidtKjemikalie-/Produktskip200-250</t>
  </si>
  <si>
    <t>MidtKjemikalie-/Produktskip250-300</t>
  </si>
  <si>
    <t>MidtKjemikalie-/Produktskip&gt;300</t>
  </si>
  <si>
    <t>MidtKjemikalie-/ProduktskipMangler lengde</t>
  </si>
  <si>
    <t>MidtGasstankskip0-12</t>
  </si>
  <si>
    <t>MidtGasstankskip28-70</t>
  </si>
  <si>
    <t>MidtGasstankskip70-100</t>
  </si>
  <si>
    <t>MidtGasstankskip100-150</t>
  </si>
  <si>
    <t>MidtGasstankskip150-200</t>
  </si>
  <si>
    <t>MidtGasstankskip200-250</t>
  </si>
  <si>
    <t>MidtGasstankskip250-300</t>
  </si>
  <si>
    <t>MidtGasstankskip&gt;300</t>
  </si>
  <si>
    <t>MidtGasstankskipMangler lengde</t>
  </si>
  <si>
    <t>MidtBulkskip0-12</t>
  </si>
  <si>
    <t>MidtBulkskip28-70</t>
  </si>
  <si>
    <t>MidtBulkskip70-100</t>
  </si>
  <si>
    <t>MidtBulkskip100-150</t>
  </si>
  <si>
    <t>MidtBulkskip150-200</t>
  </si>
  <si>
    <t>MidtBulkskip200-250</t>
  </si>
  <si>
    <t>MidtBulkskip250-300</t>
  </si>
  <si>
    <t>MidtBulkskip&gt;300</t>
  </si>
  <si>
    <t>MidtBulkskipMangler lengde</t>
  </si>
  <si>
    <t>Stykkgods-/Roro-skip</t>
  </si>
  <si>
    <t>MidtStykkgods-/Roro-skip0-12</t>
  </si>
  <si>
    <t>MidtStykkgods-/Roro-skip28-70</t>
  </si>
  <si>
    <t>MidtStykkgods-/Roro-skip70-100</t>
  </si>
  <si>
    <t>MidtStykkgods-/Roro-skip100-150</t>
  </si>
  <si>
    <t>MidtStykkgods-/Roro-skip150-200</t>
  </si>
  <si>
    <t>MidtStykkgods-/Roro-skip200-250</t>
  </si>
  <si>
    <t>MidtStykkgods-/Roro-skip250-300</t>
  </si>
  <si>
    <t>MidtStykkgods-/Roro-skip&gt;300</t>
  </si>
  <si>
    <t>MidtStykkgods-/Roro-skipMangler lengde</t>
  </si>
  <si>
    <t>MidtContainerskip0-12</t>
  </si>
  <si>
    <t>MidtContainerskip28-70</t>
  </si>
  <si>
    <t>MidtContainerskip70-100</t>
  </si>
  <si>
    <t>MidtContainerskip100-150</t>
  </si>
  <si>
    <t>MidtContainerskip150-200</t>
  </si>
  <si>
    <t>MidtContainerskip200-250</t>
  </si>
  <si>
    <t>MidtContainerskip250-300</t>
  </si>
  <si>
    <t>MidtContainerskip&gt;300</t>
  </si>
  <si>
    <t>MidtContainerskipMangler lengde</t>
  </si>
  <si>
    <t>NasjonaltPassasjerbåt0-12</t>
  </si>
  <si>
    <t>NasjonaltPassasjerbåt28-70</t>
  </si>
  <si>
    <t>NasjonaltPassasjerbåt70-100</t>
  </si>
  <si>
    <t>NasjonaltPassasjerbåt100-150</t>
  </si>
  <si>
    <t>NasjonaltPassasjerbåt150-200</t>
  </si>
  <si>
    <t>NasjonaltPassasjerbåt200-250</t>
  </si>
  <si>
    <t>NasjonaltPassasjerbåt250-300</t>
  </si>
  <si>
    <t>NasjonaltPassasjerbåt&gt;300</t>
  </si>
  <si>
    <t>NasjonaltPassasjerbåtMangler lengde</t>
  </si>
  <si>
    <t>MidtPassasjerskip/Roro0-12</t>
  </si>
  <si>
    <t>MidtPassasjerskip/Roro28-70</t>
  </si>
  <si>
    <t>MidtPassasjerskip/Roro70-100</t>
  </si>
  <si>
    <t>MidtPassasjerskip/Roro100-150</t>
  </si>
  <si>
    <t>MidtPassasjerskip/Roro150-200</t>
  </si>
  <si>
    <t>MidtPassasjerskip/Roro200-250</t>
  </si>
  <si>
    <t>MidtPassasjerskip/Roro250-300</t>
  </si>
  <si>
    <t>MidtPassasjerskip/Roro&gt;300</t>
  </si>
  <si>
    <t>MidtPassasjerskip/RoroMangler lengde</t>
  </si>
  <si>
    <t>MidtOffshore supplyskip0-12</t>
  </si>
  <si>
    <t>MidtOffshore supplyskip28-70</t>
  </si>
  <si>
    <t>MidtOffshore supplyskip70-100</t>
  </si>
  <si>
    <t>MidtOffshore supplyskip100-150</t>
  </si>
  <si>
    <t>MidtOffshore supplyskip150-200</t>
  </si>
  <si>
    <t>MidtOffshore supplyskip200-250</t>
  </si>
  <si>
    <t>MidtOffshore supplyskip250-300</t>
  </si>
  <si>
    <t>MidtOffshore supplyskip&gt;300</t>
  </si>
  <si>
    <t>MidtOffshore supplyskipMangler lengde</t>
  </si>
  <si>
    <t>MidtAndre offshorefartøy0-12</t>
  </si>
  <si>
    <t>MidtAndre offshorefartøy28-70</t>
  </si>
  <si>
    <t>MidtAndre offshorefartøy70-100</t>
  </si>
  <si>
    <t>MidtAndre offshorefartøy100-150</t>
  </si>
  <si>
    <t>MidtAndre offshorefartøy150-200</t>
  </si>
  <si>
    <t>MidtAndre offshorefartøy200-250</t>
  </si>
  <si>
    <t>MidtAndre offshorefartøy250-300</t>
  </si>
  <si>
    <t>MidtAndre offshorefartøy&gt;300</t>
  </si>
  <si>
    <t>MidtAndre offshorefartøyMangler lengde</t>
  </si>
  <si>
    <t>MidtBrønnbåt0-12</t>
  </si>
  <si>
    <t>MidtBrønnbåt28-70</t>
  </si>
  <si>
    <t>MidtBrønnbåt70-100</t>
  </si>
  <si>
    <t>MidtBrønnbåt100-150</t>
  </si>
  <si>
    <t>MidtBrønnbåt150-200</t>
  </si>
  <si>
    <t>MidtBrønnbåt200-250</t>
  </si>
  <si>
    <t>MidtBrønnbåt250-300</t>
  </si>
  <si>
    <t>MidtBrønnbåt&gt;300</t>
  </si>
  <si>
    <t>MidtBrønnbåtMangler lengde</t>
  </si>
  <si>
    <t>NasjonaltSlepefartøy0-12</t>
  </si>
  <si>
    <t>NasjonaltSlepefartøy28-70</t>
  </si>
  <si>
    <t>NasjonaltSlepefartøy70-100</t>
  </si>
  <si>
    <t>NasjonaltSlepefartøy100-150</t>
  </si>
  <si>
    <t>NasjonaltSlepefartøy150-200</t>
  </si>
  <si>
    <t>NasjonaltSlepefartøy200-250</t>
  </si>
  <si>
    <t>NasjonaltSlepefartøy250-300</t>
  </si>
  <si>
    <t>NasjonaltSlepefartøy&gt;300</t>
  </si>
  <si>
    <t>NasjonaltSlepefartøyMangler lengde</t>
  </si>
  <si>
    <t>NasjonaltAndre servicefartøy0-12</t>
  </si>
  <si>
    <t>NasjonaltAndre servicefartøy28-70</t>
  </si>
  <si>
    <t>NasjonaltAndre servicefartøy70-100</t>
  </si>
  <si>
    <t>NasjonaltAndre servicefartøy100-150</t>
  </si>
  <si>
    <t>NasjonaltAndre servicefartøy150-200</t>
  </si>
  <si>
    <t>NasjonaltAndre servicefartøy200-250</t>
  </si>
  <si>
    <t>NasjonaltAndre servicefartøy250-300</t>
  </si>
  <si>
    <t>NasjonaltAndre servicefartøy&gt;300</t>
  </si>
  <si>
    <t>NasjonaltAndre servicefartøyMangler lengde</t>
  </si>
  <si>
    <t>MidtAnnet0-12</t>
  </si>
  <si>
    <t>MidtAnnet28-70</t>
  </si>
  <si>
    <t>MidtAnnet70-100</t>
  </si>
  <si>
    <t>MidtAnnet100-150</t>
  </si>
  <si>
    <t>MidtAnnet150-200</t>
  </si>
  <si>
    <t>MidtAnnet200-250</t>
  </si>
  <si>
    <t>MidtAnnet250-300</t>
  </si>
  <si>
    <t>MidtAnnet&gt;300</t>
  </si>
  <si>
    <t>MidtAnnetMangler lengde</t>
  </si>
  <si>
    <t>TrøndelagFiskefartøy0-12</t>
  </si>
  <si>
    <t>TrøndelagFiskefartøy28-70</t>
  </si>
  <si>
    <t>TrøndelagFiskefartøy70-100</t>
  </si>
  <si>
    <t>TrøndelagFiskefartøy100-150</t>
  </si>
  <si>
    <t>TrøndelagFiskefartøy150-200</t>
  </si>
  <si>
    <t>TrøndelagFiskefartøy200-250</t>
  </si>
  <si>
    <t>TrøndelagFiskefartøy250-300</t>
  </si>
  <si>
    <t>TrøndelagFiskefartøy&gt;300</t>
  </si>
  <si>
    <t>TrøndelagFiskefartøyMangler lengde</t>
  </si>
  <si>
    <t>TrøndelagCruiseskip0-12</t>
  </si>
  <si>
    <t>TrøndelagCruiseskip28-70</t>
  </si>
  <si>
    <t>TrøndelagCruiseskip70-100</t>
  </si>
  <si>
    <t>TrøndelagCruiseskip100-150</t>
  </si>
  <si>
    <t>TrøndelagCruiseskip150-200</t>
  </si>
  <si>
    <t>TrøndelagCruiseskip200-250</t>
  </si>
  <si>
    <t>TrøndelagCruiseskip250-300</t>
  </si>
  <si>
    <t>TrøndelagCruiseskip&gt;300</t>
  </si>
  <si>
    <t>TrøndelagCruiseskipMangler lengde</t>
  </si>
  <si>
    <t>Tidsbruk</t>
  </si>
  <si>
    <t>Hastighet</t>
  </si>
  <si>
    <t>Investeringskostnader</t>
  </si>
  <si>
    <t>P50 (kroner)</t>
  </si>
  <si>
    <t>Forventningsverdi (kroner)</t>
  </si>
  <si>
    <t>Kroneverdi</t>
  </si>
  <si>
    <t>Første år med kostnader</t>
  </si>
  <si>
    <t>Siste år med kostnader</t>
  </si>
  <si>
    <t>Utdypingsområde</t>
  </si>
  <si>
    <t>tilstandsendring</t>
  </si>
  <si>
    <t>kommunenavn</t>
  </si>
  <si>
    <t>Areal (1000 m2)</t>
  </si>
  <si>
    <t>LISTEVALG</t>
  </si>
  <si>
    <t>Rød -&gt; Oransje</t>
  </si>
  <si>
    <t>Moss</t>
  </si>
  <si>
    <t>komm_nr</t>
  </si>
  <si>
    <t>komm_navn</t>
  </si>
  <si>
    <t>Tilstandsendringer</t>
  </si>
  <si>
    <t>Oransje -&gt; Gul</t>
  </si>
  <si>
    <t>Hvaler</t>
  </si>
  <si>
    <t>0101</t>
  </si>
  <si>
    <t>Halden</t>
  </si>
  <si>
    <t>Gul -&gt; Grønn</t>
  </si>
  <si>
    <t>Båtsfjord</t>
  </si>
  <si>
    <t>0104</t>
  </si>
  <si>
    <t>Rød -&gt; Gul</t>
  </si>
  <si>
    <t>0105</t>
  </si>
  <si>
    <t>Sarpsborg</t>
  </si>
  <si>
    <t>Rød -&gt; Grønn</t>
  </si>
  <si>
    <t>0106</t>
  </si>
  <si>
    <t>Fredrikstad</t>
  </si>
  <si>
    <t>0111</t>
  </si>
  <si>
    <t>Oransje -&gt; Grønn</t>
  </si>
  <si>
    <t>0118</t>
  </si>
  <si>
    <t>Aremark</t>
  </si>
  <si>
    <t>0119</t>
  </si>
  <si>
    <t>Marker</t>
  </si>
  <si>
    <t>0121</t>
  </si>
  <si>
    <t>Rømskog</t>
  </si>
  <si>
    <t>0122</t>
  </si>
  <si>
    <t>Trøgstad</t>
  </si>
  <si>
    <t>0123</t>
  </si>
  <si>
    <t>Spydeberg</t>
  </si>
  <si>
    <t>0124</t>
  </si>
  <si>
    <t>Askim</t>
  </si>
  <si>
    <t>0125</t>
  </si>
  <si>
    <t>Eidsberg</t>
  </si>
  <si>
    <t>0127</t>
  </si>
  <si>
    <t>Skiptvet</t>
  </si>
  <si>
    <t>0128</t>
  </si>
  <si>
    <t>Rakkestad</t>
  </si>
  <si>
    <t>0135</t>
  </si>
  <si>
    <t>Råde</t>
  </si>
  <si>
    <t>0136</t>
  </si>
  <si>
    <t>Rygge</t>
  </si>
  <si>
    <t>0137</t>
  </si>
  <si>
    <t>Våler (Østfold)</t>
  </si>
  <si>
    <t>0138</t>
  </si>
  <si>
    <t>Hobøl</t>
  </si>
  <si>
    <t>0211</t>
  </si>
  <si>
    <t>Vestby</t>
  </si>
  <si>
    <t>0213</t>
  </si>
  <si>
    <t>Ski</t>
  </si>
  <si>
    <t>0214</t>
  </si>
  <si>
    <t>Ås</t>
  </si>
  <si>
    <t>0215</t>
  </si>
  <si>
    <t>Frogn</t>
  </si>
  <si>
    <t>0216</t>
  </si>
  <si>
    <t>Nesodden</t>
  </si>
  <si>
    <t>0217</t>
  </si>
  <si>
    <t>Oppegård</t>
  </si>
  <si>
    <t>0219</t>
  </si>
  <si>
    <t>Bærum</t>
  </si>
  <si>
    <t>0220</t>
  </si>
  <si>
    <t>Asker</t>
  </si>
  <si>
    <t>0221</t>
  </si>
  <si>
    <t>Aurskog-Høland</t>
  </si>
  <si>
    <t>0226</t>
  </si>
  <si>
    <t>Sørum</t>
  </si>
  <si>
    <t>0227</t>
  </si>
  <si>
    <t>Fet</t>
  </si>
  <si>
    <t>0228</t>
  </si>
  <si>
    <t>Rælingen</t>
  </si>
  <si>
    <t>0229</t>
  </si>
  <si>
    <t>Enebakk</t>
  </si>
  <si>
    <t>0230</t>
  </si>
  <si>
    <t>Lørenskog</t>
  </si>
  <si>
    <t>0231</t>
  </si>
  <si>
    <t>Skedsmo</t>
  </si>
  <si>
    <t>0233</t>
  </si>
  <si>
    <t>Nittedal</t>
  </si>
  <si>
    <t>0234</t>
  </si>
  <si>
    <t>Gjerdrum</t>
  </si>
  <si>
    <t>0235</t>
  </si>
  <si>
    <t>Ullensaker</t>
  </si>
  <si>
    <t>0236</t>
  </si>
  <si>
    <t>Nes (Akershus)</t>
  </si>
  <si>
    <t>0237</t>
  </si>
  <si>
    <t>Eidsvoll</t>
  </si>
  <si>
    <t>0238</t>
  </si>
  <si>
    <t>Nannestad</t>
  </si>
  <si>
    <t>0239</t>
  </si>
  <si>
    <t>Hurdal</t>
  </si>
  <si>
    <t>0301</t>
  </si>
  <si>
    <t>Oslo kommune</t>
  </si>
  <si>
    <t>0402</t>
  </si>
  <si>
    <t>Kongsvinger</t>
  </si>
  <si>
    <t>0403</t>
  </si>
  <si>
    <t>Hamar</t>
  </si>
  <si>
    <t>0412</t>
  </si>
  <si>
    <t>Ringsaker</t>
  </si>
  <si>
    <t>0415</t>
  </si>
  <si>
    <t>Løten</t>
  </si>
  <si>
    <t>0417</t>
  </si>
  <si>
    <t>Stange</t>
  </si>
  <si>
    <t>0418</t>
  </si>
  <si>
    <t>Nord-Odal</t>
  </si>
  <si>
    <t>0419</t>
  </si>
  <si>
    <t>Sør-Odal</t>
  </si>
  <si>
    <t>0420</t>
  </si>
  <si>
    <t>Eidskog</t>
  </si>
  <si>
    <t>0423</t>
  </si>
  <si>
    <t>Grue</t>
  </si>
  <si>
    <t>0425</t>
  </si>
  <si>
    <t>Åsnes</t>
  </si>
  <si>
    <t>0426</t>
  </si>
  <si>
    <t>Våler (Hedmark)</t>
  </si>
  <si>
    <t>0427</t>
  </si>
  <si>
    <t>Elverum</t>
  </si>
  <si>
    <t>0428</t>
  </si>
  <si>
    <t>Trysil</t>
  </si>
  <si>
    <t>0429</t>
  </si>
  <si>
    <t>Åmot</t>
  </si>
  <si>
    <t>0430</t>
  </si>
  <si>
    <t>Stor-Elvdal</t>
  </si>
  <si>
    <t>0432</t>
  </si>
  <si>
    <t>Rendalen</t>
  </si>
  <si>
    <t>0434</t>
  </si>
  <si>
    <t>Engerdal</t>
  </si>
  <si>
    <t>0436</t>
  </si>
  <si>
    <t>Tolga</t>
  </si>
  <si>
    <t>0437</t>
  </si>
  <si>
    <t>Tynset</t>
  </si>
  <si>
    <t>0438</t>
  </si>
  <si>
    <t>Alvdal</t>
  </si>
  <si>
    <t>0439</t>
  </si>
  <si>
    <t>Folldal</t>
  </si>
  <si>
    <t>0441</t>
  </si>
  <si>
    <t>Os (Hedmark)</t>
  </si>
  <si>
    <t>0501</t>
  </si>
  <si>
    <t>Lillehammer</t>
  </si>
  <si>
    <t>0502</t>
  </si>
  <si>
    <t>Gjøvik</t>
  </si>
  <si>
    <t>0511</t>
  </si>
  <si>
    <t>Dovre</t>
  </si>
  <si>
    <t>0512</t>
  </si>
  <si>
    <t>Lesja</t>
  </si>
  <si>
    <t>0513</t>
  </si>
  <si>
    <t>Skjåk</t>
  </si>
  <si>
    <t>0514</t>
  </si>
  <si>
    <t>Lom</t>
  </si>
  <si>
    <t>0515</t>
  </si>
  <si>
    <t>Vågå</t>
  </si>
  <si>
    <t>0516</t>
  </si>
  <si>
    <t>Nord-Fron</t>
  </si>
  <si>
    <t>0517</t>
  </si>
  <si>
    <t>Sel</t>
  </si>
  <si>
    <t>0519</t>
  </si>
  <si>
    <t>Sør-Fron</t>
  </si>
  <si>
    <t>0520</t>
  </si>
  <si>
    <t>Ringebu</t>
  </si>
  <si>
    <t>0521</t>
  </si>
  <si>
    <t>Øyer</t>
  </si>
  <si>
    <t>0522</t>
  </si>
  <si>
    <t>Gausdal</t>
  </si>
  <si>
    <t>0528</t>
  </si>
  <si>
    <t>Østre Toten</t>
  </si>
  <si>
    <t>0529</t>
  </si>
  <si>
    <t>Vestre Toten</t>
  </si>
  <si>
    <t>0532</t>
  </si>
  <si>
    <t>Jevnaker</t>
  </si>
  <si>
    <t>0533</t>
  </si>
  <si>
    <t>Lunner</t>
  </si>
  <si>
    <t>0534</t>
  </si>
  <si>
    <t>Gran</t>
  </si>
  <si>
    <t>0536</t>
  </si>
  <si>
    <t>Søndre Land</t>
  </si>
  <si>
    <t>0538</t>
  </si>
  <si>
    <t>Nordre Land</t>
  </si>
  <si>
    <t>0540</t>
  </si>
  <si>
    <t>Sør-Aurdal</t>
  </si>
  <si>
    <t>0541</t>
  </si>
  <si>
    <t>Etnedal</t>
  </si>
  <si>
    <t>0542</t>
  </si>
  <si>
    <t>Nord-Aurdal</t>
  </si>
  <si>
    <t>0543</t>
  </si>
  <si>
    <t>Vestre Slidre</t>
  </si>
  <si>
    <t>0544</t>
  </si>
  <si>
    <t>Øystre Slidre</t>
  </si>
  <si>
    <t>0545</t>
  </si>
  <si>
    <t>Vang</t>
  </si>
  <si>
    <t>0602</t>
  </si>
  <si>
    <t>Drammen</t>
  </si>
  <si>
    <t>0604</t>
  </si>
  <si>
    <t>Kongsberg</t>
  </si>
  <si>
    <t>0605</t>
  </si>
  <si>
    <t>Ringerike</t>
  </si>
  <si>
    <t>0612</t>
  </si>
  <si>
    <t>Hole</t>
  </si>
  <si>
    <t>0615</t>
  </si>
  <si>
    <t>Flå</t>
  </si>
  <si>
    <t>0616</t>
  </si>
  <si>
    <t>Nes (Buskerud)</t>
  </si>
  <si>
    <t>0617</t>
  </si>
  <si>
    <t>Gol</t>
  </si>
  <si>
    <t>0618</t>
  </si>
  <si>
    <t>Hemsedal</t>
  </si>
  <si>
    <t>0619</t>
  </si>
  <si>
    <t>Ål</t>
  </si>
  <si>
    <t>0620</t>
  </si>
  <si>
    <t>Hol</t>
  </si>
  <si>
    <t>0621</t>
  </si>
  <si>
    <t>Sigdal</t>
  </si>
  <si>
    <t>0622</t>
  </si>
  <si>
    <t>Krødsherad</t>
  </si>
  <si>
    <t>0623</t>
  </si>
  <si>
    <t>Modum</t>
  </si>
  <si>
    <t>0624</t>
  </si>
  <si>
    <t>Øvre Eiker</t>
  </si>
  <si>
    <t>0625</t>
  </si>
  <si>
    <t>Nedre Eiker</t>
  </si>
  <si>
    <t>0626</t>
  </si>
  <si>
    <t>Lier</t>
  </si>
  <si>
    <t>0627</t>
  </si>
  <si>
    <t>Røyken</t>
  </si>
  <si>
    <t>0628</t>
  </si>
  <si>
    <t>Hurum</t>
  </si>
  <si>
    <t>0631</t>
  </si>
  <si>
    <t>Flesberg</t>
  </si>
  <si>
    <t>0632</t>
  </si>
  <si>
    <t>Rollag</t>
  </si>
  <si>
    <t>0633</t>
  </si>
  <si>
    <t>Nore og Uvdal</t>
  </si>
  <si>
    <t>0701</t>
  </si>
  <si>
    <t>Horten</t>
  </si>
  <si>
    <t>0704</t>
  </si>
  <si>
    <t>Tønsberg</t>
  </si>
  <si>
    <t>0710</t>
  </si>
  <si>
    <t>Sandefjord</t>
  </si>
  <si>
    <t>0711</t>
  </si>
  <si>
    <t>Svelvik</t>
  </si>
  <si>
    <t>0712</t>
  </si>
  <si>
    <t>Larvik</t>
  </si>
  <si>
    <t>0713</t>
  </si>
  <si>
    <t>Sande (Vestfold)</t>
  </si>
  <si>
    <t>0715</t>
  </si>
  <si>
    <t>Holmestrand</t>
  </si>
  <si>
    <t>0716</t>
  </si>
  <si>
    <t>Re</t>
  </si>
  <si>
    <t>0729</t>
  </si>
  <si>
    <t>Færder</t>
  </si>
  <si>
    <t>0805</t>
  </si>
  <si>
    <t>Porsgrunn</t>
  </si>
  <si>
    <t>0806</t>
  </si>
  <si>
    <t>Skien</t>
  </si>
  <si>
    <t>0807</t>
  </si>
  <si>
    <t>Notodden</t>
  </si>
  <si>
    <t>0811</t>
  </si>
  <si>
    <t>Siljan</t>
  </si>
  <si>
    <t>0814</t>
  </si>
  <si>
    <t>Bamble</t>
  </si>
  <si>
    <t>0815</t>
  </si>
  <si>
    <t>Kragerø</t>
  </si>
  <si>
    <t>0817</t>
  </si>
  <si>
    <t>Drangedal</t>
  </si>
  <si>
    <t>0819</t>
  </si>
  <si>
    <t>Nome</t>
  </si>
  <si>
    <t>0821</t>
  </si>
  <si>
    <t>Bø (Telemark)</t>
  </si>
  <si>
    <t>0822</t>
  </si>
  <si>
    <t>Sauherad</t>
  </si>
  <si>
    <t>0826</t>
  </si>
  <si>
    <t>Tinn</t>
  </si>
  <si>
    <t>0827</t>
  </si>
  <si>
    <t>Hjartdal</t>
  </si>
  <si>
    <t>0828</t>
  </si>
  <si>
    <t>Seljord</t>
  </si>
  <si>
    <t>0829</t>
  </si>
  <si>
    <t>Kviteseid</t>
  </si>
  <si>
    <t>0830</t>
  </si>
  <si>
    <t>Nissedal</t>
  </si>
  <si>
    <t>0831</t>
  </si>
  <si>
    <t>Fyresdal</t>
  </si>
  <si>
    <t>0833</t>
  </si>
  <si>
    <t>Tokke</t>
  </si>
  <si>
    <t>0834</t>
  </si>
  <si>
    <t>Vinje</t>
  </si>
  <si>
    <t>0901</t>
  </si>
  <si>
    <t>Risør</t>
  </si>
  <si>
    <t>0904</t>
  </si>
  <si>
    <t>Grimstad</t>
  </si>
  <si>
    <t>0906</t>
  </si>
  <si>
    <t>Arendal</t>
  </si>
  <si>
    <t>0911</t>
  </si>
  <si>
    <t>Gjerstad</t>
  </si>
  <si>
    <t>0912</t>
  </si>
  <si>
    <t>Vegårshei</t>
  </si>
  <si>
    <t>0914</t>
  </si>
  <si>
    <t>Tvedestrand</t>
  </si>
  <si>
    <t>0919</t>
  </si>
  <si>
    <t>Froland</t>
  </si>
  <si>
    <t>0926</t>
  </si>
  <si>
    <t>Lillesand</t>
  </si>
  <si>
    <t>0928</t>
  </si>
  <si>
    <t>Birkenes</t>
  </si>
  <si>
    <t>0929</t>
  </si>
  <si>
    <t>Åmli</t>
  </si>
  <si>
    <t>0935</t>
  </si>
  <si>
    <t>Iveland</t>
  </si>
  <si>
    <t>0937</t>
  </si>
  <si>
    <t>Evje og Hornnes</t>
  </si>
  <si>
    <t>0938</t>
  </si>
  <si>
    <t>Bygland</t>
  </si>
  <si>
    <t>0940</t>
  </si>
  <si>
    <t>Valle</t>
  </si>
  <si>
    <t>0941</t>
  </si>
  <si>
    <t>Bykle</t>
  </si>
  <si>
    <t>1001</t>
  </si>
  <si>
    <t>Kristiansand</t>
  </si>
  <si>
    <t>1002</t>
  </si>
  <si>
    <t>Mandal</t>
  </si>
  <si>
    <t>1003</t>
  </si>
  <si>
    <t>Farsund</t>
  </si>
  <si>
    <t>1004</t>
  </si>
  <si>
    <t>Flekkefjord</t>
  </si>
  <si>
    <t>1014</t>
  </si>
  <si>
    <t>Vennesla</t>
  </si>
  <si>
    <t>1017</t>
  </si>
  <si>
    <t>Songdalen</t>
  </si>
  <si>
    <t>1018</t>
  </si>
  <si>
    <t>Søgne</t>
  </si>
  <si>
    <t>1021</t>
  </si>
  <si>
    <t>Marnardal</t>
  </si>
  <si>
    <t>1026</t>
  </si>
  <si>
    <t>Åseral</t>
  </si>
  <si>
    <t>1027</t>
  </si>
  <si>
    <t>Audnedal</t>
  </si>
  <si>
    <t>1029</t>
  </si>
  <si>
    <t>Lindesnes</t>
  </si>
  <si>
    <t>1032</t>
  </si>
  <si>
    <t>Lyngdal</t>
  </si>
  <si>
    <t>1034</t>
  </si>
  <si>
    <t>Hægebostad</t>
  </si>
  <si>
    <t>1037</t>
  </si>
  <si>
    <t>Kvinesdal</t>
  </si>
  <si>
    <t>1046</t>
  </si>
  <si>
    <t>Sirdal</t>
  </si>
  <si>
    <t>1101</t>
  </si>
  <si>
    <t>Eigersund</t>
  </si>
  <si>
    <t>1102</t>
  </si>
  <si>
    <t>Sandnes</t>
  </si>
  <si>
    <t>1103</t>
  </si>
  <si>
    <t>Stavanger</t>
  </si>
  <si>
    <t>1106</t>
  </si>
  <si>
    <t>Haugesund</t>
  </si>
  <si>
    <t>1111</t>
  </si>
  <si>
    <t>Sokndal</t>
  </si>
  <si>
    <t>1112</t>
  </si>
  <si>
    <t>Lund</t>
  </si>
  <si>
    <t>1114</t>
  </si>
  <si>
    <t>Bjerkreim</t>
  </si>
  <si>
    <t>1119</t>
  </si>
  <si>
    <t>Hå</t>
  </si>
  <si>
    <t>1120</t>
  </si>
  <si>
    <t>Klepp</t>
  </si>
  <si>
    <t>1121</t>
  </si>
  <si>
    <t>Time</t>
  </si>
  <si>
    <t>1122</t>
  </si>
  <si>
    <t>Gjesdal</t>
  </si>
  <si>
    <t>1124</t>
  </si>
  <si>
    <t>Sola</t>
  </si>
  <si>
    <t>1127</t>
  </si>
  <si>
    <t>Randaberg</t>
  </si>
  <si>
    <t>1129</t>
  </si>
  <si>
    <t>Forsand</t>
  </si>
  <si>
    <t>1130</t>
  </si>
  <si>
    <t>Strand</t>
  </si>
  <si>
    <t>1133</t>
  </si>
  <si>
    <t>Hjelmeland</t>
  </si>
  <si>
    <t>1134</t>
  </si>
  <si>
    <t>Suldal</t>
  </si>
  <si>
    <t>1135</t>
  </si>
  <si>
    <t>Sauda</t>
  </si>
  <si>
    <t>1141</t>
  </si>
  <si>
    <t>Finnøy</t>
  </si>
  <si>
    <t>1142</t>
  </si>
  <si>
    <t>Rennesøy</t>
  </si>
  <si>
    <t>1144</t>
  </si>
  <si>
    <t>Kvitsøy</t>
  </si>
  <si>
    <t>1145</t>
  </si>
  <si>
    <t>Bokn</t>
  </si>
  <si>
    <t>1146</t>
  </si>
  <si>
    <t>Tysvær</t>
  </si>
  <si>
    <t>1149</t>
  </si>
  <si>
    <t>Karmøy</t>
  </si>
  <si>
    <t>1151</t>
  </si>
  <si>
    <t>Utsira</t>
  </si>
  <si>
    <t>1160</t>
  </si>
  <si>
    <t>Vindafjord</t>
  </si>
  <si>
    <t>1201</t>
  </si>
  <si>
    <t>Bergen</t>
  </si>
  <si>
    <t>1211</t>
  </si>
  <si>
    <t>Etne</t>
  </si>
  <si>
    <t>1216</t>
  </si>
  <si>
    <t>Sveio</t>
  </si>
  <si>
    <t>1219</t>
  </si>
  <si>
    <t>Bømlo</t>
  </si>
  <si>
    <t>1221</t>
  </si>
  <si>
    <t>Stord</t>
  </si>
  <si>
    <t>1222</t>
  </si>
  <si>
    <t>Fitjar</t>
  </si>
  <si>
    <t>1223</t>
  </si>
  <si>
    <t>Tysnes</t>
  </si>
  <si>
    <t>1224</t>
  </si>
  <si>
    <t>Kvinnherad</t>
  </si>
  <si>
    <t>1227</t>
  </si>
  <si>
    <t>Jondal</t>
  </si>
  <si>
    <t>1228</t>
  </si>
  <si>
    <t>Odda</t>
  </si>
  <si>
    <t>1231</t>
  </si>
  <si>
    <t>Ullensvang</t>
  </si>
  <si>
    <t>1232</t>
  </si>
  <si>
    <t>Eidfjord</t>
  </si>
  <si>
    <t>1233</t>
  </si>
  <si>
    <t>Ulvik</t>
  </si>
  <si>
    <t>1234</t>
  </si>
  <si>
    <t>Granvin</t>
  </si>
  <si>
    <t>1235</t>
  </si>
  <si>
    <t>Voss</t>
  </si>
  <si>
    <t>1238</t>
  </si>
  <si>
    <t>Kvam</t>
  </si>
  <si>
    <t>1241</t>
  </si>
  <si>
    <t>Fusa</t>
  </si>
  <si>
    <t>1242</t>
  </si>
  <si>
    <t>Samnanger</t>
  </si>
  <si>
    <t>1243</t>
  </si>
  <si>
    <t>Os (Hordaland)</t>
  </si>
  <si>
    <t>1244</t>
  </si>
  <si>
    <t>Austevoll</t>
  </si>
  <si>
    <t>1245</t>
  </si>
  <si>
    <t>Sund</t>
  </si>
  <si>
    <t>1246</t>
  </si>
  <si>
    <t>Fjell</t>
  </si>
  <si>
    <t>1247</t>
  </si>
  <si>
    <t>Askøy</t>
  </si>
  <si>
    <t>1251</t>
  </si>
  <si>
    <t>Vaksdal</t>
  </si>
  <si>
    <t>1252</t>
  </si>
  <si>
    <t>Modalen</t>
  </si>
  <si>
    <t>1253</t>
  </si>
  <si>
    <t>Osterøy</t>
  </si>
  <si>
    <t>1256</t>
  </si>
  <si>
    <t>Meland</t>
  </si>
  <si>
    <t>1259</t>
  </si>
  <si>
    <t>Øygarden</t>
  </si>
  <si>
    <t>1260</t>
  </si>
  <si>
    <t>Radøy</t>
  </si>
  <si>
    <t>1263</t>
  </si>
  <si>
    <t>Lindås</t>
  </si>
  <si>
    <t>1264</t>
  </si>
  <si>
    <t>Austrheim</t>
  </si>
  <si>
    <t>1265</t>
  </si>
  <si>
    <t>Fedje</t>
  </si>
  <si>
    <t>1266</t>
  </si>
  <si>
    <t>Masfjorden</t>
  </si>
  <si>
    <t>1401</t>
  </si>
  <si>
    <t>Flora</t>
  </si>
  <si>
    <t>1411</t>
  </si>
  <si>
    <t>Gulen</t>
  </si>
  <si>
    <t>1412</t>
  </si>
  <si>
    <t>Solund</t>
  </si>
  <si>
    <t>1413</t>
  </si>
  <si>
    <t>Hyllestad</t>
  </si>
  <si>
    <t>1416</t>
  </si>
  <si>
    <t>Høyanger</t>
  </si>
  <si>
    <t>1417</t>
  </si>
  <si>
    <t>Vik</t>
  </si>
  <si>
    <t>1418</t>
  </si>
  <si>
    <t>Balestrand</t>
  </si>
  <si>
    <t>1419</t>
  </si>
  <si>
    <t>Leikanger</t>
  </si>
  <si>
    <t>1420</t>
  </si>
  <si>
    <t>Sogndal</t>
  </si>
  <si>
    <t>1421</t>
  </si>
  <si>
    <t>Aurland</t>
  </si>
  <si>
    <t>1422</t>
  </si>
  <si>
    <t>Lærdal</t>
  </si>
  <si>
    <t>1424</t>
  </si>
  <si>
    <t>Årdal</t>
  </si>
  <si>
    <t>1426</t>
  </si>
  <si>
    <t>Luster</t>
  </si>
  <si>
    <t>1428</t>
  </si>
  <si>
    <t>Askvoll</t>
  </si>
  <si>
    <t>1429</t>
  </si>
  <si>
    <t>Fjaler</t>
  </si>
  <si>
    <t>1430</t>
  </si>
  <si>
    <t>Gaular</t>
  </si>
  <si>
    <t>1431</t>
  </si>
  <si>
    <t>Jølster</t>
  </si>
  <si>
    <t>1432</t>
  </si>
  <si>
    <t>Førde</t>
  </si>
  <si>
    <t>1433</t>
  </si>
  <si>
    <t>Naustdal</t>
  </si>
  <si>
    <t>1438</t>
  </si>
  <si>
    <t>Bremanger</t>
  </si>
  <si>
    <t>1439</t>
  </si>
  <si>
    <t>Vågsøy</t>
  </si>
  <si>
    <t>1441</t>
  </si>
  <si>
    <t>Selje</t>
  </si>
  <si>
    <t>1443</t>
  </si>
  <si>
    <t>Eid</t>
  </si>
  <si>
    <t>1444</t>
  </si>
  <si>
    <t>Hornindal</t>
  </si>
  <si>
    <t>1445</t>
  </si>
  <si>
    <t>Gloppen</t>
  </si>
  <si>
    <t>1449</t>
  </si>
  <si>
    <t>Stryn</t>
  </si>
  <si>
    <t>1502</t>
  </si>
  <si>
    <t>Molde</t>
  </si>
  <si>
    <t>1504</t>
  </si>
  <si>
    <t>Ålesund</t>
  </si>
  <si>
    <t>1505</t>
  </si>
  <si>
    <t>Kristiansund</t>
  </si>
  <si>
    <t>1511</t>
  </si>
  <si>
    <t>Vanylven</t>
  </si>
  <si>
    <t>1514</t>
  </si>
  <si>
    <t>Sande (Møre og Romsdal)</t>
  </si>
  <si>
    <t>1515</t>
  </si>
  <si>
    <t>Herøy (Møre og Romsdal)</t>
  </si>
  <si>
    <t>1516</t>
  </si>
  <si>
    <t>Ulstein</t>
  </si>
  <si>
    <t>1517</t>
  </si>
  <si>
    <t>Hareid</t>
  </si>
  <si>
    <t>1519</t>
  </si>
  <si>
    <t>Volda</t>
  </si>
  <si>
    <t>1520</t>
  </si>
  <si>
    <t>Ørsta</t>
  </si>
  <si>
    <t>1523</t>
  </si>
  <si>
    <t>Ørskog</t>
  </si>
  <si>
    <t>1524</t>
  </si>
  <si>
    <t>Norddal</t>
  </si>
  <si>
    <t>1525</t>
  </si>
  <si>
    <t>Stranda</t>
  </si>
  <si>
    <t>1526</t>
  </si>
  <si>
    <t>Stordal</t>
  </si>
  <si>
    <t>1528</t>
  </si>
  <si>
    <t>Sykkylven</t>
  </si>
  <si>
    <t>1529</t>
  </si>
  <si>
    <t>Skodje</t>
  </si>
  <si>
    <t>1531</t>
  </si>
  <si>
    <t>Sula</t>
  </si>
  <si>
    <t>1532</t>
  </si>
  <si>
    <t>Giske</t>
  </si>
  <si>
    <t>1534</t>
  </si>
  <si>
    <t>Haram</t>
  </si>
  <si>
    <t>1535</t>
  </si>
  <si>
    <t>Vestnes</t>
  </si>
  <si>
    <t>1539</t>
  </si>
  <si>
    <t>Rauma</t>
  </si>
  <si>
    <t>1543</t>
  </si>
  <si>
    <t>Nesset</t>
  </si>
  <si>
    <t>1545</t>
  </si>
  <si>
    <t>Midsund</t>
  </si>
  <si>
    <t>1546</t>
  </si>
  <si>
    <t>Sandøy</t>
  </si>
  <si>
    <t>1547</t>
  </si>
  <si>
    <t>Aukra</t>
  </si>
  <si>
    <t>1548</t>
  </si>
  <si>
    <t>Fræna</t>
  </si>
  <si>
    <t>1551</t>
  </si>
  <si>
    <t>Eide</t>
  </si>
  <si>
    <t>1554</t>
  </si>
  <si>
    <t>Averøy</t>
  </si>
  <si>
    <t>1557</t>
  </si>
  <si>
    <t>Gjemnes</t>
  </si>
  <si>
    <t>1560</t>
  </si>
  <si>
    <t>Tingvoll</t>
  </si>
  <si>
    <t>1563</t>
  </si>
  <si>
    <t>Sunndal</t>
  </si>
  <si>
    <t>1566</t>
  </si>
  <si>
    <t>Surnadal</t>
  </si>
  <si>
    <t>1567</t>
  </si>
  <si>
    <t>Rindal (-2018)</t>
  </si>
  <si>
    <t>1571</t>
  </si>
  <si>
    <t>Halsa</t>
  </si>
  <si>
    <t>1573</t>
  </si>
  <si>
    <t>Smøla</t>
  </si>
  <si>
    <t>1576</t>
  </si>
  <si>
    <t>Aure</t>
  </si>
  <si>
    <t>5001</t>
  </si>
  <si>
    <t>Trondheim</t>
  </si>
  <si>
    <t>5004</t>
  </si>
  <si>
    <t>Steinkjer</t>
  </si>
  <si>
    <t>5005</t>
  </si>
  <si>
    <t>Namsos</t>
  </si>
  <si>
    <t>5011</t>
  </si>
  <si>
    <t>Hemne</t>
  </si>
  <si>
    <t>5012</t>
  </si>
  <si>
    <t>Snillfjord</t>
  </si>
  <si>
    <t>5013</t>
  </si>
  <si>
    <t>Hitra</t>
  </si>
  <si>
    <t>5014</t>
  </si>
  <si>
    <t>Frøya</t>
  </si>
  <si>
    <t>5015</t>
  </si>
  <si>
    <t>Ørland</t>
  </si>
  <si>
    <t>5016</t>
  </si>
  <si>
    <t>Agdenes</t>
  </si>
  <si>
    <t>5017</t>
  </si>
  <si>
    <t>Bjugn</t>
  </si>
  <si>
    <t>5018</t>
  </si>
  <si>
    <t>Åfjord</t>
  </si>
  <si>
    <t>5019</t>
  </si>
  <si>
    <t>Roan</t>
  </si>
  <si>
    <t>5020</t>
  </si>
  <si>
    <t>Osen</t>
  </si>
  <si>
    <t>5021</t>
  </si>
  <si>
    <t>Oppdal</t>
  </si>
  <si>
    <t>5022</t>
  </si>
  <si>
    <t>Rennebu</t>
  </si>
  <si>
    <t>5023</t>
  </si>
  <si>
    <t>Meldal</t>
  </si>
  <si>
    <t>5024</t>
  </si>
  <si>
    <t>Orkdal</t>
  </si>
  <si>
    <t>5025</t>
  </si>
  <si>
    <t>Røros</t>
  </si>
  <si>
    <t>5026</t>
  </si>
  <si>
    <t>Holtålen</t>
  </si>
  <si>
    <t>5027</t>
  </si>
  <si>
    <t>Midtre Gauldal</t>
  </si>
  <si>
    <t>5028</t>
  </si>
  <si>
    <t>Melhus</t>
  </si>
  <si>
    <t>5029</t>
  </si>
  <si>
    <t>Skaun</t>
  </si>
  <si>
    <t>5030</t>
  </si>
  <si>
    <t>Klæbu</t>
  </si>
  <si>
    <t>5031</t>
  </si>
  <si>
    <t>Malvik</t>
  </si>
  <si>
    <t>5032</t>
  </si>
  <si>
    <t>Selbu</t>
  </si>
  <si>
    <t>5033</t>
  </si>
  <si>
    <t>Tydal</t>
  </si>
  <si>
    <t>5034</t>
  </si>
  <si>
    <t>Meråker</t>
  </si>
  <si>
    <t>5035</t>
  </si>
  <si>
    <t>Stjørdal</t>
  </si>
  <si>
    <t>5036</t>
  </si>
  <si>
    <t>Frosta</t>
  </si>
  <si>
    <t>5037</t>
  </si>
  <si>
    <t>Levanger</t>
  </si>
  <si>
    <t>5038</t>
  </si>
  <si>
    <t>Verdal</t>
  </si>
  <si>
    <t>5039</t>
  </si>
  <si>
    <t>Verran</t>
  </si>
  <si>
    <t>5040</t>
  </si>
  <si>
    <t>Namdalseid</t>
  </si>
  <si>
    <t>5041</t>
  </si>
  <si>
    <t>Snåase - Snåsa</t>
  </si>
  <si>
    <t>5042</t>
  </si>
  <si>
    <t>Lierne</t>
  </si>
  <si>
    <t>5043</t>
  </si>
  <si>
    <t>Raarvihke - Røyrvik</t>
  </si>
  <si>
    <t>5044</t>
  </si>
  <si>
    <t>Namsskogan</t>
  </si>
  <si>
    <t>5045</t>
  </si>
  <si>
    <t>Grong</t>
  </si>
  <si>
    <t>5046</t>
  </si>
  <si>
    <t>Høylandet</t>
  </si>
  <si>
    <t>5047</t>
  </si>
  <si>
    <t>Overhalla</t>
  </si>
  <si>
    <t>5048</t>
  </si>
  <si>
    <t>Fosnes</t>
  </si>
  <si>
    <t>5049</t>
  </si>
  <si>
    <t>Flatanger</t>
  </si>
  <si>
    <t>5050</t>
  </si>
  <si>
    <t>Vikna</t>
  </si>
  <si>
    <t>5051</t>
  </si>
  <si>
    <t>Nærøy</t>
  </si>
  <si>
    <t>5052</t>
  </si>
  <si>
    <t>Leka</t>
  </si>
  <si>
    <t>5053</t>
  </si>
  <si>
    <t>Inderøy</t>
  </si>
  <si>
    <t>5054</t>
  </si>
  <si>
    <t>Indre Fosen</t>
  </si>
  <si>
    <t>5061</t>
  </si>
  <si>
    <t>Rindal</t>
  </si>
  <si>
    <t>1804</t>
  </si>
  <si>
    <t>Bodø</t>
  </si>
  <si>
    <t>1805</t>
  </si>
  <si>
    <t>Narvik</t>
  </si>
  <si>
    <t>1811</t>
  </si>
  <si>
    <t>Bindal</t>
  </si>
  <si>
    <t>1812</t>
  </si>
  <si>
    <t>Sømna</t>
  </si>
  <si>
    <t>1813</t>
  </si>
  <si>
    <t>Brønnøy</t>
  </si>
  <si>
    <t>1815</t>
  </si>
  <si>
    <t>Vega</t>
  </si>
  <si>
    <t>1816</t>
  </si>
  <si>
    <t>Vevelstad</t>
  </si>
  <si>
    <t>1818</t>
  </si>
  <si>
    <t>Herøy (Nordland)</t>
  </si>
  <si>
    <t>1820</t>
  </si>
  <si>
    <t>Alstahaug</t>
  </si>
  <si>
    <t>1822</t>
  </si>
  <si>
    <t>Leirfjord</t>
  </si>
  <si>
    <t>1824</t>
  </si>
  <si>
    <t>Vefsn</t>
  </si>
  <si>
    <t>1825</t>
  </si>
  <si>
    <t>Grane</t>
  </si>
  <si>
    <t>1826</t>
  </si>
  <si>
    <t>Hattfjelldal</t>
  </si>
  <si>
    <t>1827</t>
  </si>
  <si>
    <t>Dønna</t>
  </si>
  <si>
    <t>1828</t>
  </si>
  <si>
    <t>Nesna</t>
  </si>
  <si>
    <t>1832</t>
  </si>
  <si>
    <t>Hemnes</t>
  </si>
  <si>
    <t>1833</t>
  </si>
  <si>
    <t>Rana</t>
  </si>
  <si>
    <t>1834</t>
  </si>
  <si>
    <t>Lurøy</t>
  </si>
  <si>
    <t>1835</t>
  </si>
  <si>
    <t>Træna</t>
  </si>
  <si>
    <t>1836</t>
  </si>
  <si>
    <t>Rødøy</t>
  </si>
  <si>
    <t>1837</t>
  </si>
  <si>
    <t>Meløy</t>
  </si>
  <si>
    <t>1838</t>
  </si>
  <si>
    <t>Gildeskål</t>
  </si>
  <si>
    <t>1839</t>
  </si>
  <si>
    <t>Beiarn</t>
  </si>
  <si>
    <t>1840</t>
  </si>
  <si>
    <t>Saltdal</t>
  </si>
  <si>
    <t>1841</t>
  </si>
  <si>
    <t>Fauske - Fuosko</t>
  </si>
  <si>
    <t>1845</t>
  </si>
  <si>
    <t>Sørfold</t>
  </si>
  <si>
    <t>1848</t>
  </si>
  <si>
    <t>Steigen</t>
  </si>
  <si>
    <t>1849</t>
  </si>
  <si>
    <t>Hamarøy - Hábmer</t>
  </si>
  <si>
    <t>1850</t>
  </si>
  <si>
    <t>Divtasvuodna - Tysfjord</t>
  </si>
  <si>
    <t>1851</t>
  </si>
  <si>
    <t>Lødingen</t>
  </si>
  <si>
    <t>1852</t>
  </si>
  <si>
    <t>Tjeldsund</t>
  </si>
  <si>
    <t>1853</t>
  </si>
  <si>
    <t>Evenes</t>
  </si>
  <si>
    <t>1854</t>
  </si>
  <si>
    <t>Ballangen</t>
  </si>
  <si>
    <t>1856</t>
  </si>
  <si>
    <t>Røst</t>
  </si>
  <si>
    <t>1857</t>
  </si>
  <si>
    <t>Værøy</t>
  </si>
  <si>
    <t>1859</t>
  </si>
  <si>
    <t>Flakstad</t>
  </si>
  <si>
    <t>1860</t>
  </si>
  <si>
    <t>Vestvågøy</t>
  </si>
  <si>
    <t>1865</t>
  </si>
  <si>
    <t>Vågan</t>
  </si>
  <si>
    <t>1866</t>
  </si>
  <si>
    <t>Hadsel</t>
  </si>
  <si>
    <t>1867</t>
  </si>
  <si>
    <t>Bø (Nordland)</t>
  </si>
  <si>
    <t>1868</t>
  </si>
  <si>
    <t>Øksnes</t>
  </si>
  <si>
    <t>1870</t>
  </si>
  <si>
    <t>Sortland - Suortá</t>
  </si>
  <si>
    <t>1871</t>
  </si>
  <si>
    <t>Andøy</t>
  </si>
  <si>
    <t>1874</t>
  </si>
  <si>
    <t>Moskenes</t>
  </si>
  <si>
    <t>1902</t>
  </si>
  <si>
    <t>Tromsø</t>
  </si>
  <si>
    <t>1903</t>
  </si>
  <si>
    <t>Harstad - Hárstták</t>
  </si>
  <si>
    <t>1911</t>
  </si>
  <si>
    <t>Kvæfjord</t>
  </si>
  <si>
    <t>1913</t>
  </si>
  <si>
    <t>Skånland</t>
  </si>
  <si>
    <t>1917</t>
  </si>
  <si>
    <t>Ibestad</t>
  </si>
  <si>
    <t>1919</t>
  </si>
  <si>
    <t>Gratangen</t>
  </si>
  <si>
    <t>1920</t>
  </si>
  <si>
    <t>Loabák - Lavangen</t>
  </si>
  <si>
    <t>1922</t>
  </si>
  <si>
    <t>Bardu</t>
  </si>
  <si>
    <t>1923</t>
  </si>
  <si>
    <t>Salangen</t>
  </si>
  <si>
    <t>1924</t>
  </si>
  <si>
    <t>Målselv</t>
  </si>
  <si>
    <t>1925</t>
  </si>
  <si>
    <t>Sørreisa</t>
  </si>
  <si>
    <t>1926</t>
  </si>
  <si>
    <t>Dyrøy</t>
  </si>
  <si>
    <t>1927</t>
  </si>
  <si>
    <t>Tranøy</t>
  </si>
  <si>
    <t>1928</t>
  </si>
  <si>
    <t>Torsken</t>
  </si>
  <si>
    <t>1929</t>
  </si>
  <si>
    <t>Berg</t>
  </si>
  <si>
    <t>1931</t>
  </si>
  <si>
    <t>Lenvik</t>
  </si>
  <si>
    <t>1933</t>
  </si>
  <si>
    <t>Balsfjord</t>
  </si>
  <si>
    <t>1936</t>
  </si>
  <si>
    <t>Karlsøy</t>
  </si>
  <si>
    <t>1938</t>
  </si>
  <si>
    <t>Lyngen</t>
  </si>
  <si>
    <t>1939</t>
  </si>
  <si>
    <t>Storfjord - Omasvuotna - Omasvuono</t>
  </si>
  <si>
    <t>1940</t>
  </si>
  <si>
    <t>Gáivuotna - Kåfjord - Kaivuono</t>
  </si>
  <si>
    <t>1941</t>
  </si>
  <si>
    <t>Skjervøy</t>
  </si>
  <si>
    <t>1942</t>
  </si>
  <si>
    <t>Nordreisa - Ráisa - Raisi</t>
  </si>
  <si>
    <t>1943</t>
  </si>
  <si>
    <t>Kvænangen</t>
  </si>
  <si>
    <t>2002</t>
  </si>
  <si>
    <t>Vardø</t>
  </si>
  <si>
    <t>2003</t>
  </si>
  <si>
    <t>Vadsø</t>
  </si>
  <si>
    <t>2004</t>
  </si>
  <si>
    <t>Hammerfest</t>
  </si>
  <si>
    <t>2011</t>
  </si>
  <si>
    <t>Guovdageaidnu - Kautokeino</t>
  </si>
  <si>
    <t>2012</t>
  </si>
  <si>
    <t>Alta</t>
  </si>
  <si>
    <t>2014</t>
  </si>
  <si>
    <t>Loppa</t>
  </si>
  <si>
    <t>2015</t>
  </si>
  <si>
    <t>Hasvik</t>
  </si>
  <si>
    <t>2017</t>
  </si>
  <si>
    <t>Kvalsund</t>
  </si>
  <si>
    <t>2018</t>
  </si>
  <si>
    <t>Måsøy</t>
  </si>
  <si>
    <t>2019</t>
  </si>
  <si>
    <t>Nordkapp</t>
  </si>
  <si>
    <t>2020</t>
  </si>
  <si>
    <t>Porsanger - Porsángu - Porsanki</t>
  </si>
  <si>
    <t>2021</t>
  </si>
  <si>
    <t>Kárásjohka - Karasjok</t>
  </si>
  <si>
    <t>2022</t>
  </si>
  <si>
    <t>Lebesby</t>
  </si>
  <si>
    <t>2023</t>
  </si>
  <si>
    <t>Gamvik</t>
  </si>
  <si>
    <t>2024</t>
  </si>
  <si>
    <t>Berlevåg</t>
  </si>
  <si>
    <t>2025</t>
  </si>
  <si>
    <t>Deatnu - Tana</t>
  </si>
  <si>
    <t>2027</t>
  </si>
  <si>
    <t>Unjárga - Nesseby</t>
  </si>
  <si>
    <t>2028</t>
  </si>
  <si>
    <t>2030</t>
  </si>
  <si>
    <t>Sør-Varanger</t>
  </si>
  <si>
    <t>Navn</t>
  </si>
  <si>
    <t>Fyrtårn Skarvhaugneset</t>
  </si>
  <si>
    <t>Overvåkningskameraer på haugflua-HIB’en</t>
  </si>
  <si>
    <t>Bronsestatue av samferdselsminister Jon Georg Dale</t>
  </si>
  <si>
    <t>TRAFIKKOVERFØRING</t>
  </si>
  <si>
    <t>BRUTTO SEILINGSTID TILTAKSBANEN</t>
  </si>
  <si>
    <t>RISIKOANALYSER</t>
  </si>
  <si>
    <t>VEDLIKEHOLDSKOSTNADER</t>
  </si>
  <si>
    <t>Til_rute</t>
  </si>
  <si>
    <t>Andel_overfort</t>
  </si>
  <si>
    <t>Overfort_innen</t>
  </si>
  <si>
    <t>Risiko ref</t>
  </si>
  <si>
    <t>Risiko tiltak</t>
  </si>
  <si>
    <t>RA_trafikkgrunnlag</t>
  </si>
  <si>
    <t>tiltakspunktnr</t>
  </si>
  <si>
    <t>tiltakspunktnavn</t>
  </si>
  <si>
    <t>Kategori</t>
  </si>
  <si>
    <t>Beskrivelse fra tiltaksbeskrivelse</t>
  </si>
  <si>
    <t>Objekttype</t>
  </si>
  <si>
    <t>Endring</t>
  </si>
  <si>
    <t>Kommentar KYV</t>
  </si>
  <si>
    <t>Kommentar Menon</t>
  </si>
  <si>
    <t>Listevalg</t>
  </si>
  <si>
    <t>risiko_1_1_A1_2017</t>
  </si>
  <si>
    <t>Referanse</t>
  </si>
  <si>
    <t>Nebbetaren</t>
  </si>
  <si>
    <t>Dagens tilstand</t>
  </si>
  <si>
    <t>Jernstang</t>
  </si>
  <si>
    <t>Stang</t>
  </si>
  <si>
    <t>Lyktehus på stativ</t>
  </si>
  <si>
    <t>risiko_1_1_A1_2050</t>
  </si>
  <si>
    <t>flytestake</t>
  </si>
  <si>
    <t>Stake</t>
  </si>
  <si>
    <t>Lyktehus på søyle</t>
  </si>
  <si>
    <t>risiko_1_2_A1_2017</t>
  </si>
  <si>
    <t>Tiltak</t>
  </si>
  <si>
    <t>Erstatter med en HIB på stativ</t>
  </si>
  <si>
    <t>HIB på stativ</t>
  </si>
  <si>
    <t>Lyktehus på underbygning</t>
  </si>
  <si>
    <t>risiko_1_2_A1_2050</t>
  </si>
  <si>
    <t>Grandstorflua</t>
  </si>
  <si>
    <t>Flytende kardinalmerke</t>
  </si>
  <si>
    <t>Lyktehus på varde</t>
  </si>
  <si>
    <t>risiko_1_3_A1_2017</t>
  </si>
  <si>
    <t>Utdyping</t>
  </si>
  <si>
    <t>risiko_1_3_A1_2050</t>
  </si>
  <si>
    <t>Leiaskjæra</t>
  </si>
  <si>
    <t>Ikke merke</t>
  </si>
  <si>
    <t>HIB på søyle</t>
  </si>
  <si>
    <t xml:space="preserve">Utdyping  -13 </t>
  </si>
  <si>
    <t>HIB på stang</t>
  </si>
  <si>
    <t>Treholmen</t>
  </si>
  <si>
    <t>HIB på varde</t>
  </si>
  <si>
    <t>Lys på jernstang</t>
  </si>
  <si>
    <t>Lanterne på stang</t>
  </si>
  <si>
    <t>IB på stativ</t>
  </si>
  <si>
    <t>Grandvika</t>
  </si>
  <si>
    <t>fjerne Rausiggrunnen lysbøye</t>
  </si>
  <si>
    <t>Lysbøye i glassfiber</t>
  </si>
  <si>
    <t xml:space="preserve">IB på søyle </t>
  </si>
  <si>
    <t xml:space="preserve"> fjerne kjellgrunnen flytestake</t>
  </si>
  <si>
    <t>IB på stang</t>
  </si>
  <si>
    <t>Lanterne på stativ</t>
  </si>
  <si>
    <t>IB på varde</t>
  </si>
  <si>
    <t>Valsholmflu 1</t>
  </si>
  <si>
    <t>Lanterne på søyle</t>
  </si>
  <si>
    <t>Håflua</t>
  </si>
  <si>
    <t>jernstang fjernes</t>
  </si>
  <si>
    <t>lysbøye fjernes</t>
  </si>
  <si>
    <t>Lanterne på varde</t>
  </si>
  <si>
    <t>flytestake fjernes</t>
  </si>
  <si>
    <t>HIB på søyle settes opp</t>
  </si>
  <si>
    <t>Lysbøye i stål</t>
  </si>
  <si>
    <t>Lysbotnflua</t>
  </si>
  <si>
    <t>To jernstenger</t>
  </si>
  <si>
    <t>Båke</t>
  </si>
  <si>
    <t>stang med langerne etter utdyping</t>
  </si>
  <si>
    <t>Varde</t>
  </si>
  <si>
    <t>Fyrstasjon</t>
  </si>
  <si>
    <t>vinterøvrig</t>
  </si>
  <si>
    <t>sor</t>
  </si>
  <si>
    <t>Alle</t>
  </si>
  <si>
    <t>Øvrige fartøy</t>
  </si>
  <si>
    <t>sommerøvrig</t>
  </si>
  <si>
    <t>vintermorgen</t>
  </si>
  <si>
    <t>sommermorgen</t>
  </si>
  <si>
    <t>vinterettermiddag</t>
  </si>
  <si>
    <t>sommerettermiddag</t>
  </si>
  <si>
    <t>lambda_2101</t>
  </si>
  <si>
    <t>lambda_2100</t>
  </si>
  <si>
    <t>lambda_2099</t>
  </si>
  <si>
    <t>lambda_2098</t>
  </si>
  <si>
    <t>lambda_2097</t>
  </si>
  <si>
    <t>lambda_2096</t>
  </si>
  <si>
    <t>lambda_2095</t>
  </si>
  <si>
    <t>lambda_2094</t>
  </si>
  <si>
    <t>lambda_2093</t>
  </si>
  <si>
    <t>lambda_2092</t>
  </si>
  <si>
    <t>lambda_2091</t>
  </si>
  <si>
    <t>lambda_2090</t>
  </si>
  <si>
    <t>lambda_2089</t>
  </si>
  <si>
    <t>lambda_2088</t>
  </si>
  <si>
    <t>lambda_2087</t>
  </si>
  <si>
    <t>lambda_2086</t>
  </si>
  <si>
    <t>lambda_2085</t>
  </si>
  <si>
    <t>lambda_2084</t>
  </si>
  <si>
    <t>lambda_2083</t>
  </si>
  <si>
    <t>lambda_2082</t>
  </si>
  <si>
    <t>lambda_2081</t>
  </si>
  <si>
    <t>lambda_2080</t>
  </si>
  <si>
    <t>lambda_2079</t>
  </si>
  <si>
    <t>lambda_2078</t>
  </si>
  <si>
    <t>lambda_2077</t>
  </si>
  <si>
    <t>lambda_2076</t>
  </si>
  <si>
    <t>lambda_2075</t>
  </si>
  <si>
    <t>lambda_2074</t>
  </si>
  <si>
    <t>lambda_2073</t>
  </si>
  <si>
    <t>lambda_2072</t>
  </si>
  <si>
    <t>lambda_2071</t>
  </si>
  <si>
    <t>lambda_2070</t>
  </si>
  <si>
    <t>lambda_2069</t>
  </si>
  <si>
    <t>lambda_2068</t>
  </si>
  <si>
    <t>lambda_2067</t>
  </si>
  <si>
    <t>lambda_2066</t>
  </si>
  <si>
    <t>lambda_2065</t>
  </si>
  <si>
    <t>lambda_2064</t>
  </si>
  <si>
    <t>lambda_2063</t>
  </si>
  <si>
    <t>lambda_2062</t>
  </si>
  <si>
    <t>lambda_2061</t>
  </si>
  <si>
    <t>lambda_2060</t>
  </si>
  <si>
    <t>lambda_2059</t>
  </si>
  <si>
    <t>lambda_2058</t>
  </si>
  <si>
    <t>lambda_2057</t>
  </si>
  <si>
    <t>lambda_2056</t>
  </si>
  <si>
    <t>lambda_2055</t>
  </si>
  <si>
    <t>lambda_2054</t>
  </si>
  <si>
    <t>lambda_2053</t>
  </si>
  <si>
    <t>lambda_2052</t>
  </si>
  <si>
    <t>lambda_2051</t>
  </si>
  <si>
    <t>lambda_2050</t>
  </si>
  <si>
    <t>lambda_2049</t>
  </si>
  <si>
    <t>lambda_2048</t>
  </si>
  <si>
    <t>lambda_2047</t>
  </si>
  <si>
    <t>lambda_2046</t>
  </si>
  <si>
    <t>lambda_2045</t>
  </si>
  <si>
    <t>lambda_2044</t>
  </si>
  <si>
    <t>lambda_2043</t>
  </si>
  <si>
    <t>lambda_2042</t>
  </si>
  <si>
    <t>lambda_2041</t>
  </si>
  <si>
    <t>lambda_2040</t>
  </si>
  <si>
    <t>lambda_2039</t>
  </si>
  <si>
    <t>lambda_2038</t>
  </si>
  <si>
    <t>lambda_2037</t>
  </si>
  <si>
    <t>lambda_2036</t>
  </si>
  <si>
    <t>lambda_2035</t>
  </si>
  <si>
    <t>lambda_2034</t>
  </si>
  <si>
    <t>lambda_2033</t>
  </si>
  <si>
    <t>lambda_2032</t>
  </si>
  <si>
    <t>lambda_2031</t>
  </si>
  <si>
    <t>lambda_2030</t>
  </si>
  <si>
    <t>lambda_2029</t>
  </si>
  <si>
    <t>lambda_2028</t>
  </si>
  <si>
    <t>lambda_2027</t>
  </si>
  <si>
    <t>lambda_2026</t>
  </si>
  <si>
    <t>lambda_2025</t>
  </si>
  <si>
    <t>lambda_2024</t>
  </si>
  <si>
    <t>lambda_2023</t>
  </si>
  <si>
    <t>lambda_2022</t>
  </si>
  <si>
    <t>lambda_2021</t>
  </si>
  <si>
    <t>lambda_2020</t>
  </si>
  <si>
    <t>lambda_2019</t>
  </si>
  <si>
    <t>lambda_2018</t>
  </si>
  <si>
    <t>Periode</t>
  </si>
  <si>
    <t>Retning</t>
  </si>
  <si>
    <t>mu_lop2</t>
  </si>
  <si>
    <t>mu_lop1</t>
  </si>
  <si>
    <t xml:space="preserve">Her må du spesifisere en lambda per år per retning per periode. I rad 23 må mu spesifiseres på formen lambda_år_periode_retning. </t>
  </si>
  <si>
    <t>Her må du spesifisere en mu per løp per retning. I rad 23 må mu spesifiseres på formen mu_løpsid_retning. Du må minst ha en mu. Resten av kolonnene kan da være tomme. Dersom mu er lik for alle skipstyper/lengegrupper så legges bare samme verdi inn. Dersom de ikke er like så legg inn ulik verdi</t>
  </si>
  <si>
    <t>Spesifisering av lambda - Antall anløp per tidsenhet av hver skipstype i hver periode</t>
  </si>
  <si>
    <t>Spesifisere hbilke skipstyper og lengdegrupper som ligger i øvrig-kategorien</t>
  </si>
  <si>
    <t>Spesifisering av mu - antall skip som kan prosesseres per tidsenhet (lastes/losses, seile gjennom trang farled etc.)</t>
  </si>
  <si>
    <t>lop2</t>
  </si>
  <si>
    <t>lop1</t>
  </si>
  <si>
    <t>Andel av året</t>
  </si>
  <si>
    <t>Retninger</t>
  </si>
  <si>
    <t>Alpha</t>
  </si>
  <si>
    <t>Løpnummer</t>
  </si>
  <si>
    <t>Relevant tidsenhet for beregningene av lambda og mu. Spesifisert som antall enheter i et døgn. Spesifiserer man 1  tilsier dette at relevant tidsnhet er et døgn, spesifiserer man 24 tiliser det at relevant tidsenhet er én time.</t>
  </si>
  <si>
    <t>Tidsenhet (andel av døgn)</t>
  </si>
  <si>
    <t>Spesifiser antall løp i ditt problemområde. Modellen er begrenset til fem løp</t>
  </si>
  <si>
    <t>Antall løp</t>
  </si>
  <si>
    <t xml:space="preserve">Kall ventetidsområdet ditt for et navn. Pass på å ha unike navn innad i samme tiltakspakke </t>
  </si>
  <si>
    <t>NA</t>
  </si>
  <si>
    <t>Analyseområde</t>
  </si>
  <si>
    <t>Legg inn tiltakspakkenummer på tilsvarende måte som i de andre arkfanene</t>
  </si>
  <si>
    <t>Alle grønne felt må fylles ut</t>
  </si>
  <si>
    <t>I dette regnearket kan du legge inn informasjon om køen du ønsker å beregne. I modellen har vi lagt opp til at man kan modellere kø gitt en rekke ulike egenskaper ved området. Modellen kan ta hensyn til ulik</t>
  </si>
  <si>
    <t>VENTETIDSBEREGNINGER</t>
  </si>
  <si>
    <t>Andel skattefinansieringskostnad</t>
  </si>
  <si>
    <t>Hendelsestype</t>
  </si>
  <si>
    <t>Aar</t>
  </si>
  <si>
    <t>Antall dodsfall hvis dodsfall</t>
  </si>
  <si>
    <t>Antall personskade hvis personskade</t>
  </si>
  <si>
    <t>Sannsynlighet Dodsfall</t>
  </si>
  <si>
    <t>Sannsynlighet Personskade</t>
  </si>
  <si>
    <t>Grunnstøting</t>
  </si>
  <si>
    <t>Kontaktskade</t>
  </si>
  <si>
    <t>Striking</t>
  </si>
  <si>
    <t>Struck</t>
  </si>
  <si>
    <t>300-</t>
  </si>
  <si>
    <t>Utslippskonsekvenser</t>
  </si>
  <si>
    <t>Ark konsekvenser ref</t>
  </si>
  <si>
    <t>Ark konsekvenser tiltak</t>
  </si>
  <si>
    <t>1_1_1</t>
  </si>
  <si>
    <t>1_1_2</t>
  </si>
  <si>
    <t>Finnes ikke i ruteoversikten</t>
  </si>
  <si>
    <t>Denne finner du aldri</t>
  </si>
  <si>
    <t>Input til beregninger. D12</t>
  </si>
  <si>
    <t>Sannsynlighet per utslippskategori i 2018. Kilde: Input hentet fra h), se fane "Referanser"</t>
  </si>
  <si>
    <t>Andel utslipp per utslippskategori. Kilde: Input hentet fra g), se fane "Referanser"</t>
  </si>
  <si>
    <t>Utslippskategori</t>
  </si>
  <si>
    <t>Kollisjon</t>
  </si>
  <si>
    <t>Kontaktskade (som grunnstøting)</t>
  </si>
  <si>
    <t>Kategori 1</t>
  </si>
  <si>
    <t>[andel av last/drivstoff fra en tank]</t>
  </si>
  <si>
    <t>Kategori 2</t>
  </si>
  <si>
    <t>[liten andel av last/drivstoff fra en tank]</t>
  </si>
  <si>
    <t>Kategori 3</t>
  </si>
  <si>
    <t>[stor andel av last/drivstoff fra en tank]</t>
  </si>
  <si>
    <t>Kategori 4</t>
  </si>
  <si>
    <t>[andel av skipets totalt tilgjengelige volum last/drivstoff]</t>
  </si>
  <si>
    <t>Sannsynlighet per utslippskategori i 2050. Kilde: Input hentet fra h), se fane "Referanser"</t>
  </si>
  <si>
    <t>Drivstoffmiks i 2018 og 2050. Kilde: DNV GL (2018)</t>
  </si>
  <si>
    <t>Drivstoff som medfører utslipp</t>
  </si>
  <si>
    <t>MGO</t>
  </si>
  <si>
    <t>LNG</t>
  </si>
  <si>
    <t>El</t>
  </si>
  <si>
    <t>Karbonnøytrale</t>
  </si>
  <si>
    <t>Totalt</t>
  </si>
  <si>
    <t>Fordeling av drivstoff på ulike typer drivsstoff i 2018</t>
  </si>
  <si>
    <t>Fordeling av bunkerstyper</t>
  </si>
  <si>
    <t>Forklaring</t>
  </si>
  <si>
    <t>Skipstype Kystverket</t>
  </si>
  <si>
    <t>Marin diesel (MGO, MDO)</t>
  </si>
  <si>
    <t>Distillate marine fuels (&lt;11 cSt)</t>
  </si>
  <si>
    <t>Tungolje (IFO)</t>
  </si>
  <si>
    <t>Residual marine fuels (11-180 cSt)</t>
  </si>
  <si>
    <t>Tungolje (HFO)</t>
  </si>
  <si>
    <t>Residual marine fuels (&gt;180 cSt)</t>
  </si>
  <si>
    <t>Antall drivstofftanker</t>
  </si>
  <si>
    <t>Fyllingsgrad</t>
  </si>
  <si>
    <t>Bunkersvolum totalt alle tanker (i tonn)</t>
  </si>
  <si>
    <t>Forventet mengde olje per tank. Input til utregning av bunkersvolum (tonn), antar 2 tanker og 65 % fulle tanker</t>
  </si>
  <si>
    <t>Estimert antall tanker for last. Input hentet fra i), se fane "Referanser"</t>
  </si>
  <si>
    <t>1. &lt; 1000 GT</t>
  </si>
  <si>
    <t>2. 1000 - 4999 GT</t>
  </si>
  <si>
    <t>3. 5000 - 9999 GT</t>
  </si>
  <si>
    <t>4. 10000 - 24999 GT</t>
  </si>
  <si>
    <t>5. 25000 - 49999 GT</t>
  </si>
  <si>
    <t>6. 50000 - 99999 GT</t>
  </si>
  <si>
    <t>7. &gt; 100000 GT</t>
  </si>
  <si>
    <t>Forventet fyllingsgrad per tank.</t>
  </si>
  <si>
    <t>Kapasitet justering</t>
  </si>
  <si>
    <t>Utslipp av olje - Kalkulasjonspriser</t>
  </si>
  <si>
    <t>Komponent</t>
  </si>
  <si>
    <t>2013-kroner</t>
  </si>
  <si>
    <t>Opprensking bunkersolje</t>
  </si>
  <si>
    <t>Opprensking lastolje 0-1000t</t>
  </si>
  <si>
    <t>Opprensking lastolje &gt; 1000t</t>
  </si>
  <si>
    <t xml:space="preserve">Forutsetninger i beregning av opprenskingskostnader </t>
  </si>
  <si>
    <t>Andel</t>
  </si>
  <si>
    <t>Andel oppsamlet olje</t>
  </si>
  <si>
    <t>Opprenskingskostnader per hendelse - bunkers</t>
  </si>
  <si>
    <t>Forventet utslippsvolum per hendelse (altså hendelser med og uten utslipp)</t>
  </si>
  <si>
    <t xml:space="preserve">Opprenskingskostnader per hendelse - last. </t>
  </si>
  <si>
    <t>Forventet utslippsvolum per hendelse med oljeutslipp</t>
  </si>
  <si>
    <t xml:space="preserve">Velferdstap av oljeutslipp. </t>
  </si>
  <si>
    <t>Tonn</t>
  </si>
  <si>
    <t>M1</t>
  </si>
  <si>
    <t>10-100</t>
  </si>
  <si>
    <t>M2</t>
  </si>
  <si>
    <t>100-500</t>
  </si>
  <si>
    <t>M3</t>
  </si>
  <si>
    <t>500-2000</t>
  </si>
  <si>
    <t>M4</t>
  </si>
  <si>
    <t>2000-10000</t>
  </si>
  <si>
    <t>M5</t>
  </si>
  <si>
    <t>10000-50000</t>
  </si>
  <si>
    <t>M6</t>
  </si>
  <si>
    <t>&gt;50000</t>
  </si>
  <si>
    <t>Velferdstap av oljeutslipp - bunkers</t>
  </si>
  <si>
    <t>KOLLISJON</t>
  </si>
  <si>
    <t>Kollisjon - kategori 2</t>
  </si>
  <si>
    <t>Forventet oljeutslipp gitt hendelse med oljeutslipp</t>
  </si>
  <si>
    <t>Kollisjon - kategori 3</t>
  </si>
  <si>
    <t>Kollisjon - kategori 4</t>
  </si>
  <si>
    <t>GRUNNSTØTING</t>
  </si>
  <si>
    <t>Grunnstøting - kategori 2</t>
  </si>
  <si>
    <t>Grunnstøting - kategori 3</t>
  </si>
  <si>
    <t>Grunnstøting - kategori 4</t>
  </si>
  <si>
    <t>KONTAKTSKADE</t>
  </si>
  <si>
    <t>Kontaktskade - kategori 2</t>
  </si>
  <si>
    <t>Kontaktskade - kategori 3</t>
  </si>
  <si>
    <t>Kontaktskade - kategori 4</t>
  </si>
  <si>
    <t>Velferdstap av oljeutslipp - last</t>
  </si>
  <si>
    <t>utslippskons ref 1_2</t>
  </si>
  <si>
    <t>utslippskons tiltak 1_2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</si>
</sst>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_-* #,##0.00_-;\-* #,##0.00_-;_-* &quot;-&quot;??_-;_-@_-"/>
    <numFmt numFmtId="165" formatCode="0.00%"/>
    <numFmt numFmtId="166" formatCode="0%"/>
    <numFmt numFmtId="167" formatCode="_-* #,##0.0_-;\-* #,##0.0_-;_-* &quot;-&quot;??_-;_-@_-"/>
    <numFmt numFmtId="168" formatCode="_-* #,##0.000_-;\-* #,##0.000_-;_-* &quot;-&quot;??_-;_-@_-"/>
    <numFmt numFmtId="169" formatCode="_-* #,##0.0000_-;\-* #,##0.0000_-;_-* &quot;-&quot;??_-;_-@_-"/>
    <numFmt numFmtId="170" formatCode="_-* #,##0.0000000_-;\-* #,##0.0000000_-;_-* &quot;-&quot;??_-;_-@_-"/>
    <numFmt numFmtId="171" formatCode="0.000"/>
    <numFmt numFmtId="172" formatCode="0.0000\ %"/>
    <numFmt numFmtId="173" formatCode="0.0"/>
    <numFmt numFmtId="174" formatCode="_-* #,##0.0000_-;\-* #,##0.0000_-;_-* \-????_-;_-@_-"/>
    <numFmt numFmtId="175" formatCode="#,##0_ ;[Red]\-#,##0\ "/>
    <numFmt numFmtId="176" formatCode="_-* #,##0.00_-;\-* #,##0.00_-;_-* \-??_-;_-@_-"/>
    <numFmt numFmtId="177" formatCode="_-* #,##0_-;\-* #,##0_-;_-* \-??_-;_-@_-"/>
    <numFmt numFmtId="178" formatCode="_-* #,##0.0000_-;\-* #,##0.0000_-;_-* \-??_-;_-@_-"/>
    <numFmt numFmtId="179" formatCode="_-* #,##0.000_-;\-* #,##0.000_-;_-* \-??_-;_-@_-"/>
  </numFmts>
  <fonts count="39" x14ac:knownFonts="1">
    <font>
      <sz val="11"/>
      <color rgb="FF000000"/>
      <name val="Calibri"/>
      <family val="2"/>
      <charset val="1"/>
    </font>
    <font>
      <sz val="12"/>
      <color theme="1"/>
      <name val="Calibri"/>
      <family val="2"/>
      <scheme val="minor"/>
    </font>
    <font>
      <sz val="12"/>
      <color theme="1"/>
      <name val="Calibri"/>
      <family val="2"/>
      <scheme val="minor"/>
    </font>
    <font>
      <sz val="12"/>
      <color theme="1"/>
      <name val="Calibri"/>
      <family val="2"/>
      <scheme val="minor"/>
    </font>
    <font>
      <b/>
      <sz val="11"/>
      <color rgb="FFFFFFFF"/>
      <name val="Calibri"/>
      <family val="2"/>
      <charset val="1"/>
    </font>
    <font>
      <b/>
      <sz val="11"/>
      <color rgb="FF000000"/>
      <name val="Calibri"/>
      <family val="2"/>
      <charset val="1"/>
    </font>
    <font>
      <b/>
      <sz val="11"/>
      <name val="Calibri"/>
      <family val="2"/>
      <charset val="1"/>
    </font>
    <font>
      <sz val="11"/>
      <name val="Calibri"/>
      <family val="2"/>
      <charset val="1"/>
    </font>
    <font>
      <sz val="11"/>
      <color rgb="FFFF0000"/>
      <name val="Calibri"/>
      <family val="2"/>
      <charset val="1"/>
    </font>
    <font>
      <sz val="11"/>
      <color rgb="FF000000"/>
      <name val="Calibri"/>
      <family val="2"/>
      <charset val="1"/>
    </font>
    <font>
      <b/>
      <sz val="12"/>
      <color theme="0"/>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b/>
      <sz val="11"/>
      <color theme="1"/>
      <name val="Calibri"/>
      <family val="2"/>
      <scheme val="minor"/>
    </font>
    <font>
      <b/>
      <sz val="11"/>
      <color theme="1"/>
      <name val="Calibri"/>
      <family val="2"/>
    </font>
    <font>
      <b/>
      <sz val="11"/>
      <color theme="1"/>
      <name val="Calibri"/>
      <family val="2"/>
      <charset val="1"/>
    </font>
    <font>
      <sz val="20"/>
      <color theme="1"/>
      <name val="Calibri"/>
      <family val="2"/>
      <scheme val="minor"/>
    </font>
    <font>
      <b/>
      <sz val="20"/>
      <color theme="0"/>
      <name val="Calibri"/>
      <family val="2"/>
      <scheme val="minor"/>
    </font>
    <font>
      <sz val="12"/>
      <color theme="4"/>
      <name val="Calibri"/>
      <family val="2"/>
      <scheme val="minor"/>
    </font>
    <font>
      <sz val="11"/>
      <color theme="0"/>
      <name val="Calibri"/>
      <family val="2"/>
    </font>
    <font>
      <b/>
      <sz val="16"/>
      <color theme="0"/>
      <name val="Calibri"/>
      <family val="2"/>
      <scheme val="minor"/>
    </font>
    <font>
      <b/>
      <sz val="11"/>
      <color theme="0"/>
      <name val="Calibri"/>
      <family val="2"/>
      <scheme val="minor"/>
    </font>
    <font>
      <b/>
      <sz val="26"/>
      <color rgb="FFFFFFFF"/>
      <name val="Calibri"/>
      <family val="2"/>
      <charset val="1"/>
    </font>
    <font>
      <sz val="26"/>
      <color rgb="FFFFFFFF"/>
      <name val="Calibri"/>
      <family val="2"/>
      <charset val="1"/>
    </font>
    <font>
      <b/>
      <sz val="16"/>
      <color rgb="FFFFFFFF"/>
      <name val="Calibri"/>
      <family val="2"/>
      <charset val="1"/>
    </font>
    <font>
      <sz val="11"/>
      <color rgb="FFFFFFFF"/>
      <name val="Calibri"/>
      <family val="2"/>
      <charset val="1"/>
    </font>
    <font>
      <u/>
      <sz val="11"/>
      <color rgb="FF0563C1"/>
      <name val="Calibri"/>
      <family val="2"/>
      <charset val="1"/>
    </font>
    <font>
      <b/>
      <sz val="18"/>
      <color rgb="FFFFFFFF"/>
      <name val="Calibri"/>
      <family val="2"/>
      <charset val="1"/>
    </font>
    <font>
      <i/>
      <sz val="11"/>
      <color rgb="FF7F7F7F"/>
      <name val="Calibri"/>
      <family val="2"/>
      <charset val="1"/>
    </font>
    <font>
      <i/>
      <sz val="11"/>
      <name val="Calibri"/>
      <family val="2"/>
      <charset val="1"/>
    </font>
    <font>
      <sz val="18"/>
      <color rgb="FFFFFFFF"/>
      <name val="Calibri"/>
      <family val="2"/>
      <charset val="1"/>
    </font>
    <font>
      <b/>
      <sz val="16"/>
      <color rgb="FF000000"/>
      <name val="Calibri"/>
      <family val="2"/>
      <charset val="1"/>
    </font>
    <font>
      <b/>
      <sz val="20"/>
      <color rgb="FFFFFFFF"/>
      <name val="Calibri"/>
      <family val="2"/>
      <charset val="1"/>
    </font>
    <font>
      <b/>
      <sz val="22"/>
      <color rgb="FFFFFFFF"/>
      <name val="Calibri"/>
      <family val="2"/>
      <charset val="1"/>
    </font>
    <font>
      <sz val="22"/>
      <color rgb="FF000000"/>
      <name val="Calibri"/>
      <family val="2"/>
      <charset val="1"/>
    </font>
    <font>
      <b/>
      <sz val="12"/>
      <color rgb="FFFFFFFF"/>
      <name val="Calibri"/>
      <family val="2"/>
      <charset val="1"/>
    </font>
    <font>
      <sz val="10"/>
      <color rgb="FF000000"/>
      <name val="Calibri"/>
      <family val="2"/>
      <charset val="1"/>
    </font>
    <font>
      <b/>
      <sz val="24"/>
      <color rgb="FFFFFFFF"/>
      <name val="Calibri"/>
      <family val="2"/>
      <charset val="1"/>
    </font>
  </fonts>
  <fills count="12">
    <fill>
      <patternFill patternType="none"/>
    </fill>
    <fill>
      <patternFill patternType="gray125"/>
    </fill>
    <fill>
      <patternFill patternType="solid">
        <fgColor rgb="FF44546A"/>
        <bgColor rgb="FF395775"/>
      </patternFill>
    </fill>
    <fill>
      <patternFill patternType="solid">
        <fgColor rgb="FF395775"/>
        <bgColor rgb="FF44546A"/>
      </patternFill>
    </fill>
    <fill>
      <patternFill patternType="solid">
        <fgColor rgb="FF70AD47"/>
        <bgColor rgb="FFA6B340"/>
      </patternFill>
    </fill>
    <fill>
      <patternFill patternType="solid">
        <fgColor theme="4" tint="0.79998168889431442"/>
        <bgColor rgb="FF305496"/>
      </patternFill>
    </fill>
    <fill>
      <patternFill patternType="solid">
        <fgColor theme="4" tint="0.79998168889431442"/>
        <bgColor indexed="64"/>
      </patternFill>
    </fill>
    <fill>
      <patternFill patternType="solid">
        <fgColor theme="4"/>
        <bgColor indexed="64"/>
      </patternFill>
    </fill>
    <fill>
      <patternFill patternType="solid">
        <fgColor theme="8"/>
        <bgColor indexed="64"/>
      </patternFill>
    </fill>
    <fill>
      <patternFill patternType="solid">
        <fgColor rgb="FF395775"/>
        <bgColor rgb="FF305496"/>
      </patternFill>
    </fill>
    <fill>
      <patternFill patternType="solid">
        <fgColor rgb="FFA6B340"/>
        <bgColor rgb="FF7D8630"/>
      </patternFill>
    </fill>
    <fill>
      <patternFill patternType="solid">
        <fgColor rgb="FF941100"/>
        <bgColor rgb="FF800000"/>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14">
    <xf numFmtId="0" fontId="0" fillId="0" borderId="0"/>
    <xf numFmtId="0" fontId="9" fillId="0" borderId="0"/>
    <xf numFmtId="0" fontId="3" fillId="0" borderId="0"/>
    <xf numFmtId="164" fontId="3" fillId="0" borderId="0" applyFont="0" applyFill="0" applyBorder="0" applyAlignment="0" applyProtection="0"/>
    <xf numFmtId="0" fontId="13" fillId="0" borderId="0"/>
    <xf numFmtId="164" fontId="13" fillId="0" borderId="0" applyFont="0" applyFill="0" applyBorder="0" applyAlignment="0" applyProtection="0"/>
    <xf numFmtId="9" fontId="3"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0" fontId="27" fillId="0" borderId="0" applyBorder="0" applyProtection="0"/>
    <xf numFmtId="9" fontId="9" fillId="0" borderId="0" applyBorder="0" applyProtection="0"/>
    <xf numFmtId="0" fontId="29" fillId="0" borderId="0" applyBorder="0" applyProtection="0"/>
    <xf numFmtId="176" fontId="9" fillId="0" borderId="0" applyBorder="0" applyProtection="0"/>
  </cellStyleXfs>
  <cellXfs count="221">
    <xf numFmtId="0" fontId="0" fillId="0" borderId="0" xfId="0"/>
    <xf numFmtId="0" fontId="4" fillId="2" borderId="0" xfId="0" applyFont="1" applyFill="1"/>
    <xf numFmtId="0" fontId="0" fillId="2" borderId="0" xfId="0" applyFill="1"/>
    <xf numFmtId="0" fontId="5" fillId="0" borderId="0" xfId="0" applyFont="1"/>
    <xf numFmtId="0" fontId="6" fillId="0" borderId="1" xfId="0" applyFont="1" applyBorder="1" applyAlignment="1">
      <alignment horizontal="center" vertical="top"/>
    </xf>
    <xf numFmtId="0" fontId="6" fillId="0" borderId="2" xfId="0" applyFont="1" applyBorder="1" applyAlignment="1">
      <alignment horizontal="center" vertical="top"/>
    </xf>
    <xf numFmtId="0" fontId="5" fillId="0" borderId="1" xfId="0" applyFont="1" applyBorder="1" applyAlignment="1">
      <alignment horizontal="center" vertical="top"/>
    </xf>
    <xf numFmtId="0" fontId="5" fillId="0" borderId="2" xfId="0" applyFont="1" applyBorder="1" applyAlignment="1">
      <alignment horizontal="center" vertical="top"/>
    </xf>
    <xf numFmtId="11" fontId="7" fillId="0" borderId="0" xfId="0" applyNumberFormat="1" applyFont="1" applyAlignment="1">
      <alignment horizontal="left"/>
    </xf>
    <xf numFmtId="0" fontId="0" fillId="0" borderId="1" xfId="0" applyBorder="1"/>
    <xf numFmtId="2" fontId="0" fillId="0" borderId="1" xfId="0" applyNumberFormat="1" applyBorder="1"/>
    <xf numFmtId="1" fontId="0" fillId="0" borderId="0" xfId="0" applyNumberFormat="1"/>
    <xf numFmtId="49" fontId="0" fillId="0" borderId="0" xfId="0" applyNumberFormat="1"/>
    <xf numFmtId="165" fontId="0" fillId="0" borderId="0" xfId="1" applyNumberFormat="1" applyFont="1"/>
    <xf numFmtId="0" fontId="5" fillId="0" borderId="3" xfId="0" applyFont="1" applyBorder="1"/>
    <xf numFmtId="166" fontId="0" fillId="0" borderId="0" xfId="0" applyNumberFormat="1"/>
    <xf numFmtId="0" fontId="4" fillId="3" borderId="0" xfId="0" applyFont="1" applyFill="1"/>
    <xf numFmtId="0" fontId="0" fillId="3" borderId="0" xfId="0" applyFill="1"/>
    <xf numFmtId="0" fontId="5" fillId="0" borderId="1" xfId="0" applyFont="1" applyBorder="1"/>
    <xf numFmtId="3" fontId="0" fillId="0" borderId="0" xfId="0" applyNumberFormat="1"/>
    <xf numFmtId="0" fontId="8" fillId="0" borderId="0" xfId="0" applyFont="1"/>
    <xf numFmtId="0" fontId="4" fillId="4" borderId="4" xfId="0" applyFont="1" applyFill="1" applyBorder="1"/>
    <xf numFmtId="0" fontId="4" fillId="4" borderId="5" xfId="0" applyFont="1" applyFill="1" applyBorder="1"/>
    <xf numFmtId="0" fontId="4" fillId="4" borderId="6" xfId="0" applyFont="1" applyFill="1" applyBorder="1"/>
    <xf numFmtId="0" fontId="5" fillId="0" borderId="7" xfId="0" applyFont="1" applyBorder="1"/>
    <xf numFmtId="0" fontId="5" fillId="0" borderId="8" xfId="0" applyFont="1" applyBorder="1"/>
    <xf numFmtId="0" fontId="0" fillId="0" borderId="8" xfId="0" applyBorder="1"/>
    <xf numFmtId="0" fontId="5" fillId="0" borderId="9" xfId="0" applyFont="1" applyBorder="1"/>
    <xf numFmtId="0" fontId="0" fillId="0" borderId="3" xfId="0" applyBorder="1"/>
    <xf numFmtId="0" fontId="0" fillId="0" borderId="10" xfId="0" applyBorder="1"/>
    <xf numFmtId="0" fontId="4" fillId="3" borderId="3" xfId="0" applyFont="1" applyFill="1" applyBorder="1"/>
    <xf numFmtId="166" fontId="9" fillId="0" borderId="0" xfId="1" applyNumberFormat="1"/>
    <xf numFmtId="0" fontId="9" fillId="0" borderId="0" xfId="1"/>
    <xf numFmtId="0" fontId="3" fillId="0" borderId="0" xfId="2"/>
    <xf numFmtId="167" fontId="0" fillId="0" borderId="0" xfId="3" applyNumberFormat="1" applyFont="1"/>
    <xf numFmtId="49" fontId="9" fillId="0" borderId="0" xfId="2" applyNumberFormat="1" applyFont="1"/>
    <xf numFmtId="0" fontId="9" fillId="0" borderId="0" xfId="2" applyFont="1"/>
    <xf numFmtId="168" fontId="3" fillId="0" borderId="0" xfId="2" applyNumberFormat="1"/>
    <xf numFmtId="168" fontId="0" fillId="0" borderId="0" xfId="3" applyNumberFormat="1" applyFont="1"/>
    <xf numFmtId="169" fontId="3" fillId="0" borderId="0" xfId="2" applyNumberFormat="1"/>
    <xf numFmtId="169" fontId="0" fillId="0" borderId="0" xfId="3" applyNumberFormat="1" applyFont="1"/>
    <xf numFmtId="0" fontId="13" fillId="0" borderId="0" xfId="4"/>
    <xf numFmtId="0" fontId="14" fillId="0" borderId="0" xfId="2" applyFont="1" applyAlignment="1">
      <alignment horizontal="center" vertical="top"/>
    </xf>
    <xf numFmtId="170" fontId="0" fillId="0" borderId="0" xfId="5" applyNumberFormat="1" applyFont="1"/>
    <xf numFmtId="170" fontId="0" fillId="0" borderId="0" xfId="3" applyNumberFormat="1" applyFont="1"/>
    <xf numFmtId="0" fontId="15" fillId="5" borderId="0" xfId="2" applyFont="1" applyFill="1"/>
    <xf numFmtId="0" fontId="3" fillId="6" borderId="0" xfId="2" applyFill="1"/>
    <xf numFmtId="0" fontId="16" fillId="5" borderId="0" xfId="2" applyFont="1" applyFill="1"/>
    <xf numFmtId="0" fontId="16" fillId="5" borderId="0" xfId="2" applyFont="1" applyFill="1" applyAlignment="1">
      <alignment horizontal="left" wrapText="1"/>
    </xf>
    <xf numFmtId="0" fontId="17" fillId="7" borderId="0" xfId="2" applyFont="1" applyFill="1"/>
    <xf numFmtId="0" fontId="18" fillId="7" borderId="0" xfId="2" applyFont="1" applyFill="1"/>
    <xf numFmtId="0" fontId="19" fillId="7" borderId="0" xfId="2" applyFont="1" applyFill="1"/>
    <xf numFmtId="0" fontId="20" fillId="7" borderId="0" xfId="2" applyFont="1" applyFill="1"/>
    <xf numFmtId="0" fontId="3" fillId="0" borderId="0" xfId="2" quotePrefix="1"/>
    <xf numFmtId="9" fontId="0" fillId="8" borderId="0" xfId="6" applyFont="1" applyFill="1"/>
    <xf numFmtId="0" fontId="3" fillId="8" borderId="0" xfId="2" applyFill="1"/>
    <xf numFmtId="16" fontId="3" fillId="0" borderId="0" xfId="2" quotePrefix="1" applyNumberFormat="1"/>
    <xf numFmtId="171" fontId="3" fillId="8" borderId="0" xfId="2" applyNumberFormat="1" applyFill="1"/>
    <xf numFmtId="0" fontId="11" fillId="0" borderId="0" xfId="2" applyFont="1"/>
    <xf numFmtId="0" fontId="3" fillId="7" borderId="0" xfId="2" applyFill="1"/>
    <xf numFmtId="0" fontId="12" fillId="7" borderId="0" xfId="2" applyFont="1" applyFill="1"/>
    <xf numFmtId="0" fontId="21" fillId="7" borderId="0" xfId="2" applyFont="1" applyFill="1"/>
    <xf numFmtId="0" fontId="2" fillId="0" borderId="0" xfId="2" applyFont="1"/>
    <xf numFmtId="0" fontId="14" fillId="0" borderId="1" xfId="4" applyFont="1" applyBorder="1" applyAlignment="1">
      <alignment horizontal="center" vertical="top"/>
    </xf>
    <xf numFmtId="0" fontId="22" fillId="7" borderId="0" xfId="0" applyFont="1" applyFill="1"/>
    <xf numFmtId="0" fontId="24" fillId="9" borderId="0" xfId="0" applyFont="1" applyFill="1"/>
    <xf numFmtId="11" fontId="25" fillId="0" borderId="0" xfId="0" applyNumberFormat="1" applyFont="1" applyAlignment="1">
      <alignment wrapText="1"/>
    </xf>
    <xf numFmtId="0" fontId="26" fillId="0" borderId="0" xfId="0" applyFont="1"/>
    <xf numFmtId="0" fontId="4" fillId="9" borderId="4" xfId="0" applyFont="1" applyFill="1" applyBorder="1"/>
    <xf numFmtId="0" fontId="26" fillId="9" borderId="5" xfId="0" applyFont="1" applyFill="1" applyBorder="1"/>
    <xf numFmtId="0" fontId="26" fillId="9" borderId="6" xfId="0" applyFont="1" applyFill="1" applyBorder="1"/>
    <xf numFmtId="0" fontId="5" fillId="0" borderId="7" xfId="10" applyFont="1" applyBorder="1" applyAlignment="1" applyProtection="1">
      <alignment vertical="top"/>
    </xf>
    <xf numFmtId="0" fontId="5" fillId="0" borderId="4" xfId="0" applyFont="1" applyBorder="1" applyAlignment="1">
      <alignment horizontal="right"/>
    </xf>
    <xf numFmtId="0" fontId="5" fillId="0" borderId="5" xfId="0" applyFont="1" applyBorder="1" applyAlignment="1">
      <alignment horizontal="right"/>
    </xf>
    <xf numFmtId="0" fontId="5" fillId="0" borderId="6" xfId="0" applyFont="1" applyBorder="1" applyAlignment="1">
      <alignment horizontal="right"/>
    </xf>
    <xf numFmtId="0" fontId="5" fillId="0" borderId="0" xfId="0" applyFont="1" applyAlignment="1">
      <alignment horizontal="center"/>
    </xf>
    <xf numFmtId="0" fontId="27" fillId="0" borderId="7" xfId="10" applyBorder="1" applyAlignment="1" applyProtection="1">
      <alignment vertical="top"/>
    </xf>
    <xf numFmtId="0" fontId="0" fillId="0" borderId="4" xfId="0" applyBorder="1"/>
    <xf numFmtId="9" fontId="7" fillId="10" borderId="4" xfId="11" applyFont="1" applyFill="1" applyBorder="1" applyProtection="1"/>
    <xf numFmtId="9" fontId="7" fillId="10" borderId="5" xfId="11" applyFont="1" applyFill="1" applyBorder="1" applyProtection="1"/>
    <xf numFmtId="9" fontId="7" fillId="10" borderId="6" xfId="11" applyFont="1" applyFill="1" applyBorder="1" applyProtection="1"/>
    <xf numFmtId="171" fontId="7" fillId="0" borderId="0" xfId="0" applyNumberFormat="1" applyFont="1" applyAlignment="1">
      <alignment horizontal="center"/>
    </xf>
    <xf numFmtId="0" fontId="5" fillId="0" borderId="4" xfId="0" applyFont="1" applyBorder="1"/>
    <xf numFmtId="171" fontId="7" fillId="10" borderId="4" xfId="0" applyNumberFormat="1" applyFont="1" applyFill="1" applyBorder="1"/>
    <xf numFmtId="171" fontId="7" fillId="10" borderId="5" xfId="0" applyNumberFormat="1" applyFont="1" applyFill="1" applyBorder="1"/>
    <xf numFmtId="171" fontId="7" fillId="10" borderId="6" xfId="0" applyNumberFormat="1" applyFont="1" applyFill="1" applyBorder="1"/>
    <xf numFmtId="0" fontId="0" fillId="0" borderId="7" xfId="0" applyBorder="1"/>
    <xf numFmtId="172" fontId="7" fillId="10" borderId="7" xfId="11" applyNumberFormat="1" applyFont="1" applyFill="1" applyBorder="1" applyProtection="1"/>
    <xf numFmtId="172" fontId="7" fillId="10" borderId="0" xfId="11" applyNumberFormat="1" applyFont="1" applyFill="1" applyBorder="1" applyProtection="1"/>
    <xf numFmtId="172" fontId="7" fillId="10" borderId="8" xfId="11" applyNumberFormat="1" applyFont="1" applyFill="1" applyBorder="1" applyProtection="1"/>
    <xf numFmtId="9" fontId="7" fillId="10" borderId="7" xfId="11" applyFont="1" applyFill="1" applyBorder="1" applyProtection="1"/>
    <xf numFmtId="9" fontId="7" fillId="10" borderId="0" xfId="11" applyFont="1" applyFill="1" applyBorder="1" applyProtection="1"/>
    <xf numFmtId="9" fontId="7" fillId="10" borderId="8" xfId="11" applyFont="1" applyFill="1" applyBorder="1" applyProtection="1"/>
    <xf numFmtId="0" fontId="0" fillId="0" borderId="9" xfId="0" applyBorder="1"/>
    <xf numFmtId="172" fontId="7" fillId="10" borderId="9" xfId="11" applyNumberFormat="1" applyFont="1" applyFill="1" applyBorder="1" applyProtection="1"/>
    <xf numFmtId="172" fontId="7" fillId="10" borderId="3" xfId="11" applyNumberFormat="1" applyFont="1" applyFill="1" applyBorder="1" applyProtection="1"/>
    <xf numFmtId="172" fontId="7" fillId="10" borderId="10" xfId="11" applyNumberFormat="1" applyFont="1" applyFill="1" applyBorder="1" applyProtection="1"/>
    <xf numFmtId="9" fontId="7" fillId="10" borderId="9" xfId="11" applyFont="1" applyFill="1" applyBorder="1" applyProtection="1"/>
    <xf numFmtId="9" fontId="7" fillId="10" borderId="3" xfId="11" applyFont="1" applyFill="1" applyBorder="1" applyProtection="1"/>
    <xf numFmtId="9" fontId="7" fillId="10" borderId="10" xfId="11" applyFont="1" applyFill="1" applyBorder="1" applyProtection="1"/>
    <xf numFmtId="9" fontId="0" fillId="0" borderId="0" xfId="11" applyFont="1" applyBorder="1" applyProtection="1"/>
    <xf numFmtId="0" fontId="0" fillId="0" borderId="0" xfId="0" applyAlignment="1">
      <alignment horizontal="right"/>
    </xf>
    <xf numFmtId="0" fontId="28" fillId="0" borderId="0" xfId="0" applyFont="1"/>
    <xf numFmtId="0" fontId="4" fillId="9" borderId="5" xfId="0" applyFont="1" applyFill="1" applyBorder="1"/>
    <xf numFmtId="0" fontId="4" fillId="9" borderId="6" xfId="0" applyFont="1" applyFill="1" applyBorder="1"/>
    <xf numFmtId="0" fontId="5" fillId="0" borderId="5" xfId="0" applyFont="1" applyBorder="1"/>
    <xf numFmtId="0" fontId="5" fillId="0" borderId="6" xfId="0" applyFont="1" applyBorder="1"/>
    <xf numFmtId="10" fontId="7" fillId="10" borderId="4" xfId="11" applyNumberFormat="1" applyFont="1" applyFill="1" applyBorder="1" applyProtection="1"/>
    <xf numFmtId="10" fontId="7" fillId="10" borderId="7" xfId="11" applyNumberFormat="1" applyFont="1" applyFill="1" applyBorder="1" applyProtection="1"/>
    <xf numFmtId="0" fontId="0" fillId="0" borderId="12" xfId="0" applyBorder="1"/>
    <xf numFmtId="9" fontId="0" fillId="0" borderId="12" xfId="11" applyFont="1" applyBorder="1" applyProtection="1"/>
    <xf numFmtId="9" fontId="0" fillId="0" borderId="1" xfId="11" applyFont="1" applyBorder="1" applyProtection="1"/>
    <xf numFmtId="9" fontId="0" fillId="0" borderId="13" xfId="11" applyFont="1" applyBorder="1" applyProtection="1"/>
    <xf numFmtId="0" fontId="5" fillId="0" borderId="12" xfId="0" applyFont="1" applyBorder="1"/>
    <xf numFmtId="9" fontId="7" fillId="10" borderId="12" xfId="11" applyFont="1" applyFill="1" applyBorder="1" applyProtection="1"/>
    <xf numFmtId="9" fontId="7" fillId="10" borderId="14" xfId="11" applyFont="1" applyFill="1" applyBorder="1" applyProtection="1"/>
    <xf numFmtId="9" fontId="7" fillId="10" borderId="13" xfId="11" applyFont="1" applyFill="1" applyBorder="1" applyProtection="1"/>
    <xf numFmtId="171" fontId="0" fillId="0" borderId="0" xfId="0" applyNumberFormat="1"/>
    <xf numFmtId="0" fontId="26" fillId="9" borderId="0" xfId="0" applyFont="1" applyFill="1"/>
    <xf numFmtId="11" fontId="5" fillId="0" borderId="0" xfId="0" applyNumberFormat="1" applyFont="1"/>
    <xf numFmtId="0" fontId="5" fillId="0" borderId="0" xfId="0" applyFont="1" applyAlignment="1">
      <alignment horizontal="right"/>
    </xf>
    <xf numFmtId="0" fontId="0" fillId="0" borderId="15" xfId="0" applyBorder="1" applyAlignment="1">
      <alignment horizontal="center"/>
    </xf>
    <xf numFmtId="0" fontId="0" fillId="10" borderId="4" xfId="0" applyFill="1" applyBorder="1" applyAlignment="1">
      <alignment horizontal="right"/>
    </xf>
    <xf numFmtId="0" fontId="0" fillId="10" borderId="5" xfId="0" applyFill="1" applyBorder="1" applyAlignment="1">
      <alignment horizontal="right"/>
    </xf>
    <xf numFmtId="0" fontId="0" fillId="10" borderId="6" xfId="0" applyFill="1" applyBorder="1" applyAlignment="1">
      <alignment horizontal="right"/>
    </xf>
    <xf numFmtId="0" fontId="0" fillId="0" borderId="16" xfId="0" applyBorder="1" applyAlignment="1">
      <alignment horizontal="center"/>
    </xf>
    <xf numFmtId="0" fontId="0" fillId="10" borderId="7" xfId="0" applyFill="1" applyBorder="1" applyAlignment="1">
      <alignment horizontal="right"/>
    </xf>
    <xf numFmtId="0" fontId="0" fillId="10" borderId="0" xfId="0" applyFill="1" applyAlignment="1">
      <alignment horizontal="right"/>
    </xf>
    <xf numFmtId="0" fontId="0" fillId="10" borderId="8" xfId="0" applyFill="1" applyBorder="1" applyAlignment="1">
      <alignment horizontal="right"/>
    </xf>
    <xf numFmtId="0" fontId="0" fillId="0" borderId="2" xfId="0" applyBorder="1" applyAlignment="1">
      <alignment horizontal="center"/>
    </xf>
    <xf numFmtId="0" fontId="0" fillId="10" borderId="9" xfId="0" applyFill="1" applyBorder="1" applyAlignment="1">
      <alignment horizontal="right"/>
    </xf>
    <xf numFmtId="0" fontId="0" fillId="10" borderId="3" xfId="0" applyFill="1" applyBorder="1" applyAlignment="1">
      <alignment horizontal="right"/>
    </xf>
    <xf numFmtId="0" fontId="0" fillId="10" borderId="10" xfId="0" applyFill="1" applyBorder="1" applyAlignment="1">
      <alignment horizontal="right"/>
    </xf>
    <xf numFmtId="0" fontId="0" fillId="10" borderId="17" xfId="0" applyFill="1" applyBorder="1"/>
    <xf numFmtId="9" fontId="0" fillId="10" borderId="18" xfId="0" applyNumberFormat="1" applyFill="1" applyBorder="1"/>
    <xf numFmtId="0" fontId="26" fillId="9" borderId="5" xfId="0" applyFont="1" applyFill="1" applyBorder="1" applyAlignment="1">
      <alignment horizontal="right"/>
    </xf>
    <xf numFmtId="11" fontId="5" fillId="0" borderId="7" xfId="0" applyNumberFormat="1" applyFont="1" applyBorder="1"/>
    <xf numFmtId="0" fontId="5" fillId="0" borderId="8" xfId="0" applyFont="1" applyBorder="1" applyAlignment="1">
      <alignment horizontal="right"/>
    </xf>
    <xf numFmtId="0" fontId="0" fillId="0" borderId="15" xfId="0" applyBorder="1"/>
    <xf numFmtId="1" fontId="0" fillId="10" borderId="4" xfId="0" applyNumberFormat="1" applyFill="1" applyBorder="1"/>
    <xf numFmtId="1" fontId="0" fillId="10" borderId="5" xfId="0" applyNumberFormat="1" applyFill="1" applyBorder="1"/>
    <xf numFmtId="1" fontId="0" fillId="10" borderId="6" xfId="0" applyNumberFormat="1" applyFill="1" applyBorder="1"/>
    <xf numFmtId="0" fontId="0" fillId="0" borderId="16" xfId="0" applyBorder="1"/>
    <xf numFmtId="1" fontId="0" fillId="10" borderId="7" xfId="0" applyNumberFormat="1" applyFill="1" applyBorder="1"/>
    <xf numFmtId="1" fontId="0" fillId="10" borderId="0" xfId="0" applyNumberFormat="1" applyFill="1"/>
    <xf numFmtId="1" fontId="0" fillId="10" borderId="8" xfId="0" applyNumberFormat="1" applyFill="1" applyBorder="1"/>
    <xf numFmtId="0" fontId="0" fillId="0" borderId="0" xfId="0" applyAlignment="1">
      <alignment horizontal="left"/>
    </xf>
    <xf numFmtId="173" fontId="0" fillId="0" borderId="0" xfId="0" applyNumberFormat="1"/>
    <xf numFmtId="0" fontId="0" fillId="0" borderId="2" xfId="0" applyBorder="1"/>
    <xf numFmtId="1" fontId="0" fillId="10" borderId="9" xfId="0" applyNumberFormat="1" applyFill="1" applyBorder="1"/>
    <xf numFmtId="1" fontId="0" fillId="10" borderId="3" xfId="0" applyNumberFormat="1" applyFill="1" applyBorder="1"/>
    <xf numFmtId="1" fontId="0" fillId="10" borderId="10" xfId="0" applyNumberFormat="1" applyFill="1" applyBorder="1"/>
    <xf numFmtId="0" fontId="4" fillId="9" borderId="12" xfId="0" applyFont="1" applyFill="1" applyBorder="1"/>
    <xf numFmtId="0" fontId="26" fillId="9" borderId="14" xfId="0" applyFont="1" applyFill="1" applyBorder="1"/>
    <xf numFmtId="0" fontId="26" fillId="9" borderId="13" xfId="0" applyFont="1" applyFill="1" applyBorder="1"/>
    <xf numFmtId="11" fontId="5" fillId="0" borderId="1" xfId="0" applyNumberFormat="1" applyFont="1" applyBorder="1"/>
    <xf numFmtId="0" fontId="5" fillId="0" borderId="14" xfId="0" applyFont="1" applyBorder="1" applyAlignment="1">
      <alignment horizontal="right"/>
    </xf>
    <xf numFmtId="0" fontId="5" fillId="0" borderId="13" xfId="0" applyFont="1" applyBorder="1" applyAlignment="1">
      <alignment horizontal="right"/>
    </xf>
    <xf numFmtId="1" fontId="7" fillId="0" borderId="0" xfId="0" applyNumberFormat="1" applyFont="1" applyAlignment="1">
      <alignment horizontal="right"/>
    </xf>
    <xf numFmtId="1" fontId="7" fillId="0" borderId="8" xfId="0" applyNumberFormat="1" applyFont="1" applyBorder="1" applyAlignment="1">
      <alignment horizontal="right"/>
    </xf>
    <xf numFmtId="174" fontId="0" fillId="0" borderId="0" xfId="0" applyNumberFormat="1"/>
    <xf numFmtId="1" fontId="7" fillId="0" borderId="3" xfId="0" applyNumberFormat="1" applyFont="1" applyBorder="1" applyAlignment="1">
      <alignment horizontal="right"/>
    </xf>
    <xf numFmtId="1" fontId="7" fillId="0" borderId="10" xfId="0" applyNumberFormat="1" applyFont="1" applyBorder="1" applyAlignment="1">
      <alignment horizontal="right"/>
    </xf>
    <xf numFmtId="0" fontId="7" fillId="0" borderId="0" xfId="0" applyFont="1" applyAlignment="1">
      <alignment horizontal="center"/>
    </xf>
    <xf numFmtId="0" fontId="7" fillId="0" borderId="0" xfId="0" applyFont="1"/>
    <xf numFmtId="0" fontId="4" fillId="9" borderId="0" xfId="0" applyFont="1" applyFill="1"/>
    <xf numFmtId="0" fontId="27" fillId="0" borderId="4" xfId="10" applyBorder="1" applyProtection="1"/>
    <xf numFmtId="0" fontId="5" fillId="0" borderId="7" xfId="0" applyFont="1" applyBorder="1" applyAlignment="1">
      <alignment horizontal="right"/>
    </xf>
    <xf numFmtId="0" fontId="0" fillId="0" borderId="0" xfId="0" applyAlignment="1">
      <alignment horizontal="center"/>
    </xf>
    <xf numFmtId="0" fontId="27" fillId="0" borderId="15" xfId="10" applyBorder="1" applyProtection="1"/>
    <xf numFmtId="0" fontId="5" fillId="0" borderId="16" xfId="0" applyFont="1" applyBorder="1"/>
    <xf numFmtId="11" fontId="0" fillId="0" borderId="0" xfId="0" applyNumberFormat="1" applyAlignment="1">
      <alignment horizontal="right" wrapText="1"/>
    </xf>
    <xf numFmtId="11" fontId="0" fillId="0" borderId="8" xfId="0" applyNumberFormat="1" applyBorder="1" applyAlignment="1">
      <alignment horizontal="right" wrapText="1"/>
    </xf>
    <xf numFmtId="0" fontId="0" fillId="10" borderId="5" xfId="0" applyFill="1" applyBorder="1"/>
    <xf numFmtId="0" fontId="0" fillId="10" borderId="6" xfId="0" applyFill="1" applyBorder="1"/>
    <xf numFmtId="0" fontId="0" fillId="10" borderId="3" xfId="0" applyFill="1" applyBorder="1"/>
    <xf numFmtId="0" fontId="0" fillId="10" borderId="10" xfId="0" applyFill="1" applyBorder="1"/>
    <xf numFmtId="9" fontId="0" fillId="10" borderId="1" xfId="11" applyFont="1" applyFill="1" applyBorder="1" applyProtection="1"/>
    <xf numFmtId="0" fontId="30" fillId="0" borderId="0" xfId="12" applyFont="1" applyBorder="1" applyProtection="1"/>
    <xf numFmtId="0" fontId="29" fillId="0" borderId="0" xfId="12" applyBorder="1" applyProtection="1"/>
    <xf numFmtId="175" fontId="4" fillId="9" borderId="0" xfId="12" applyNumberFormat="1" applyFont="1" applyFill="1"/>
    <xf numFmtId="175" fontId="4" fillId="9" borderId="0" xfId="0" applyNumberFormat="1" applyFont="1" applyFill="1"/>
    <xf numFmtId="175" fontId="4" fillId="9" borderId="0" xfId="0" applyNumberFormat="1" applyFont="1" applyFill="1" applyAlignment="1">
      <alignment horizontal="center"/>
    </xf>
    <xf numFmtId="175" fontId="9" fillId="0" borderId="0" xfId="12" applyNumberFormat="1" applyFont="1"/>
    <xf numFmtId="175" fontId="9" fillId="10" borderId="0" xfId="12" applyNumberFormat="1" applyFont="1" applyFill="1"/>
    <xf numFmtId="175" fontId="26" fillId="9" borderId="0" xfId="0" applyNumberFormat="1" applyFont="1" applyFill="1"/>
    <xf numFmtId="175" fontId="26" fillId="9" borderId="0" xfId="0" applyNumberFormat="1" applyFont="1" applyFill="1" applyAlignment="1">
      <alignment horizontal="center"/>
    </xf>
    <xf numFmtId="9" fontId="0" fillId="10" borderId="0" xfId="11" applyFont="1" applyFill="1" applyBorder="1" applyProtection="1"/>
    <xf numFmtId="0" fontId="28" fillId="11" borderId="0" xfId="0" applyFont="1" applyFill="1"/>
    <xf numFmtId="0" fontId="31" fillId="11" borderId="0" xfId="0" applyFont="1" applyFill="1"/>
    <xf numFmtId="0" fontId="23" fillId="9" borderId="0" xfId="0" applyFont="1" applyFill="1"/>
    <xf numFmtId="11" fontId="32" fillId="0" borderId="3" xfId="0" applyNumberFormat="1" applyFont="1" applyBorder="1" applyAlignment="1">
      <alignment wrapText="1"/>
    </xf>
    <xf numFmtId="11" fontId="5" fillId="0" borderId="0" xfId="0" applyNumberFormat="1" applyFont="1" applyAlignment="1">
      <alignment wrapText="1"/>
    </xf>
    <xf numFmtId="177" fontId="0" fillId="0" borderId="0" xfId="13" applyNumberFormat="1" applyFont="1" applyBorder="1" applyProtection="1"/>
    <xf numFmtId="176" fontId="0" fillId="0" borderId="0" xfId="13" applyFont="1" applyBorder="1" applyProtection="1"/>
    <xf numFmtId="177" fontId="5" fillId="0" borderId="0" xfId="13" applyNumberFormat="1" applyFont="1" applyBorder="1" applyProtection="1"/>
    <xf numFmtId="178" fontId="4" fillId="9" borderId="0" xfId="13" applyNumberFormat="1" applyFont="1" applyFill="1" applyBorder="1" applyProtection="1"/>
    <xf numFmtId="179" fontId="0" fillId="0" borderId="0" xfId="13" applyNumberFormat="1" applyFont="1" applyBorder="1" applyProtection="1"/>
    <xf numFmtId="176" fontId="0" fillId="0" borderId="0" xfId="0" applyNumberFormat="1"/>
    <xf numFmtId="0" fontId="33" fillId="9" borderId="0" xfId="0" applyFont="1" applyFill="1"/>
    <xf numFmtId="172" fontId="0" fillId="0" borderId="0" xfId="0" applyNumberFormat="1"/>
    <xf numFmtId="177" fontId="0" fillId="0" borderId="0" xfId="0" applyNumberFormat="1"/>
    <xf numFmtId="0" fontId="34" fillId="11" borderId="0" xfId="0" applyFont="1" applyFill="1"/>
    <xf numFmtId="0" fontId="35" fillId="11" borderId="0" xfId="0" applyFont="1" applyFill="1"/>
    <xf numFmtId="11" fontId="36" fillId="9" borderId="15" xfId="0" applyNumberFormat="1" applyFont="1" applyFill="1" applyBorder="1" applyAlignment="1">
      <alignment horizontal="right"/>
    </xf>
    <xf numFmtId="0" fontId="36" fillId="9" borderId="6" xfId="0" applyFont="1" applyFill="1" applyBorder="1" applyAlignment="1">
      <alignment horizontal="right"/>
    </xf>
    <xf numFmtId="177" fontId="9" fillId="0" borderId="16" xfId="12" applyNumberFormat="1" applyFont="1" applyBorder="1" applyAlignment="1">
      <alignment horizontal="right"/>
    </xf>
    <xf numFmtId="177" fontId="9" fillId="0" borderId="8" xfId="12" applyNumberFormat="1" applyFont="1" applyBorder="1" applyAlignment="1">
      <alignment horizontal="right"/>
    </xf>
    <xf numFmtId="3" fontId="37" fillId="0" borderId="8" xfId="12" applyNumberFormat="1" applyFont="1" applyBorder="1" applyAlignment="1">
      <alignment horizontal="right"/>
    </xf>
    <xf numFmtId="177" fontId="9" fillId="0" borderId="2" xfId="12" applyNumberFormat="1" applyFont="1" applyBorder="1" applyAlignment="1">
      <alignment horizontal="right"/>
    </xf>
    <xf numFmtId="0" fontId="37" fillId="0" borderId="10" xfId="0" applyFont="1" applyBorder="1" applyAlignment="1">
      <alignment horizontal="right"/>
    </xf>
    <xf numFmtId="177" fontId="9" fillId="0" borderId="0" xfId="12" applyNumberFormat="1" applyFont="1" applyAlignment="1">
      <alignment horizontal="right"/>
    </xf>
    <xf numFmtId="0" fontId="38" fillId="9" borderId="0" xfId="0" applyFont="1" applyFill="1"/>
    <xf numFmtId="0" fontId="36" fillId="9" borderId="0" xfId="0" applyFont="1" applyFill="1"/>
    <xf numFmtId="11" fontId="5" fillId="0" borderId="3" xfId="0" applyNumberFormat="1" applyFont="1" applyBorder="1"/>
    <xf numFmtId="0" fontId="0" fillId="9" borderId="0" xfId="0" applyFill="1"/>
    <xf numFmtId="176" fontId="9" fillId="0" borderId="0" xfId="12" applyNumberFormat="1" applyFont="1"/>
    <xf numFmtId="11" fontId="23" fillId="9" borderId="11" xfId="0" applyNumberFormat="1" applyFont="1" applyFill="1" applyBorder="1" applyAlignment="1">
      <alignment wrapText="1"/>
    </xf>
    <xf numFmtId="0" fontId="10" fillId="7" borderId="0" xfId="2" applyFont="1" applyFill="1" applyAlignment="1">
      <alignment horizontal="left"/>
    </xf>
    <xf numFmtId="0" fontId="16" fillId="5" borderId="0" xfId="2" applyFont="1" applyFill="1" applyAlignment="1">
      <alignment horizontal="center" wrapText="1"/>
    </xf>
    <xf numFmtId="0" fontId="16" fillId="5" borderId="0" xfId="2" applyFont="1" applyFill="1" applyAlignment="1">
      <alignment horizontal="left" wrapText="1"/>
    </xf>
  </cellXfs>
  <cellStyles count="14">
    <cellStyle name="Forklarende tekst" xfId="1" builtinId="53" customBuiltin="1"/>
    <cellStyle name="Forklarende tekst 2" xfId="12" xr:uid="{7E99F003-BABD-564F-8399-18603CDD8B26}"/>
    <cellStyle name="Hyperkobling" xfId="10" builtinId="8"/>
    <cellStyle name="Komma 2" xfId="3" xr:uid="{00111F7F-E2D5-834C-8DD8-6FFED7009CB0}"/>
    <cellStyle name="Komma 3" xfId="5" xr:uid="{B1D81277-7880-7041-8E45-4A78F2894E29}"/>
    <cellStyle name="Komma 4" xfId="9" xr:uid="{ACC4AA02-2055-1E4D-B57C-368D17A814E8}"/>
    <cellStyle name="Komma 5" xfId="13" xr:uid="{020D550A-1523-B342-894F-CDF10938D4FF}"/>
    <cellStyle name="Normal" xfId="0" builtinId="0"/>
    <cellStyle name="Normal 2" xfId="4" xr:uid="{70017634-DCAE-894C-BF85-20D37B13C631}"/>
    <cellStyle name="Normal 3 2" xfId="2" xr:uid="{CF98C903-CFB1-8040-8B84-EC8288462F26}"/>
    <cellStyle name="Normal 3 2 2" xfId="7" xr:uid="{A75CBF91-DA33-944D-B2DC-73B9CEEF2247}"/>
    <cellStyle name="Prosent 2" xfId="6" xr:uid="{5C410100-6064-8D43-9571-25B08D6A5534}"/>
    <cellStyle name="Prosent 3" xfId="8" xr:uid="{3EA46A90-399B-2D4A-AE38-3BFDCD94F015}"/>
    <cellStyle name="Prosent 4" xfId="11" xr:uid="{11A8780F-758D-084A-A253-44C0FEBDC6C6}"/>
  </cellStyles>
  <dxfs count="80">
    <dxf>
      <fill>
        <patternFill>
          <bgColor rgb="FFD2DDE9"/>
        </patternFill>
      </fill>
    </dxf>
    <dxf>
      <fill>
        <patternFill>
          <bgColor rgb="FFE6E6E5"/>
        </patternFill>
      </fill>
    </dxf>
    <dxf>
      <fill>
        <patternFill>
          <bgColor rgb="FFD9DAD9"/>
        </patternFill>
      </fill>
    </dxf>
    <dxf>
      <font>
        <color rgb="FFFFFFFF"/>
      </font>
      <fill>
        <patternFill>
          <bgColor rgb="FF2B4158"/>
        </patternFill>
      </fill>
    </dxf>
    <dxf>
      <font>
        <color rgb="FFFFFFFF"/>
      </font>
      <fill>
        <patternFill>
          <bgColor rgb="FF60625E"/>
        </patternFill>
      </fill>
    </dxf>
    <dxf>
      <fill>
        <patternFill>
          <bgColor rgb="FFD2DDE9"/>
        </patternFill>
      </fill>
    </dxf>
    <dxf>
      <fill>
        <patternFill>
          <bgColor rgb="FFE6E6E5"/>
        </patternFill>
      </fill>
    </dxf>
    <dxf>
      <fill>
        <patternFill>
          <bgColor rgb="FFD9DAD9"/>
        </patternFill>
      </fill>
    </dxf>
    <dxf>
      <font>
        <color rgb="FFFFFFFF"/>
      </font>
      <fill>
        <patternFill>
          <bgColor rgb="FF2B4158"/>
        </patternFill>
      </fill>
    </dxf>
    <dxf>
      <font>
        <color rgb="FFFFFFFF"/>
      </font>
      <fill>
        <patternFill>
          <bgColor rgb="FF60625E"/>
        </patternFill>
      </fill>
    </dxf>
    <dxf>
      <fill>
        <patternFill>
          <bgColor rgb="FFD2DDE9"/>
        </patternFill>
      </fill>
    </dxf>
    <dxf>
      <fill>
        <patternFill>
          <bgColor rgb="FFE6E6E5"/>
        </patternFill>
      </fill>
    </dxf>
    <dxf>
      <fill>
        <patternFill>
          <bgColor rgb="FFD9DAD9"/>
        </patternFill>
      </fill>
    </dxf>
    <dxf>
      <font>
        <color rgb="FFFFFFFF"/>
      </font>
      <fill>
        <patternFill>
          <bgColor rgb="FF2B4158"/>
        </patternFill>
      </fill>
    </dxf>
    <dxf>
      <font>
        <color rgb="FFFFFFFF"/>
      </font>
      <fill>
        <patternFill>
          <bgColor rgb="FF60625E"/>
        </patternFill>
      </fill>
    </dxf>
    <dxf>
      <fill>
        <patternFill>
          <bgColor rgb="FFD2DDE9"/>
        </patternFill>
      </fill>
    </dxf>
    <dxf>
      <fill>
        <patternFill>
          <bgColor rgb="FFE6E6E5"/>
        </patternFill>
      </fill>
    </dxf>
    <dxf>
      <fill>
        <patternFill>
          <bgColor rgb="FFD9DAD9"/>
        </patternFill>
      </fill>
    </dxf>
    <dxf>
      <font>
        <color rgb="FFFFFFFF"/>
      </font>
      <fill>
        <patternFill>
          <bgColor rgb="FF2B4158"/>
        </patternFill>
      </fill>
    </dxf>
    <dxf>
      <font>
        <color rgb="FFFFFFFF"/>
      </font>
      <fill>
        <patternFill>
          <bgColor rgb="FF60625E"/>
        </patternFill>
      </fill>
    </dxf>
    <dxf>
      <fill>
        <patternFill>
          <bgColor rgb="FFD2DDE9"/>
        </patternFill>
      </fill>
    </dxf>
    <dxf>
      <fill>
        <patternFill>
          <bgColor rgb="FFE6E6E5"/>
        </patternFill>
      </fill>
    </dxf>
    <dxf>
      <fill>
        <patternFill>
          <bgColor rgb="FFD9DAD9"/>
        </patternFill>
      </fill>
    </dxf>
    <dxf>
      <font>
        <color rgb="FFFFFFFF"/>
      </font>
      <fill>
        <patternFill>
          <bgColor rgb="FF2B4158"/>
        </patternFill>
      </fill>
    </dxf>
    <dxf>
      <font>
        <color rgb="FFFFFFFF"/>
      </font>
      <fill>
        <patternFill>
          <bgColor rgb="FF60625E"/>
        </patternFill>
      </fill>
    </dxf>
    <dxf>
      <fill>
        <patternFill>
          <bgColor rgb="FFD2DDE9"/>
        </patternFill>
      </fill>
    </dxf>
    <dxf>
      <fill>
        <patternFill>
          <bgColor rgb="FFE6E6E5"/>
        </patternFill>
      </fill>
    </dxf>
    <dxf>
      <fill>
        <patternFill>
          <bgColor rgb="FFD9DAD9"/>
        </patternFill>
      </fill>
    </dxf>
    <dxf>
      <font>
        <color rgb="FFFFFFFF"/>
      </font>
      <fill>
        <patternFill>
          <bgColor rgb="FF2B4158"/>
        </patternFill>
      </fill>
    </dxf>
    <dxf>
      <font>
        <color rgb="FFFFFFFF"/>
      </font>
      <fill>
        <patternFill>
          <bgColor rgb="FF60625E"/>
        </patternFill>
      </fill>
    </dxf>
    <dxf>
      <fill>
        <patternFill>
          <bgColor rgb="FFD2DDE9"/>
        </patternFill>
      </fill>
    </dxf>
    <dxf>
      <fill>
        <patternFill>
          <bgColor rgb="FFE6E6E5"/>
        </patternFill>
      </fill>
    </dxf>
    <dxf>
      <fill>
        <patternFill>
          <bgColor rgb="FFD9DAD9"/>
        </patternFill>
      </fill>
    </dxf>
    <dxf>
      <font>
        <color rgb="FFFFFFFF"/>
      </font>
      <fill>
        <patternFill>
          <bgColor rgb="FF2B4158"/>
        </patternFill>
      </fill>
    </dxf>
    <dxf>
      <font>
        <color rgb="FFFFFFFF"/>
      </font>
      <fill>
        <patternFill>
          <bgColor rgb="FF60625E"/>
        </patternFill>
      </fill>
    </dxf>
    <dxf>
      <fill>
        <patternFill>
          <bgColor rgb="FFD2DDE9"/>
        </patternFill>
      </fill>
    </dxf>
    <dxf>
      <fill>
        <patternFill>
          <bgColor rgb="FFE6E6E5"/>
        </patternFill>
      </fill>
    </dxf>
    <dxf>
      <fill>
        <patternFill>
          <bgColor rgb="FFD9DAD9"/>
        </patternFill>
      </fill>
    </dxf>
    <dxf>
      <font>
        <color rgb="FFFFFFFF"/>
      </font>
      <fill>
        <patternFill>
          <bgColor rgb="FF2B4158"/>
        </patternFill>
      </fill>
    </dxf>
    <dxf>
      <font>
        <color rgb="FFFFFFFF"/>
      </font>
      <fill>
        <patternFill>
          <bgColor rgb="FF60625E"/>
        </patternFill>
      </fill>
    </dxf>
    <dxf>
      <fill>
        <patternFill>
          <bgColor rgb="FFD2DDE9"/>
        </patternFill>
      </fill>
    </dxf>
    <dxf>
      <fill>
        <patternFill>
          <bgColor rgb="FFE6E6E5"/>
        </patternFill>
      </fill>
    </dxf>
    <dxf>
      <fill>
        <patternFill>
          <bgColor rgb="FFD9DAD9"/>
        </patternFill>
      </fill>
    </dxf>
    <dxf>
      <font>
        <color rgb="FFFFFFFF"/>
      </font>
      <fill>
        <patternFill>
          <bgColor rgb="FF2B4158"/>
        </patternFill>
      </fill>
    </dxf>
    <dxf>
      <font>
        <color rgb="FFFFFFFF"/>
      </font>
      <fill>
        <patternFill>
          <bgColor rgb="FF60625E"/>
        </patternFill>
      </fill>
    </dxf>
    <dxf>
      <fill>
        <patternFill>
          <bgColor rgb="FFD2DDE9"/>
        </patternFill>
      </fill>
    </dxf>
    <dxf>
      <fill>
        <patternFill>
          <bgColor rgb="FFE6E6E5"/>
        </patternFill>
      </fill>
    </dxf>
    <dxf>
      <fill>
        <patternFill>
          <bgColor rgb="FFD9DAD9"/>
        </patternFill>
      </fill>
    </dxf>
    <dxf>
      <font>
        <color rgb="FFFFFFFF"/>
      </font>
      <fill>
        <patternFill>
          <bgColor rgb="FF2B4158"/>
        </patternFill>
      </fill>
    </dxf>
    <dxf>
      <font>
        <color rgb="FFFFFFFF"/>
      </font>
      <fill>
        <patternFill>
          <bgColor rgb="FF60625E"/>
        </patternFill>
      </fill>
    </dxf>
    <dxf>
      <fill>
        <patternFill>
          <bgColor rgb="FFD2DDE9"/>
        </patternFill>
      </fill>
    </dxf>
    <dxf>
      <fill>
        <patternFill>
          <bgColor rgb="FFE6E6E5"/>
        </patternFill>
      </fill>
    </dxf>
    <dxf>
      <fill>
        <patternFill>
          <bgColor rgb="FFD9DAD9"/>
        </patternFill>
      </fill>
    </dxf>
    <dxf>
      <font>
        <color rgb="FFFFFFFF"/>
      </font>
      <fill>
        <patternFill>
          <bgColor rgb="FF2B4158"/>
        </patternFill>
      </fill>
    </dxf>
    <dxf>
      <font>
        <color rgb="FFFFFFFF"/>
      </font>
      <fill>
        <patternFill>
          <bgColor rgb="FF60625E"/>
        </patternFill>
      </fill>
    </dxf>
    <dxf>
      <fill>
        <patternFill>
          <bgColor rgb="FFD2DDE9"/>
        </patternFill>
      </fill>
    </dxf>
    <dxf>
      <fill>
        <patternFill>
          <bgColor rgb="FFE6E6E5"/>
        </patternFill>
      </fill>
    </dxf>
    <dxf>
      <fill>
        <patternFill>
          <bgColor rgb="FFD9DAD9"/>
        </patternFill>
      </fill>
    </dxf>
    <dxf>
      <font>
        <color rgb="FFFFFFFF"/>
      </font>
      <fill>
        <patternFill>
          <bgColor rgb="FF2B4158"/>
        </patternFill>
      </fill>
    </dxf>
    <dxf>
      <font>
        <color rgb="FFFFFFFF"/>
      </font>
      <fill>
        <patternFill>
          <bgColor rgb="FF60625E"/>
        </patternFill>
      </fill>
    </dxf>
    <dxf>
      <fill>
        <patternFill>
          <bgColor rgb="FFD2DDE9"/>
        </patternFill>
      </fill>
    </dxf>
    <dxf>
      <fill>
        <patternFill>
          <bgColor rgb="FFE6E6E5"/>
        </patternFill>
      </fill>
    </dxf>
    <dxf>
      <fill>
        <patternFill>
          <bgColor rgb="FFD9DAD9"/>
        </patternFill>
      </fill>
    </dxf>
    <dxf>
      <font>
        <color rgb="FFFFFFFF"/>
      </font>
      <fill>
        <patternFill>
          <bgColor rgb="FF2B4158"/>
        </patternFill>
      </fill>
    </dxf>
    <dxf>
      <font>
        <color rgb="FFFFFFFF"/>
      </font>
      <fill>
        <patternFill>
          <bgColor rgb="FF60625E"/>
        </patternFill>
      </fill>
    </dxf>
    <dxf>
      <fill>
        <patternFill>
          <bgColor rgb="FFD2DDE9"/>
        </patternFill>
      </fill>
    </dxf>
    <dxf>
      <fill>
        <patternFill>
          <bgColor rgb="FFE6E6E5"/>
        </patternFill>
      </fill>
    </dxf>
    <dxf>
      <fill>
        <patternFill>
          <bgColor rgb="FFD9DAD9"/>
        </patternFill>
      </fill>
    </dxf>
    <dxf>
      <font>
        <color rgb="FFFFFFFF"/>
      </font>
      <fill>
        <patternFill>
          <bgColor rgb="FF2B4158"/>
        </patternFill>
      </fill>
    </dxf>
    <dxf>
      <font>
        <color rgb="FFFFFFFF"/>
      </font>
      <fill>
        <patternFill>
          <bgColor rgb="FF60625E"/>
        </patternFill>
      </fill>
    </dxf>
    <dxf>
      <fill>
        <patternFill>
          <bgColor rgb="FFD2DDE9"/>
        </patternFill>
      </fill>
    </dxf>
    <dxf>
      <fill>
        <patternFill>
          <bgColor rgb="FFE6E6E5"/>
        </patternFill>
      </fill>
    </dxf>
    <dxf>
      <fill>
        <patternFill>
          <bgColor rgb="FFD9DAD9"/>
        </patternFill>
      </fill>
    </dxf>
    <dxf>
      <font>
        <color rgb="FFFFFFFF"/>
      </font>
      <fill>
        <patternFill>
          <bgColor rgb="FF2B4158"/>
        </patternFill>
      </fill>
    </dxf>
    <dxf>
      <font>
        <color rgb="FFFFFFFF"/>
      </font>
      <fill>
        <patternFill>
          <bgColor rgb="FF60625E"/>
        </patternFill>
      </fill>
    </dxf>
    <dxf>
      <fill>
        <patternFill>
          <bgColor rgb="FFD2DDE9"/>
        </patternFill>
      </fill>
    </dxf>
    <dxf>
      <fill>
        <patternFill>
          <bgColor rgb="FFE6E6E5"/>
        </patternFill>
      </fill>
    </dxf>
    <dxf>
      <fill>
        <patternFill>
          <bgColor rgb="FFD9DAD9"/>
        </patternFill>
      </fill>
    </dxf>
    <dxf>
      <font>
        <color rgb="FFFFFFFF"/>
      </font>
      <fill>
        <patternFill>
          <bgColor rgb="FF2B4158"/>
        </patternFill>
      </fill>
    </dxf>
    <dxf>
      <font>
        <color rgb="FFFFFFFF"/>
      </font>
      <fill>
        <patternFill>
          <bgColor rgb="FF60625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1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A6B340"/>
      <rgbColor rgb="FFFFCC00"/>
      <rgbColor rgb="FFFF9900"/>
      <rgbColor rgb="FFFF6600"/>
      <rgbColor rgb="FF666666"/>
      <rgbColor rgb="FF70AD47"/>
      <rgbColor rgb="FF003366"/>
      <rgbColor rgb="FF339966"/>
      <rgbColor rgb="FF003300"/>
      <rgbColor rgb="FF333300"/>
      <rgbColor rgb="FF993300"/>
      <rgbColor rgb="FF993366"/>
      <rgbColor rgb="FF395775"/>
      <rgbColor rgb="FF44546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15120</xdr:colOff>
      <xdr:row>2</xdr:row>
      <xdr:rowOff>15120</xdr:rowOff>
    </xdr:from>
    <xdr:to>
      <xdr:col>31</xdr:col>
      <xdr:colOff>347760</xdr:colOff>
      <xdr:row>58</xdr:row>
      <xdr:rowOff>134640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4950080" y="396000"/>
          <a:ext cx="9413280" cy="1078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"Ruteoversikt"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definere opp alle rutene som inngår i et analyseområde. Når man skal spesifisere opp en rute som må man ta hensyn til to forhold: 1) hvordan kan jeg definere opp ruter for å være sikker på at all relevant trafikk gjennom analyseområdet er fanget opp, og 2) ønsker jeg å skille mellom trafikken fordi de får ulike virkninger av tiltakene? Når det gjelder risikoanalysene så lages disse på analyseområdenivå slik at man ikke kan skille mellom risikoeffekter for trafikken innad i analyseområdet. Likevel kan det være at noen deler av trafikken får trafikale virkninger som for eksempel redusert seilingstid. Da må man skille ut denne trafikken i en (eller flere) ruter.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Tiltaksområde og tiltakspakke må være et tall (int)</a:t>
          </a:r>
          <a:endParaRPr lang="en-US" sz="1100" b="0" strike="noStrike" spc="-1">
            <a:latin typeface="Times New Roman"/>
          </a:endParaRPr>
        </a:p>
        <a:p>
          <a:pPr>
            <a:lnSpc>
              <a:spcPct val="100000"/>
            </a:lnSpc>
          </a:pPr>
          <a:r>
            <a:rPr lang="en-US" sz="1100" b="0" strike="noStrike" spc="-1">
              <a:solidFill>
                <a:srgbClr val="000000"/>
              </a:solidFill>
              <a:latin typeface="Calibri"/>
            </a:rPr>
            <a:t>- Rutene må være streng (str)</a:t>
          </a:r>
          <a:endParaRPr lang="en-US" sz="1100" b="0" strike="noStrike" spc="-1">
            <a:latin typeface="Times New Roman"/>
          </a:endParaRPr>
        </a:p>
        <a:p>
          <a:pPr>
            <a:lnSpc>
              <a:spcPct val="100000"/>
            </a:lnSpc>
          </a:pPr>
          <a:r>
            <a:rPr lang="en-US" sz="1100" b="0" strike="noStrike" spc="-1">
              <a:solidFill>
                <a:srgbClr val="000000"/>
              </a:solidFill>
              <a:latin typeface="Calibri"/>
            </a:rPr>
            <a:t>- Alle analyseområder må ha minst en rute. </a:t>
          </a:r>
          <a:endParaRPr lang="en-US" sz="1100" b="0" strike="noStrike" spc="-1">
            <a:latin typeface="Times New Roman"/>
          </a:endParaRPr>
        </a:p>
        <a:p>
          <a:pPr>
            <a:lnSpc>
              <a:spcPct val="100000"/>
            </a:lnSpc>
          </a:pPr>
          <a:r>
            <a:rPr lang="en-US" sz="1100" b="0" strike="noStrike" spc="-1">
              <a:solidFill>
                <a:srgbClr val="000000"/>
              </a:solidFill>
              <a:latin typeface="Calibri"/>
            </a:rPr>
            <a:t>- Alle ruter må  ha unike navn, også på tvers av tiltakspakker.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Eksempel: </a:t>
          </a:r>
          <a:endParaRPr lang="en-US" sz="1100" b="0" strike="noStrike" spc="-1">
            <a:latin typeface="Times New Roman"/>
          </a:endParaRPr>
        </a:p>
        <a:p>
          <a:pPr>
            <a:lnSpc>
              <a:spcPct val="100000"/>
            </a:lnSpc>
          </a:pPr>
          <a:r>
            <a:rPr lang="en-US" sz="1100" b="0" strike="noStrike" spc="-1">
              <a:solidFill>
                <a:srgbClr val="000000"/>
              </a:solidFill>
              <a:latin typeface="Calibri"/>
            </a:rPr>
            <a:t>Eksemplet under viser et kart for en tiltakspakke med tre analyseområder. I analyseområde 1_1 har vi kun risikovirkninger. Samtidig er det vanskelig å tegne tellelinjer som fanger opp all trafikken i analyseområdet. Det er også veldig mange av skipene som stopper inne i analyseområdet, og mange som kjører i kanten av polygonet. Det er derfor også vanskelig å finne trafikken ved å regne passeringer i polygonet. Vi ser at vi å tegne opp tre ruter så fanger vi opp trafikken godt. I analyseområde 1_2 så ser vi at det hovedsakelig er to ruter: de som kjører langs hovedleden i nord-sørgående retning og de som kjører øst-vestlig retning. I tillegg får de som kjører i sør-nordgående retning en tidsbesparelse, som ikke de andre skipene får. Da definerer vi opp to ruter. I analyseområde 3 klarer vi å fange opp all trafikk ved hjelp av to tellelinjer som tilsammen definerer en rute.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20</xdr:col>
      <xdr:colOff>160200</xdr:colOff>
      <xdr:row>25</xdr:row>
      <xdr:rowOff>144720</xdr:rowOff>
    </xdr:from>
    <xdr:to>
      <xdr:col>28</xdr:col>
      <xdr:colOff>607320</xdr:colOff>
      <xdr:row>57</xdr:row>
      <xdr:rowOff>111960</xdr:rowOff>
    </xdr:to>
    <xdr:pic>
      <xdr:nvPicPr>
        <xdr:cNvPr id="3" name="Bilde 13">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15095160" y="4907160"/>
          <a:ext cx="7051320" cy="6063120"/>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21</xdr:col>
      <xdr:colOff>360</xdr:colOff>
      <xdr:row>10</xdr:row>
      <xdr:rowOff>9720</xdr:rowOff>
    </xdr:from>
    <xdr:to>
      <xdr:col>24</xdr:col>
      <xdr:colOff>32400</xdr:colOff>
      <xdr:row>25</xdr:row>
      <xdr:rowOff>117720</xdr:rowOff>
    </xdr:to>
    <xdr:sp macro="" textlink="">
      <xdr:nvSpPr>
        <xdr:cNvPr id="10" name="CustomShape 1">
          <a:extLst>
            <a:ext uri="{FF2B5EF4-FFF2-40B4-BE49-F238E27FC236}">
              <a16:creationId xmlns:a16="http://schemas.microsoft.com/office/drawing/2014/main" id="{00000000-0008-0000-0B00-00000A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1" name="CustomShape 1">
          <a:extLst>
            <a:ext uri="{FF2B5EF4-FFF2-40B4-BE49-F238E27FC236}">
              <a16:creationId xmlns:a16="http://schemas.microsoft.com/office/drawing/2014/main" id="{00000000-0008-0000-0B00-00000B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2" name="CustomShape 1">
          <a:extLst>
            <a:ext uri="{FF2B5EF4-FFF2-40B4-BE49-F238E27FC236}">
              <a16:creationId xmlns:a16="http://schemas.microsoft.com/office/drawing/2014/main" id="{00000000-0008-0000-0B00-00000C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3" name="CustomShape 1">
          <a:extLst>
            <a:ext uri="{FF2B5EF4-FFF2-40B4-BE49-F238E27FC236}">
              <a16:creationId xmlns:a16="http://schemas.microsoft.com/office/drawing/2014/main" id="{00000000-0008-0000-0B00-00000D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10</xdr:col>
      <xdr:colOff>511920</xdr:colOff>
      <xdr:row>10</xdr:row>
      <xdr:rowOff>33480</xdr:rowOff>
    </xdr:from>
    <xdr:to>
      <xdr:col>20</xdr:col>
      <xdr:colOff>75600</xdr:colOff>
      <xdr:row>25</xdr:row>
      <xdr:rowOff>141480</xdr:rowOff>
    </xdr:to>
    <xdr:sp macro="" textlink="">
      <xdr:nvSpPr>
        <xdr:cNvPr id="14" name="CustomShape 1">
          <a:extLst>
            <a:ext uri="{FF2B5EF4-FFF2-40B4-BE49-F238E27FC236}">
              <a16:creationId xmlns:a16="http://schemas.microsoft.com/office/drawing/2014/main" id="{00000000-0008-0000-0B00-00000E000000}"/>
            </a:ext>
          </a:extLst>
        </xdr:cNvPr>
        <xdr:cNvSpPr/>
      </xdr:nvSpPr>
      <xdr:spPr>
        <a:xfrm>
          <a:off x="11819160" y="1938240"/>
          <a:ext cx="934344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"Brutto seilingstid tiltaksbanen"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tabellen må man spesifisere seilingstiden for skipstyper og lengdegrupper på de ulike rutene i tiltaksbanen. Man trenger kun å spesifisere seilingstid og hastighet for de skipene som får endret seilingstid og/eller hastighet - i tråd med de gruppene (skipstyper og lengdegrupper) som er spesifisert i "Seilingstid referansebanen". Man må imidlertid fylle ut begge kolonnene (tidsbruk og hastighet) dersom man antar at tiltakene medfører en endring i en av disse.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tiltaksbanen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tiltaksbanen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10</xdr:row>
      <xdr:rowOff>720</xdr:rowOff>
    </xdr:from>
    <xdr:to>
      <xdr:col>8</xdr:col>
      <xdr:colOff>910440</xdr:colOff>
      <xdr:row>25</xdr:row>
      <xdr:rowOff>108720</xdr:rowOff>
    </xdr:to>
    <xdr:sp macro="" textlink="">
      <xdr:nvSpPr>
        <xdr:cNvPr id="15" name="CustomShape 1">
          <a:extLst>
            <a:ext uri="{FF2B5EF4-FFF2-40B4-BE49-F238E27FC236}">
              <a16:creationId xmlns:a16="http://schemas.microsoft.com/office/drawing/2014/main" id="{00000000-0008-0000-0B00-00000F000000}"/>
            </a:ext>
          </a:extLst>
        </xdr:cNvPr>
        <xdr:cNvSpPr/>
      </xdr:nvSpPr>
      <xdr:spPr>
        <a:xfrm>
          <a:off x="0" y="1905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"Trafikkoverføring"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Ved trafikkoverføring må man spesifisere hvilken rute trafikkoverføringen tas fra og hvilken rute skipene overføres til. Det trengs kun å spesifiseres for de skipstypene og lengdegruppene der man forventer trafikkoverføring. Videre må man spesifisere hvor stor andel av trafikken innenfor riktig skipstype/lengdegruppe på "fra ruten" som forventes overført og når man forventer at overføringen vil ferdigstilles. I modellen antar vi lineær opptrapping av overføringen</a:t>
          </a:r>
          <a:endParaRPr lang="en-US" sz="1100" b="0" strike="noStrike" spc="-1">
            <a:latin typeface="Times New Roman"/>
          </a:endParaRPr>
        </a:p>
        <a:p>
          <a:pPr>
            <a:lnSpc>
              <a:spcPct val="100000"/>
            </a:lnSpc>
          </a:pPr>
          <a:r>
            <a:rPr lang="en-US" sz="1100" b="0" strike="noStrike" spc="-1">
              <a:solidFill>
                <a:srgbClr val="000000"/>
              </a:solidFill>
              <a:latin typeface="Calibri"/>
            </a:rPr>
            <a:t>fra og med ferdigstillesår og til og med "Overfort_innen".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26</xdr:col>
      <xdr:colOff>0</xdr:colOff>
      <xdr:row>22</xdr:row>
      <xdr:rowOff>179640</xdr:rowOff>
    </xdr:from>
    <xdr:to>
      <xdr:col>33</xdr:col>
      <xdr:colOff>1171440</xdr:colOff>
      <xdr:row>51</xdr:row>
      <xdr:rowOff>1800</xdr:rowOff>
    </xdr:to>
    <xdr:sp macro="" textlink="">
      <xdr:nvSpPr>
        <xdr:cNvPr id="16" name="CustomShape 1">
          <a:extLst>
            <a:ext uri="{FF2B5EF4-FFF2-40B4-BE49-F238E27FC236}">
              <a16:creationId xmlns:a16="http://schemas.microsoft.com/office/drawing/2014/main" id="{00000000-0008-0000-0B00-000010000000}"/>
            </a:ext>
          </a:extLst>
        </xdr:cNvPr>
        <xdr:cNvSpPr/>
      </xdr:nvSpPr>
      <xdr:spPr>
        <a:xfrm>
          <a:off x="33318360" y="4370400"/>
          <a:ext cx="12983040" cy="5346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"Vedlikeholdskostnader"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hvert tiltakspunkt og tiltakspakke spesifiser hvilke objekttype man fjerner (-) og hvilke objekttyper som legges til (+). Hånderer kun følgende objekttyper: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Lyktehus på stativ</a:t>
          </a:r>
          <a:endParaRPr lang="en-US" sz="1100" b="0" strike="noStrike" spc="-1">
            <a:latin typeface="Times New Roman"/>
          </a:endParaRPr>
        </a:p>
        <a:p>
          <a:pPr>
            <a:lnSpc>
              <a:spcPct val="100000"/>
            </a:lnSpc>
          </a:pPr>
          <a:r>
            <a:rPr lang="en-US" sz="1100" b="0" strike="noStrike" spc="-1">
              <a:solidFill>
                <a:srgbClr val="000000"/>
              </a:solidFill>
              <a:latin typeface="Calibri"/>
            </a:rPr>
            <a:t>Lyktehus på søyle</a:t>
          </a:r>
          <a:endParaRPr lang="en-US" sz="1100" b="0" strike="noStrike" spc="-1">
            <a:latin typeface="Times New Roman"/>
          </a:endParaRPr>
        </a:p>
        <a:p>
          <a:pPr>
            <a:lnSpc>
              <a:spcPct val="100000"/>
            </a:lnSpc>
          </a:pPr>
          <a:r>
            <a:rPr lang="en-US" sz="1100" b="0" strike="noStrike" spc="-1">
              <a:solidFill>
                <a:srgbClr val="000000"/>
              </a:solidFill>
              <a:latin typeface="Calibri"/>
            </a:rPr>
            <a:t>Lyktehus på underbygning</a:t>
          </a:r>
          <a:endParaRPr lang="en-US" sz="1100" b="0" strike="noStrike" spc="-1">
            <a:latin typeface="Times New Roman"/>
          </a:endParaRPr>
        </a:p>
        <a:p>
          <a:pPr>
            <a:lnSpc>
              <a:spcPct val="100000"/>
            </a:lnSpc>
          </a:pPr>
          <a:r>
            <a:rPr lang="en-US" sz="1100" b="0" strike="noStrike" spc="-1">
              <a:solidFill>
                <a:srgbClr val="000000"/>
              </a:solidFill>
              <a:latin typeface="Calibri"/>
            </a:rPr>
            <a:t>Lyktehus på varde</a:t>
          </a:r>
          <a:endParaRPr lang="en-US" sz="1100" b="0" strike="noStrike" spc="-1">
            <a:latin typeface="Times New Roman"/>
          </a:endParaRPr>
        </a:p>
        <a:p>
          <a:pPr>
            <a:lnSpc>
              <a:spcPct val="100000"/>
            </a:lnSpc>
          </a:pPr>
          <a:r>
            <a:rPr lang="en-US" sz="1100" b="0" strike="noStrike" spc="-1">
              <a:solidFill>
                <a:srgbClr val="000000"/>
              </a:solidFill>
              <a:latin typeface="Calibri"/>
            </a:rPr>
            <a:t>HIB på stativ</a:t>
          </a:r>
          <a:endParaRPr lang="en-US" sz="1100" b="0" strike="noStrike" spc="-1">
            <a:latin typeface="Times New Roman"/>
          </a:endParaRPr>
        </a:p>
        <a:p>
          <a:pPr>
            <a:lnSpc>
              <a:spcPct val="100000"/>
            </a:lnSpc>
          </a:pPr>
          <a:r>
            <a:rPr lang="en-US" sz="1100" b="0" strike="noStrike" spc="-1">
              <a:solidFill>
                <a:srgbClr val="000000"/>
              </a:solidFill>
              <a:latin typeface="Calibri"/>
            </a:rPr>
            <a:t>HIB på søyle</a:t>
          </a:r>
          <a:endParaRPr lang="en-US" sz="1100" b="0" strike="noStrike" spc="-1">
            <a:latin typeface="Times New Roman"/>
          </a:endParaRPr>
        </a:p>
        <a:p>
          <a:pPr>
            <a:lnSpc>
              <a:spcPct val="100000"/>
            </a:lnSpc>
          </a:pPr>
          <a:r>
            <a:rPr lang="en-US" sz="1100" b="0" strike="noStrike" spc="-1">
              <a:solidFill>
                <a:srgbClr val="000000"/>
              </a:solidFill>
              <a:latin typeface="Calibri"/>
            </a:rPr>
            <a:t>HIB på stang</a:t>
          </a:r>
          <a:endParaRPr lang="en-US" sz="1100" b="0" strike="noStrike" spc="-1">
            <a:latin typeface="Times New Roman"/>
          </a:endParaRPr>
        </a:p>
        <a:p>
          <a:pPr>
            <a:lnSpc>
              <a:spcPct val="100000"/>
            </a:lnSpc>
          </a:pPr>
          <a:r>
            <a:rPr lang="en-US" sz="1100" b="0" strike="noStrike" spc="-1">
              <a:solidFill>
                <a:srgbClr val="000000"/>
              </a:solidFill>
              <a:latin typeface="Calibri"/>
            </a:rPr>
            <a:t>HIB på varde</a:t>
          </a:r>
          <a:endParaRPr lang="en-US" sz="1100" b="0" strike="noStrike" spc="-1">
            <a:latin typeface="Times New Roman"/>
          </a:endParaRPr>
        </a:p>
        <a:p>
          <a:pPr>
            <a:lnSpc>
              <a:spcPct val="100000"/>
            </a:lnSpc>
          </a:pPr>
          <a:r>
            <a:rPr lang="en-US" sz="1100" b="0" strike="noStrike" spc="-1">
              <a:solidFill>
                <a:srgbClr val="000000"/>
              </a:solidFill>
              <a:latin typeface="Calibri"/>
            </a:rPr>
            <a:t>IB på stativ</a:t>
          </a:r>
          <a:endParaRPr lang="en-US" sz="1100" b="0" strike="noStrike" spc="-1">
            <a:latin typeface="Times New Roman"/>
          </a:endParaRPr>
        </a:p>
        <a:p>
          <a:pPr>
            <a:lnSpc>
              <a:spcPct val="100000"/>
            </a:lnSpc>
          </a:pPr>
          <a:r>
            <a:rPr lang="en-US" sz="1100" b="0" strike="noStrike" spc="-1">
              <a:solidFill>
                <a:srgbClr val="000000"/>
              </a:solidFill>
              <a:latin typeface="Calibri"/>
            </a:rPr>
            <a:t>IB på søyle</a:t>
          </a:r>
          <a:endParaRPr lang="en-US" sz="1100" b="0" strike="noStrike" spc="-1">
            <a:latin typeface="Times New Roman"/>
          </a:endParaRPr>
        </a:p>
        <a:p>
          <a:pPr>
            <a:lnSpc>
              <a:spcPct val="100000"/>
            </a:lnSpc>
          </a:pPr>
          <a:r>
            <a:rPr lang="en-US" sz="1100" b="0" strike="noStrike" spc="-1">
              <a:solidFill>
                <a:srgbClr val="000000"/>
              </a:solidFill>
              <a:latin typeface="Calibri"/>
            </a:rPr>
            <a:t>IB på stang</a:t>
          </a:r>
          <a:endParaRPr lang="en-US" sz="1100" b="0" strike="noStrike" spc="-1">
            <a:latin typeface="Times New Roman"/>
          </a:endParaRPr>
        </a:p>
        <a:p>
          <a:pPr>
            <a:lnSpc>
              <a:spcPct val="100000"/>
            </a:lnSpc>
          </a:pPr>
          <a:r>
            <a:rPr lang="en-US" sz="1100" b="0" strike="noStrike" spc="-1">
              <a:solidFill>
                <a:srgbClr val="000000"/>
              </a:solidFill>
              <a:latin typeface="Calibri"/>
            </a:rPr>
            <a:t>IB på varde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stativ</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søyle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stang</a:t>
          </a:r>
          <a:endParaRPr lang="en-US" sz="1100" b="0" strike="noStrike" spc="-1">
            <a:latin typeface="Times New Roman"/>
          </a:endParaRPr>
        </a:p>
        <a:p>
          <a:pPr>
            <a:lnSpc>
              <a:spcPct val="100000"/>
            </a:lnSpc>
          </a:pPr>
          <a:r>
            <a:rPr lang="en-US" sz="1100" b="0" strike="noStrike" spc="-1">
              <a:solidFill>
                <a:srgbClr val="000000"/>
              </a:solidFill>
              <a:latin typeface="Calibri"/>
            </a:rPr>
            <a:t>Lanterne på varde</a:t>
          </a:r>
          <a:endParaRPr lang="en-US" sz="1100" b="0" strike="noStrike" spc="-1">
            <a:latin typeface="Times New Roman"/>
          </a:endParaRPr>
        </a:p>
        <a:p>
          <a:pPr>
            <a:lnSpc>
              <a:spcPct val="100000"/>
            </a:lnSpc>
          </a:pPr>
          <a:r>
            <a:rPr lang="en-US" sz="1100" b="0" strike="noStrike" spc="-1">
              <a:solidFill>
                <a:srgbClr val="000000"/>
              </a:solidFill>
              <a:latin typeface="Calibri"/>
            </a:rPr>
            <a:t>Lysbøye i glassfiber</a:t>
          </a:r>
          <a:endParaRPr lang="en-US" sz="1100" b="0" strike="noStrike" spc="-1">
            <a:latin typeface="Times New Roman"/>
          </a:endParaRPr>
        </a:p>
        <a:p>
          <a:pPr>
            <a:lnSpc>
              <a:spcPct val="100000"/>
            </a:lnSpc>
          </a:pPr>
          <a:r>
            <a:rPr lang="en-US" sz="1100" b="0" strike="noStrike" spc="-1">
              <a:solidFill>
                <a:srgbClr val="000000"/>
              </a:solidFill>
              <a:latin typeface="Calibri"/>
            </a:rPr>
            <a:t>Lysbøye i stål</a:t>
          </a:r>
          <a:endParaRPr lang="en-US" sz="1100" b="0" strike="noStrike" spc="-1">
            <a:latin typeface="Times New Roman"/>
          </a:endParaRPr>
        </a:p>
        <a:p>
          <a:pPr>
            <a:lnSpc>
              <a:spcPct val="100000"/>
            </a:lnSpc>
          </a:pPr>
          <a:r>
            <a:rPr lang="en-US" sz="1100" b="0" strike="noStrike" spc="-1">
              <a:solidFill>
                <a:srgbClr val="000000"/>
              </a:solidFill>
              <a:latin typeface="Calibri"/>
            </a:rPr>
            <a:t>Båke</a:t>
          </a:r>
          <a:endParaRPr lang="en-US" sz="1100" b="0" strike="noStrike" spc="-1">
            <a:latin typeface="Times New Roman"/>
          </a:endParaRPr>
        </a:p>
        <a:p>
          <a:pPr>
            <a:lnSpc>
              <a:spcPct val="100000"/>
            </a:lnSpc>
          </a:pPr>
          <a:r>
            <a:rPr lang="en-US" sz="1100" b="0" strike="noStrike" spc="-1">
              <a:solidFill>
                <a:srgbClr val="000000"/>
              </a:solidFill>
              <a:latin typeface="Calibri"/>
            </a:rPr>
            <a:t>Stake</a:t>
          </a:r>
          <a:endParaRPr lang="en-US" sz="1100" b="0" strike="noStrike" spc="-1">
            <a:latin typeface="Times New Roman"/>
          </a:endParaRPr>
        </a:p>
        <a:p>
          <a:pPr>
            <a:lnSpc>
              <a:spcPct val="100000"/>
            </a:lnSpc>
          </a:pPr>
          <a:r>
            <a:rPr lang="en-US" sz="1100" b="0" strike="noStrike" spc="-1">
              <a:solidFill>
                <a:srgbClr val="000000"/>
              </a:solidFill>
              <a:latin typeface="Calibri"/>
            </a:rPr>
            <a:t>Stang</a:t>
          </a:r>
          <a:endParaRPr lang="en-US" sz="1100" b="0" strike="noStrike" spc="-1">
            <a:latin typeface="Times New Roman"/>
          </a:endParaRPr>
        </a:p>
        <a:p>
          <a:pPr>
            <a:lnSpc>
              <a:spcPct val="100000"/>
            </a:lnSpc>
          </a:pPr>
          <a:r>
            <a:rPr lang="en-US" sz="1100" b="0" strike="noStrike" spc="-1">
              <a:solidFill>
                <a:srgbClr val="000000"/>
              </a:solidFill>
              <a:latin typeface="Calibri"/>
            </a:rPr>
            <a:t>Varde</a:t>
          </a:r>
          <a:endParaRPr lang="en-US" sz="1100" b="0" strike="noStrike" spc="-1">
            <a:latin typeface="Times New Roman"/>
          </a:endParaRPr>
        </a:p>
        <a:p>
          <a:pPr>
            <a:lnSpc>
              <a:spcPct val="100000"/>
            </a:lnSpc>
          </a:pPr>
          <a:r>
            <a:rPr lang="en-US" sz="1100" b="0" strike="noStrike" spc="-1">
              <a:solidFill>
                <a:srgbClr val="000000"/>
              </a:solidFill>
              <a:latin typeface="Calibri"/>
            </a:rPr>
            <a:t>Fyrstasjon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28</xdr:row>
      <xdr:rowOff>720</xdr:rowOff>
    </xdr:from>
    <xdr:to>
      <xdr:col>8</xdr:col>
      <xdr:colOff>910440</xdr:colOff>
      <xdr:row>43</xdr:row>
      <xdr:rowOff>108720</xdr:rowOff>
    </xdr:to>
    <xdr:sp macro="" textlink="">
      <xdr:nvSpPr>
        <xdr:cNvPr id="17" name="CustomShape 1">
          <a:extLst>
            <a:ext uri="{FF2B5EF4-FFF2-40B4-BE49-F238E27FC236}">
              <a16:creationId xmlns:a16="http://schemas.microsoft.com/office/drawing/2014/main" id="{00000000-0008-0000-0B00-000011000000}"/>
            </a:ext>
          </a:extLst>
        </xdr:cNvPr>
        <xdr:cNvSpPr/>
      </xdr:nvSpPr>
      <xdr:spPr>
        <a:xfrm>
          <a:off x="0" y="5334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"Tiltakspakke XX"</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NB! Du må ha en arkfane som heter "Tiltakspakke + [Tiltakspakkenummer] for alle tiltakspakkenummer som er definert i resten av denne excelboken.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43</xdr:col>
      <xdr:colOff>0</xdr:colOff>
      <xdr:row>10</xdr:row>
      <xdr:rowOff>0</xdr:rowOff>
    </xdr:from>
    <xdr:to>
      <xdr:col>49</xdr:col>
      <xdr:colOff>381000</xdr:colOff>
      <xdr:row>28</xdr:row>
      <xdr:rowOff>0</xdr:rowOff>
    </xdr:to>
    <xdr:sp macro="" textlink="">
      <xdr:nvSpPr>
        <xdr:cNvPr id="18" name="CustomShape 1">
          <a:extLst>
            <a:ext uri="{FF2B5EF4-FFF2-40B4-BE49-F238E27FC236}">
              <a16:creationId xmlns:a16="http://schemas.microsoft.com/office/drawing/2014/main" id="{CA32F3EE-73D0-D641-896D-5FD975947D3F}"/>
            </a:ext>
          </a:extLst>
        </xdr:cNvPr>
        <xdr:cNvSpPr/>
      </xdr:nvSpPr>
      <xdr:spPr>
        <a:xfrm>
          <a:off x="47421800" y="1905000"/>
          <a:ext cx="5257800" cy="3429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"Utslippskonsekvenser"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a:t>
          </a:r>
          <a:r>
            <a:rPr lang="en-US" sz="1100" b="0" strike="noStrike" spc="-1" baseline="0">
              <a:solidFill>
                <a:srgbClr val="000000"/>
              </a:solidFill>
              <a:latin typeface="Calibri"/>
            </a:rPr>
            <a:t> hvert analyseområde kan du angi dersom du ønsker å erstatte de standard utslippskonsekvensene i FRAM. I så fall legger du inn et arknavn i enten Ark konsekvenser ref, Ark konsekvenser tiltak, eller begge. Der du ikke angir, brukes standard. Det arket du legger inn må følge oppsettet i arket konsekvenser_utslipp fra Forutsetninger_SOA, strengt!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23</xdr:col>
      <xdr:colOff>237960</xdr:colOff>
      <xdr:row>14</xdr:row>
      <xdr:rowOff>87120</xdr:rowOff>
    </xdr:to>
    <xdr:sp macro="" textlink="">
      <xdr:nvSpPr>
        <xdr:cNvPr id="2" name="CustomShape 1">
          <a:extLst>
            <a:ext uri="{FF2B5EF4-FFF2-40B4-BE49-F238E27FC236}">
              <a16:creationId xmlns:a16="http://schemas.microsoft.com/office/drawing/2014/main" id="{00000000-0008-0000-0200-000002000000}"/>
            </a:ext>
          </a:extLst>
        </xdr:cNvPr>
        <xdr:cNvSpPr/>
      </xdr:nvSpPr>
      <xdr:spPr>
        <a:xfrm>
          <a:off x="11366280" y="190440"/>
          <a:ext cx="9534240" cy="2563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definerte rute i "ruteoversikt" definere hvilken risikoanalyse som skal brukes for denne ruten. Risikoanalysene for hele strekningen skal legges i en felles mappe og filbanen til denne mappen må legges i en .env-fil med navnet "RA_DIR". Se håndbok for hvordan dette skal gjøres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2017" legges jobname for risikoanalysen A0 i 2017</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2050" legges jobname for risikoanalysen A0 i 2050</a:t>
          </a:r>
          <a:endParaRPr lang="en-US" sz="1100" b="0" strike="noStrike" spc="-1">
            <a:latin typeface="Times New Roman"/>
          </a:endParaRPr>
        </a:p>
        <a:p>
          <a:pPr>
            <a:lnSpc>
              <a:spcPct val="100000"/>
            </a:lnSpc>
          </a:pPr>
          <a:r>
            <a:rPr lang="en-US" sz="1100" b="0" strike="noStrike" spc="-1">
              <a:solidFill>
                <a:srgbClr val="000000"/>
              </a:solidFill>
              <a:latin typeface="Calibri"/>
            </a:rPr>
            <a:t>- Alle jobnames på tvers av analyseområder og år må være unike, men dersom det er flere ruter innad i et analyseområde så skal   disse ha samme jobname.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11520</xdr:colOff>
      <xdr:row>1</xdr:row>
      <xdr:rowOff>0</xdr:rowOff>
    </xdr:from>
    <xdr:to>
      <xdr:col>16</xdr:col>
      <xdr:colOff>350640</xdr:colOff>
      <xdr:row>38</xdr:row>
      <xdr:rowOff>35640</xdr:rowOff>
    </xdr:to>
    <xdr:sp macro="" textlink="">
      <xdr:nvSpPr>
        <xdr:cNvPr id="3" name="CustomShape 1">
          <a:extLst>
            <a:ext uri="{FF2B5EF4-FFF2-40B4-BE49-F238E27FC236}">
              <a16:creationId xmlns:a16="http://schemas.microsoft.com/office/drawing/2014/main" id="{00000000-0008-0000-0300-000003000000}"/>
            </a:ext>
          </a:extLst>
        </xdr:cNvPr>
        <xdr:cNvSpPr/>
      </xdr:nvSpPr>
      <xdr:spPr>
        <a:xfrm>
          <a:off x="7555320" y="190440"/>
          <a:ext cx="7082640" cy="708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"Sarbarhet"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hvert analyseområde definere ulike Saarbarhetsverdier. Disse varierer fra: liten, moderat, hoy og svaart hoy. Vi har brukt havmiljo.no/kart til å identifisere hvilke ressurser (fugler, sjøpattedyr, naturtyper) og arter som er sårbare for akutt oljeforurensning. Sårbarhetsvurderingene er foretatt av miljøforvaltningen og det rapporteres verdier for hver måned. Vi har identifisert den ressursen/arten som har størst miljøsårbarhet innenfor tiltakspakkens område, og deretter valgt den høyeste månedsverdien for den ressursen/arten. Miljøsårbarhetsverdien er deretter klassifisert etter fire kategorier:</a:t>
          </a:r>
          <a:endParaRPr lang="en-US" sz="1100" b="0" strike="noStrike" spc="-1">
            <a:latin typeface="Times New Roman"/>
          </a:endParaRPr>
        </a:p>
        <a:p>
          <a:pPr>
            <a:lnSpc>
              <a:spcPct val="100000"/>
            </a:lnSpc>
          </a:pPr>
          <a:r>
            <a:rPr lang="en-US" sz="1100" b="0" strike="noStrike" spc="-1">
              <a:solidFill>
                <a:srgbClr val="000000"/>
              </a:solidFill>
              <a:latin typeface="Calibri"/>
            </a:rPr>
            <a:t>- lav hvis maksverdi &gt; 10</a:t>
          </a:r>
          <a:endParaRPr lang="en-US" sz="1100" b="0" strike="noStrike" spc="-1">
            <a:latin typeface="Times New Roman"/>
          </a:endParaRPr>
        </a:p>
        <a:p>
          <a:pPr>
            <a:lnSpc>
              <a:spcPct val="100000"/>
            </a:lnSpc>
          </a:pPr>
          <a:r>
            <a:rPr lang="en-US" sz="1100" b="0" strike="noStrike" spc="-1">
              <a:solidFill>
                <a:srgbClr val="000000"/>
              </a:solidFill>
              <a:latin typeface="Calibri"/>
            </a:rPr>
            <a:t>- moderat hvis maksverdi&gt;=10 &amp; maksverdi&lt;40</a:t>
          </a:r>
          <a:endParaRPr lang="en-US" sz="1100" b="0" strike="noStrike" spc="-1">
            <a:latin typeface="Times New Roman"/>
          </a:endParaRPr>
        </a:p>
        <a:p>
          <a:pPr>
            <a:lnSpc>
              <a:spcPct val="100000"/>
            </a:lnSpc>
          </a:pPr>
          <a:r>
            <a:rPr lang="en-US" sz="1100" b="0" strike="noStrike" spc="-1">
              <a:solidFill>
                <a:srgbClr val="000000"/>
              </a:solidFill>
              <a:latin typeface="Calibri"/>
            </a:rPr>
            <a:t>- hoy hvis maksverdi&gt;=40 &amp; maksverdi&lt;65</a:t>
          </a:r>
          <a:endParaRPr lang="en-US" sz="1100" b="0" strike="noStrike" spc="-1">
            <a:latin typeface="Times New Roman"/>
          </a:endParaRPr>
        </a:p>
        <a:p>
          <a:pPr>
            <a:lnSpc>
              <a:spcPct val="100000"/>
            </a:lnSpc>
          </a:pPr>
          <a:r>
            <a:rPr lang="en-US" sz="1200" b="0" strike="noStrike" spc="-1">
              <a:solidFill>
                <a:srgbClr val="000000"/>
              </a:solidFill>
              <a:latin typeface="Calibri"/>
            </a:rPr>
            <a:t>- svaart hoy hvis </a:t>
          </a:r>
          <a:r>
            <a:rPr lang="en-US" sz="1100" b="0" strike="noStrike" spc="-1">
              <a:solidFill>
                <a:srgbClr val="000000"/>
              </a:solidFill>
              <a:latin typeface="Calibri"/>
            </a:rPr>
            <a:t>maks_verdi&gt;=65</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Videre må man definere hvilket fylke analyseområdet befinner seg i. Vi bruker følgende stavemåte og fylkesfordeling (dette kommer av hvordan kalkulasjonsprisene er definert):</a:t>
          </a:r>
          <a:endParaRPr lang="en-US" sz="1100" b="0" strike="noStrike" spc="-1">
            <a:latin typeface="Times New Roman"/>
          </a:endParaRPr>
        </a:p>
        <a:p>
          <a:pPr>
            <a:lnSpc>
              <a:spcPct val="100000"/>
            </a:lnSpc>
          </a:pPr>
          <a:r>
            <a:rPr lang="en-US" sz="1100" b="0" strike="noStrike" spc="-1">
              <a:solidFill>
                <a:srgbClr val="000000"/>
              </a:solidFill>
              <a:latin typeface="Calibri"/>
            </a:rPr>
            <a:t>- Ostfold</a:t>
          </a:r>
          <a:endParaRPr lang="en-US" sz="1100" b="0" strike="noStrike" spc="-1">
            <a:latin typeface="Times New Roman"/>
          </a:endParaRPr>
        </a:p>
        <a:p>
          <a:pPr>
            <a:lnSpc>
              <a:spcPct val="100000"/>
            </a:lnSpc>
          </a:pPr>
          <a:r>
            <a:rPr lang="en-US" sz="1100" b="0" strike="noStrike" spc="-1">
              <a:solidFill>
                <a:srgbClr val="000000"/>
              </a:solidFill>
              <a:latin typeface="Calibri"/>
            </a:rPr>
            <a:t>- Akershus</a:t>
          </a:r>
          <a:endParaRPr lang="en-US" sz="1100" b="0" strike="noStrike" spc="-1">
            <a:latin typeface="Times New Roman"/>
          </a:endParaRPr>
        </a:p>
        <a:p>
          <a:pPr>
            <a:lnSpc>
              <a:spcPct val="100000"/>
            </a:lnSpc>
          </a:pPr>
          <a:r>
            <a:rPr lang="en-US" sz="1100" b="0" strike="noStrike" spc="-1">
              <a:solidFill>
                <a:srgbClr val="000000"/>
              </a:solidFill>
              <a:latin typeface="Calibri"/>
            </a:rPr>
            <a:t>- Oslo</a:t>
          </a:r>
          <a:endParaRPr lang="en-US" sz="1100" b="0" strike="noStrike" spc="-1">
            <a:latin typeface="Times New Roman"/>
          </a:endParaRPr>
        </a:p>
        <a:p>
          <a:pPr>
            <a:lnSpc>
              <a:spcPct val="100000"/>
            </a:lnSpc>
          </a:pPr>
          <a:r>
            <a:rPr lang="en-US" sz="1100" b="0" strike="noStrike" spc="-1">
              <a:solidFill>
                <a:srgbClr val="000000"/>
              </a:solidFill>
              <a:latin typeface="Calibri"/>
            </a:rPr>
            <a:t>- Buskerud</a:t>
          </a:r>
          <a:endParaRPr lang="en-US" sz="1100" b="0" strike="noStrike" spc="-1">
            <a:latin typeface="Times New Roman"/>
          </a:endParaRPr>
        </a:p>
        <a:p>
          <a:pPr>
            <a:lnSpc>
              <a:spcPct val="100000"/>
            </a:lnSpc>
          </a:pPr>
          <a:r>
            <a:rPr lang="en-US" sz="1100" b="0" strike="noStrike" spc="-1">
              <a:solidFill>
                <a:srgbClr val="000000"/>
              </a:solidFill>
              <a:latin typeface="Calibri"/>
            </a:rPr>
            <a:t>- Vestfold</a:t>
          </a:r>
          <a:endParaRPr lang="en-US" sz="1100" b="0" strike="noStrike" spc="-1">
            <a:latin typeface="Times New Roman"/>
          </a:endParaRPr>
        </a:p>
        <a:p>
          <a:pPr>
            <a:lnSpc>
              <a:spcPct val="100000"/>
            </a:lnSpc>
          </a:pPr>
          <a:r>
            <a:rPr lang="en-US" sz="1100" b="0" strike="noStrike" spc="-1">
              <a:solidFill>
                <a:srgbClr val="000000"/>
              </a:solidFill>
              <a:latin typeface="Calibri"/>
            </a:rPr>
            <a:t>- Telemark</a:t>
          </a:r>
          <a:endParaRPr lang="en-US" sz="1100" b="0" strike="noStrike" spc="-1">
            <a:latin typeface="Times New Roman"/>
          </a:endParaRPr>
        </a:p>
        <a:p>
          <a:pPr>
            <a:lnSpc>
              <a:spcPct val="100000"/>
            </a:lnSpc>
          </a:pPr>
          <a:r>
            <a:rPr lang="en-US" sz="1100" b="0" strike="noStrike" spc="-1">
              <a:solidFill>
                <a:srgbClr val="000000"/>
              </a:solidFill>
              <a:latin typeface="Calibri"/>
            </a:rPr>
            <a:t>- Aust-Agder</a:t>
          </a:r>
          <a:endParaRPr lang="en-US" sz="1100" b="0" strike="noStrike" spc="-1">
            <a:latin typeface="Times New Roman"/>
          </a:endParaRPr>
        </a:p>
        <a:p>
          <a:pPr>
            <a:lnSpc>
              <a:spcPct val="100000"/>
            </a:lnSpc>
          </a:pPr>
          <a:r>
            <a:rPr lang="en-US" sz="1100" b="0" strike="noStrike" spc="-1">
              <a:solidFill>
                <a:srgbClr val="000000"/>
              </a:solidFill>
              <a:latin typeface="Calibri"/>
            </a:rPr>
            <a:t>- Vest-Agder</a:t>
          </a:r>
          <a:endParaRPr lang="en-US" sz="1100" b="0" strike="noStrike" spc="-1">
            <a:latin typeface="Times New Roman"/>
          </a:endParaRPr>
        </a:p>
        <a:p>
          <a:pPr>
            <a:lnSpc>
              <a:spcPct val="100000"/>
            </a:lnSpc>
          </a:pPr>
          <a:r>
            <a:rPr lang="en-US" sz="1100" b="0" strike="noStrike" spc="-1">
              <a:solidFill>
                <a:srgbClr val="000000"/>
              </a:solidFill>
              <a:latin typeface="Calibri"/>
            </a:rPr>
            <a:t>- Rogaland</a:t>
          </a:r>
          <a:endParaRPr lang="en-US" sz="1100" b="0" strike="noStrike" spc="-1">
            <a:latin typeface="Times New Roman"/>
          </a:endParaRPr>
        </a:p>
        <a:p>
          <a:pPr>
            <a:lnSpc>
              <a:spcPct val="100000"/>
            </a:lnSpc>
          </a:pPr>
          <a:r>
            <a:rPr lang="en-US" sz="1100" b="0" strike="noStrike" spc="-1">
              <a:solidFill>
                <a:srgbClr val="000000"/>
              </a:solidFill>
              <a:latin typeface="Calibri"/>
            </a:rPr>
            <a:t>- Hordaland</a:t>
          </a:r>
          <a:endParaRPr lang="en-US" sz="1100" b="0" strike="noStrike" spc="-1">
            <a:latin typeface="Times New Roman"/>
          </a:endParaRPr>
        </a:p>
        <a:p>
          <a:pPr>
            <a:lnSpc>
              <a:spcPct val="100000"/>
            </a:lnSpc>
          </a:pPr>
          <a:r>
            <a:rPr lang="en-US" sz="1100" b="0" strike="noStrike" spc="-1">
              <a:solidFill>
                <a:srgbClr val="000000"/>
              </a:solidFill>
              <a:latin typeface="Calibri"/>
            </a:rPr>
            <a:t>- Sogn og Fjordane</a:t>
          </a:r>
          <a:endParaRPr lang="en-US" sz="1100" b="0" strike="noStrike" spc="-1">
            <a:latin typeface="Times New Roman"/>
          </a:endParaRPr>
        </a:p>
        <a:p>
          <a:pPr>
            <a:lnSpc>
              <a:spcPct val="100000"/>
            </a:lnSpc>
          </a:pPr>
          <a:r>
            <a:rPr lang="en-US" sz="1100" b="0" strike="noStrike" spc="-1">
              <a:solidFill>
                <a:srgbClr val="000000"/>
              </a:solidFill>
              <a:latin typeface="Calibri"/>
            </a:rPr>
            <a:t>- More og Romsdal</a:t>
          </a:r>
          <a:endParaRPr lang="en-US" sz="1100" b="0" strike="noStrike" spc="-1">
            <a:latin typeface="Times New Roman"/>
          </a:endParaRPr>
        </a:p>
        <a:p>
          <a:pPr>
            <a:lnSpc>
              <a:spcPct val="100000"/>
            </a:lnSpc>
          </a:pPr>
          <a:r>
            <a:rPr lang="en-US" sz="1100" b="0" strike="noStrike" spc="-1">
              <a:solidFill>
                <a:srgbClr val="000000"/>
              </a:solidFill>
              <a:latin typeface="Calibri"/>
            </a:rPr>
            <a:t>- Sor-Trondelag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Nordland</a:t>
          </a:r>
          <a:endParaRPr lang="en-US" sz="1100" b="0" strike="noStrike" spc="-1">
            <a:latin typeface="Times New Roman"/>
          </a:endParaRPr>
        </a:p>
        <a:p>
          <a:pPr>
            <a:lnSpc>
              <a:spcPct val="100000"/>
            </a:lnSpc>
          </a:pPr>
          <a:r>
            <a:rPr lang="en-US" sz="1100" b="0" strike="noStrike" spc="-1">
              <a:solidFill>
                <a:srgbClr val="000000"/>
              </a:solidFill>
              <a:latin typeface="Calibri"/>
            </a:rPr>
            <a:t>- Troms</a:t>
          </a:r>
          <a:endParaRPr lang="en-US" sz="1100" b="0" strike="noStrike" spc="-1">
            <a:latin typeface="Times New Roman"/>
          </a:endParaRPr>
        </a:p>
        <a:p>
          <a:pPr>
            <a:lnSpc>
              <a:spcPct val="100000"/>
            </a:lnSpc>
          </a:pPr>
          <a:r>
            <a:rPr lang="en-US" sz="1100" b="0" strike="noStrike" spc="-1">
              <a:solidFill>
                <a:srgbClr val="000000"/>
              </a:solidFill>
              <a:latin typeface="Calibri"/>
            </a:rPr>
            <a:t>- Finnmark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22</xdr:col>
      <xdr:colOff>535680</xdr:colOff>
      <xdr:row>14</xdr:row>
      <xdr:rowOff>87480</xdr:rowOff>
    </xdr:to>
    <xdr:sp macro="" textlink="">
      <xdr:nvSpPr>
        <xdr:cNvPr id="4" name="CustomShape 1">
          <a:extLst>
            <a:ext uri="{FF2B5EF4-FFF2-40B4-BE49-F238E27FC236}">
              <a16:creationId xmlns:a16="http://schemas.microsoft.com/office/drawing/2014/main" id="{00000000-0008-0000-0400-000004000000}"/>
            </a:ext>
          </a:extLst>
        </xdr:cNvPr>
        <xdr:cNvSpPr/>
      </xdr:nvSpPr>
      <xdr:spPr>
        <a:xfrm>
          <a:off x="10910520" y="190440"/>
          <a:ext cx="9527040" cy="2563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"Trafikkgrunnlag"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rute definere antall passeringer fordelt etter skipstype og lengdegruppe for skipstrafikk i 2017. Modellen bruker dette året som default.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at man har minst en passeringer for en skipstype og lengdegruppe der risikoanalysen estimerer hendelser.</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antall passeringer opp mot risikoanalysen. Vi måler antall passeringer noe ulikt i risikoanalysen og i SØA-modellen da risikoanalysen rapporterer per leg, mens vi rapporterer per analyseområde og eventuelt per rute. Et tips er å velge ut en leg som kan sammenlignes med trafikken på en rute og deretter vurdere om man har hovedvekt av de samme skipstypene og lengdegruppene.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30600</xdr:colOff>
      <xdr:row>6</xdr:row>
      <xdr:rowOff>175320</xdr:rowOff>
    </xdr:from>
    <xdr:to>
      <xdr:col>11</xdr:col>
      <xdr:colOff>777240</xdr:colOff>
      <xdr:row>18</xdr:row>
      <xdr:rowOff>138960</xdr:rowOff>
    </xdr:to>
    <xdr:sp macro="" textlink="">
      <xdr:nvSpPr>
        <xdr:cNvPr id="5" name="CustomShape 1">
          <a:extLst>
            <a:ext uri="{FF2B5EF4-FFF2-40B4-BE49-F238E27FC236}">
              <a16:creationId xmlns:a16="http://schemas.microsoft.com/office/drawing/2014/main" id="{00000000-0008-0000-0500-000005000000}"/>
            </a:ext>
          </a:extLst>
        </xdr:cNvPr>
        <xdr:cNvSpPr/>
      </xdr:nvSpPr>
      <xdr:spPr>
        <a:xfrm>
          <a:off x="7905600" y="1318320"/>
          <a:ext cx="9484200" cy="2249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Prognoser for skipstrafikken i henhold til Kystverkets offisielle prognoser for anløp til norske havner. Spesifiseres på det mest hensiktsmessige geografiske nivået. Må defineres på Skipstype og lengdegruppe nivå. Det er ikke lagt opp til spesifikke prognoser per rute. Dette må isåfall justeres under prognoser justert.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10800</xdr:colOff>
      <xdr:row>11</xdr:row>
      <xdr:rowOff>62640</xdr:rowOff>
    </xdr:from>
    <xdr:to>
      <xdr:col>9</xdr:col>
      <xdr:colOff>371880</xdr:colOff>
      <xdr:row>25</xdr:row>
      <xdr:rowOff>59400</xdr:rowOff>
    </xdr:to>
    <xdr:sp macro="" textlink="">
      <xdr:nvSpPr>
        <xdr:cNvPr id="6" name="CustomShape 1">
          <a:extLst>
            <a:ext uri="{FF2B5EF4-FFF2-40B4-BE49-F238E27FC236}">
              <a16:creationId xmlns:a16="http://schemas.microsoft.com/office/drawing/2014/main" id="{00000000-0008-0000-0600-000006000000}"/>
            </a:ext>
          </a:extLst>
        </xdr:cNvPr>
        <xdr:cNvSpPr/>
      </xdr:nvSpPr>
      <xdr:spPr>
        <a:xfrm>
          <a:off x="1115640" y="2157840"/>
          <a:ext cx="8768520" cy="2664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 justert"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Justering av prognoser for antall passeringer for skipstyper lengdegrupper som skal ha justerte prognoser på rutenivå. Justeringen som legges inn er "nye" prognoser - altså at prognosen fra Kystverkets offisielle prognoser erstattes av det som spesifiseres.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19080</xdr:colOff>
      <xdr:row>1</xdr:row>
      <xdr:rowOff>76320</xdr:rowOff>
    </xdr:from>
    <xdr:to>
      <xdr:col>21</xdr:col>
      <xdr:colOff>554400</xdr:colOff>
      <xdr:row>21</xdr:row>
      <xdr:rowOff>96840</xdr:rowOff>
    </xdr:to>
    <xdr:sp macro="" textlink="">
      <xdr:nvSpPr>
        <xdr:cNvPr id="7" name="CustomShape 1">
          <a:extLst>
            <a:ext uri="{FF2B5EF4-FFF2-40B4-BE49-F238E27FC236}">
              <a16:creationId xmlns:a16="http://schemas.microsoft.com/office/drawing/2014/main" id="{00000000-0008-0000-0700-000007000000}"/>
            </a:ext>
          </a:extLst>
        </xdr:cNvPr>
        <xdr:cNvSpPr/>
      </xdr:nvSpPr>
      <xdr:spPr>
        <a:xfrm>
          <a:off x="10547280" y="266760"/>
          <a:ext cx="9615600" cy="3830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"Seilingstid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seilingstiden for skipstyper og lengdegrupper på de ulike rutene. Man trenger kun å spesifisere seilingstid og hastighet for de skipene som får endret seilingstid og/eller hastighet. Man må imidlertid fylle ut begge kolonnene (tidsbruk og hastighet) dersom man antar at tiltakene medfører en endring i en av disse. Det er også viktig at "ny" forventet seilingstid spesifiseres i arkfanen "tiltakspakke xx" for den tiltakspakken der skip antas å få endret seilingstid.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Dersom alle skipstyper på en rute antas å få endret seilingstid/hastighet kan man skrive "Alle" i kolonnen "Skipstype".</a:t>
          </a:r>
          <a:endParaRPr lang="en-US" sz="1100" b="0" strike="noStrike" spc="-1">
            <a:latin typeface="Times New Roman"/>
          </a:endParaRPr>
        </a:p>
        <a:p>
          <a:pPr>
            <a:lnSpc>
              <a:spcPct val="100000"/>
            </a:lnSpc>
          </a:pPr>
          <a:r>
            <a:rPr lang="en-US" sz="1100" b="0" strike="noStrike" spc="-1">
              <a:solidFill>
                <a:srgbClr val="000000"/>
              </a:solidFill>
              <a:latin typeface="Calibri"/>
            </a:rPr>
            <a:t>- Dersom alle lengdegrupper innad i en skipstype på en rute antas å få endret seilingstid/hastighet kan man skrive "Alle" i kolonnen "Lengdegruppe".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0</xdr:colOff>
      <xdr:row>6</xdr:row>
      <xdr:rowOff>0</xdr:rowOff>
    </xdr:from>
    <xdr:to>
      <xdr:col>9</xdr:col>
      <xdr:colOff>325800</xdr:colOff>
      <xdr:row>15</xdr:row>
      <xdr:rowOff>73800</xdr:rowOff>
    </xdr:to>
    <xdr:sp macro="" textlink="">
      <xdr:nvSpPr>
        <xdr:cNvPr id="8" name="CustomShape 1">
          <a:extLst>
            <a:ext uri="{FF2B5EF4-FFF2-40B4-BE49-F238E27FC236}">
              <a16:creationId xmlns:a16="http://schemas.microsoft.com/office/drawing/2014/main" id="{00000000-0008-0000-0800-000008000000}"/>
            </a:ext>
          </a:extLst>
        </xdr:cNvPr>
        <xdr:cNvSpPr/>
      </xdr:nvSpPr>
      <xdr:spPr>
        <a:xfrm>
          <a:off x="11925720" y="1143000"/>
          <a:ext cx="9662400" cy="1788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"Investeringskostnader"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investeringskostnadene for hver tiltakspakke. Det er forventningsverdien som brukes i søa-modellen. Videre må man også spesifisere hvilken kroneverdi kostnadene er beregnet i. I tillegg må man spesifisere første år med kostnader og siste år med kostnader.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16</xdr:col>
      <xdr:colOff>590400</xdr:colOff>
      <xdr:row>2</xdr:row>
      <xdr:rowOff>104760</xdr:rowOff>
    </xdr:from>
    <xdr:to>
      <xdr:col>26</xdr:col>
      <xdr:colOff>316800</xdr:colOff>
      <xdr:row>33</xdr:row>
      <xdr:rowOff>151920</xdr:rowOff>
    </xdr:to>
    <xdr:sp macro="" textlink="">
      <xdr:nvSpPr>
        <xdr:cNvPr id="9" name="CustomShape 1">
          <a:extLst>
            <a:ext uri="{FF2B5EF4-FFF2-40B4-BE49-F238E27FC236}">
              <a16:creationId xmlns:a16="http://schemas.microsoft.com/office/drawing/2014/main" id="{00000000-0008-0000-0900-000009000000}"/>
            </a:ext>
          </a:extLst>
        </xdr:cNvPr>
        <xdr:cNvSpPr/>
      </xdr:nvSpPr>
      <xdr:spPr>
        <a:xfrm>
          <a:off x="19365120" y="485640"/>
          <a:ext cx="9092880" cy="5952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1" u="sng" strike="noStrike" spc="-1">
              <a:solidFill>
                <a:srgbClr val="000000"/>
              </a:solidFill>
              <a:uFillTx/>
              <a:latin typeface="Calibri"/>
            </a:rPr>
            <a:t>Hvordan bruke enhetsprisene for "Forurensede sedimenter"</a:t>
          </a:r>
          <a:endParaRPr lang="en-US" sz="1100" b="0" strike="noStrike" spc="-1">
            <a:latin typeface="Times New Roman"/>
          </a:endParaRPr>
        </a:p>
        <a:p>
          <a:pPr>
            <a:lnSpc>
              <a:spcPct val="100000"/>
            </a:lnSpc>
          </a:pPr>
          <a:r>
            <a:rPr lang="en-US" sz="1100" b="0" strike="noStrike" spc="-1">
              <a:solidFill>
                <a:srgbClr val="000000"/>
              </a:solidFill>
              <a:latin typeface="Calibri"/>
            </a:rPr>
            <a:t>I denne arkfanen må man spesifisere miljøforbedringen (= utgangstilstand før tiltak -&gt; tilstand etter tiltak) i et utdypingsområde dersom man fjerner forurensede sedimenter.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Retningslinjer:</a:t>
          </a: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Hva er tiltaksarealet? </a:t>
          </a:r>
          <a:r>
            <a:rPr lang="en-US" sz="1100" b="0" strike="noStrike" spc="-1">
              <a:solidFill>
                <a:srgbClr val="000000"/>
              </a:solidFill>
              <a:latin typeface="Calibri"/>
            </a:rPr>
            <a:t>Finn ut hvor stort tiltaksområdet der det skal utdypes er ca i m</a:t>
          </a:r>
          <a:r>
            <a:rPr lang="en-US" sz="1100" b="0" strike="noStrike" spc="-1" baseline="30000">
              <a:solidFill>
                <a:srgbClr val="000000"/>
              </a:solidFill>
              <a:latin typeface="Calibri"/>
            </a:rPr>
            <a:t>2</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Er det forurensede sedimenter? </a:t>
          </a:r>
          <a:r>
            <a:rPr lang="en-US" sz="1100" b="0" strike="noStrike" spc="-1">
              <a:solidFill>
                <a:srgbClr val="000000"/>
              </a:solidFill>
              <a:latin typeface="Calibri"/>
            </a:rPr>
            <a:t>Vurder så om det er forurensede sedimenter i tiltaksområdet, dvs. om det er minst en prøve av sedimenter som viser stoffer (andre enn TBT, som skal ekskluderes i vurderingen siden det er et ikke definerede stoff i Miljødirektoratets vurdering av tiltak) som gir utslag på oransje tilstand (stor miljøskade) eller rød tilstand (svært stor miljøskade). Er det kun prøver som viser gul (moderat miljøskade), grønn (ingen miljøskade) eller blå (bakgrunnstilstand - helt rent) tilstand, så vil ikke tiltaket ha noen positiv miljøvirkning og kan tas ut av vurderingen (nytten settes lik 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Utgangstilstand for tiltaksarealet:</a:t>
          </a:r>
          <a:r>
            <a:rPr lang="en-US" sz="1100" b="0" strike="noStrike" spc="-1">
              <a:solidFill>
                <a:srgbClr val="000000"/>
              </a:solidFill>
              <a:latin typeface="Calibri"/>
            </a:rPr>
            <a:t> Defineres av den sedimentprøven (utenom TBT) som viser dårligst tilstand (rød eller oransje) innenfor tiltaksarealet. Hele tiltaksarealet settes av føre-var-hensyn til dette nivået.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Miljøforbedring (= utgangstilstand --&gt; tilstand etter tiltak): </a:t>
          </a:r>
          <a:r>
            <a:rPr lang="en-US" sz="1100" b="0" strike="noStrike" spc="-1">
              <a:solidFill>
                <a:srgbClr val="000000"/>
              </a:solidFill>
              <a:latin typeface="Calibri"/>
            </a:rPr>
            <a:t>Siden det i de aller fleste tilfeller ikke er vurdert i tiltaksdokumentene hva som er tilstand etter tiltak antas gul tilstand. Et utdypingstiltak vil som oftest komme ned på rene masser i et område som utdypes (dvs. grønn tilstand). Men siden det er lite sannsynlig at en kan unngå noe rekontaminering fra områder rundt utdypingen og at det kan komme noe nye forurensing til, er det mest rimelig å anta at en mer langsiktig tilstand er gul (moderat miljøskade). Miljøforbedringen er dermed enten rød --&gt; gul eller oransje --&gt; gul i utdypingstiltakene og gis en riktig (unik) enhetspris ved å kombinere med kommune og med størrelse på tiltaksareal</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Tiltaksområder som går over flere kommuner: </a:t>
          </a:r>
          <a:r>
            <a:rPr lang="en-US" sz="1100" b="0" strike="noStrike" spc="-1">
              <a:solidFill>
                <a:srgbClr val="000000"/>
              </a:solidFill>
              <a:latin typeface="Calibri"/>
            </a:rPr>
            <a:t>Velg befolkningen fra den kommunen der størstedelen av tiltaket ligger.</a:t>
          </a:r>
          <a:r>
            <a:rPr lang="nb-NO" sz="1100" b="0" baseline="0">
              <a:effectLst/>
              <a:latin typeface="+mn-lt"/>
              <a:ea typeface="+mn-ea"/>
              <a:cs typeface="+mn-cs"/>
            </a:rPr>
            <a: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Utdypingsområder</a:t>
          </a:r>
          <a:r>
            <a:rPr lang="en-US" sz="1100" b="0" strike="noStrike" spc="-1">
              <a:solidFill>
                <a:srgbClr val="000000"/>
              </a:solidFill>
              <a:latin typeface="Calibri"/>
            </a:rPr>
            <a:t>: Utdypingsområdene må være unike - altså det kan ikke være flere rader per utdypingsområde.</a:t>
          </a:r>
          <a:r>
            <a:rPr lang="en-US" sz="1100" b="0" strike="noStrike" spc="-1" baseline="0">
              <a:solidFill>
                <a:srgbClr val="000000"/>
              </a:solidFill>
              <a:latin typeface="Calibri"/>
            </a:rPr>
            <a:t> </a:t>
          </a:r>
          <a:r>
            <a:rPr lang="nb-NO" sz="1100" b="0" baseline="0">
              <a:effectLst/>
              <a:latin typeface="+mn-lt"/>
              <a:ea typeface="+mn-ea"/>
              <a:cs typeface="+mn-cs"/>
            </a:rPr>
            <a:t>Du kan velge et vilkårlig navn til dette utdypingsområdet, og kolonnen kan også være blank. Det viktigste er at informasjonen som ligger på hver rad er unik for de ulike utdypingsområdene.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Listevalg. </a:t>
          </a:r>
          <a:r>
            <a:rPr lang="en-US" sz="1100" b="0" strike="noStrike" spc="-1">
              <a:solidFill>
                <a:srgbClr val="000000"/>
              </a:solidFill>
              <a:latin typeface="Calibri"/>
            </a:rPr>
            <a:t>Du må bruke predefinerte listevalg for kommuner og tilstandsendringer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Kommuneinndeling: </a:t>
          </a:r>
          <a:r>
            <a:rPr lang="en-US" sz="1100" b="0" strike="noStrike" spc="-1">
              <a:solidFill>
                <a:srgbClr val="000000"/>
              </a:solidFill>
              <a:latin typeface="Calibri"/>
            </a:rPr>
            <a:t>Det er viktig å følge kommuneinndelingen per 31.12.2019.</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ristomi/git_prosjekter/kyv_fram/fram/Forutsetninger_FRA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C:/Users/per.fredrik/AppData/Local/Microsoft/Windows/INetCache/Content.Outlook/BH9Q423S/strekning%2011.xlsx" TargetMode="External"/></Relationships>
</file>

<file path=xl/externalLinks/_rels/externalLink3.xml.rels><?xml version="1.0" encoding="UTF-8" standalone="yes"?>
<Relationships xmlns="http://schemas.openxmlformats.org/package/2006/relationships"><Relationship Id="rId2" Type="http://schemas.microsoft.com/office/2019/04/relationships/externalLinkLongPath" Target="file:///C:/Users/Aase/Git-prosjekter/kyv_utilities/utilities/kost_nytte/Users/Aase/Dropbox%20(Menon)/Menon%20arkiv/Menon%20arkiv_kopi_13.09.2018/Prosjektarkiv%202016/Kystverket%20FARLED/Beregningsmodell%20til%20Kystverket/S&#216;A%20Moss/FRAM2%20-%20MOSS%20v4.xlsx?6C61237A" TargetMode="External"/><Relationship Id="rId1" Type="http://schemas.openxmlformats.org/officeDocument/2006/relationships/externalLinkPath" Target="file:///6C61237A/FRAM2%20-%20MOSS%20v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Aase/Downloads/Users/Aase/Desktop/strekning%2011_gml.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menonbusinesseconomics.sharepoint.com/C:/Users/LarsEide/Git-prosjekter/kyv_utilities/utilities/kost_nytte/strekning%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utsetninger"/>
      <sheetName val="BNP per innbygger"/>
      <sheetName val="Valutakurser"/>
      <sheetName val="Tidskostnader"/>
      <sheetName val="Drivstoffeffektivisering"/>
      <sheetName val="blokkoeffisient"/>
      <sheetName val="Drivstoffmiks"/>
      <sheetName val="Drivstoffpriser"/>
      <sheetName val="Virkningsgrad"/>
      <sheetName val="energikonvertering"/>
      <sheetName val="Forurensede sedimenter"/>
      <sheetName val="Befolkning kommune"/>
      <sheetName val="konsekvenser_personska"/>
      <sheetName val="konsekvenser_død"/>
      <sheetName val="kalkpriser_helse"/>
      <sheetName val="kalkpris_materiell_koll"/>
      <sheetName val="kalkpris_materiell_kontakt"/>
      <sheetName val="kalkpris_materiell_grunn"/>
      <sheetName val="konsekvenser_utslipp"/>
      <sheetName val="kalkpris_utslipp"/>
      <sheetName val="Folsomhetsanalyser"/>
      <sheetName val="kalkpris_oppgradering"/>
      <sheetName val="kalkpris_vedlikehold"/>
      <sheetName val="kalkpris_utslipp_luft"/>
      <sheetName val="nasjonale_mmsi_vekter"/>
      <sheetName val="Utslippluft"/>
      <sheetName val="REFERANSER"/>
    </sheetNames>
    <sheetDataSet>
      <sheetData sheetId="0">
        <row r="4">
          <cell r="H4">
            <v>0.7798652836939971</v>
          </cell>
          <cell r="I4">
            <v>0.79894986238283794</v>
          </cell>
          <cell r="J4">
            <v>0.80935963257675114</v>
          </cell>
          <cell r="K4">
            <v>0.81456451767370774</v>
          </cell>
          <cell r="L4">
            <v>0.83191413466356312</v>
          </cell>
          <cell r="M4">
            <v>0.8492637516534185</v>
          </cell>
          <cell r="N4">
            <v>0.86748084949276649</v>
          </cell>
          <cell r="O4">
            <v>0.89871016007450599</v>
          </cell>
          <cell r="P4">
            <v>0.91519229621486864</v>
          </cell>
          <cell r="Q4">
            <v>0.94034924085015892</v>
          </cell>
          <cell r="R4">
            <v>0.96116878123798521</v>
          </cell>
          <cell r="S4">
            <v>0.98039215686274506</v>
          </cell>
          <cell r="T4">
            <v>1</v>
          </cell>
        </row>
        <row r="9">
          <cell r="K9">
            <v>0.9063706563706565</v>
          </cell>
        </row>
        <row r="16">
          <cell r="B16">
            <v>8.0000000000000002E-3</v>
          </cell>
        </row>
        <row r="31">
          <cell r="B31">
            <v>0.02</v>
          </cell>
        </row>
      </sheetData>
      <sheetData sheetId="1">
        <row r="5">
          <cell r="I5">
            <v>-5.5493274849031105E-3</v>
          </cell>
          <cell r="J5">
            <v>-3.2928658479423056E-3</v>
          </cell>
          <cell r="K5">
            <v>1.3812239139380456E-2</v>
          </cell>
          <cell r="L5">
            <v>-1.8067999693841541E-3</v>
          </cell>
          <cell r="M5">
            <v>8.3834839789018734E-3</v>
          </cell>
          <cell r="N5">
            <v>9.2631423712723482E-3</v>
          </cell>
          <cell r="O5">
            <v>3.0639409312371857E-3</v>
          </cell>
          <cell r="P5">
            <v>1.191560067373798E-2</v>
          </cell>
          <cell r="Q5">
            <v>8.0000000000000071E-3</v>
          </cell>
          <cell r="R5">
            <v>8.0000000000000071E-3</v>
          </cell>
          <cell r="S5">
            <v>8.0000000000000071E-3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Forurensede sedimenter"/>
      <sheetName val="Kontantstrømmer"/>
      <sheetName val="Tiltakspakke 11"/>
    </sheetNames>
    <sheetDataSet>
      <sheetData sheetId="0">
        <row r="4">
          <cell r="B4" t="str">
            <v>Strekning 11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nel"/>
      <sheetName val="Følsom"/>
      <sheetName val="Nåverdi"/>
      <sheetName val="Trafikk"/>
      <sheetName val="Prognoser"/>
      <sheetName val="RisikoInput"/>
      <sheetName val="RisikoFreq"/>
      <sheetName val="RisikoGrunnReferanse"/>
      <sheetName val="RisikoGrunnTiltak"/>
      <sheetName val="RisikoGrunnDiff"/>
      <sheetName val="RisikoGrunnUtslippReferanse"/>
      <sheetName val="RisikoGrunnUtslippTiltak"/>
      <sheetName val="RisikoGrunnUtslippDiff"/>
      <sheetName val="RisikoKollReferanse"/>
      <sheetName val="RisikoKollTiltak"/>
      <sheetName val="RisikoKollDiff"/>
      <sheetName val="Bastø Fosen"/>
      <sheetName val="Dødsfall"/>
      <sheetName val="InvVedlForny X"/>
      <sheetName val="Miljøskadematrise"/>
      <sheetName val="Invkost_Merker X"/>
      <sheetName val="BF Ventetid - bruker"/>
      <sheetName val="BF Ventetid- drivstoff"/>
      <sheetName val="BF Seilingsdistanse - drivstoff"/>
      <sheetName val="BF Seilingsdistanse bruker"/>
      <sheetName val="BF CO2-avgift"/>
      <sheetName val="Grunnprognoser trafikk (TØI)"/>
      <sheetName val="RisikoKollUtslippRef"/>
      <sheetName val="RisikoKollUtslippDiff"/>
      <sheetName val="RisikoKollUtslippTilta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Kontantstrømmer"/>
      <sheetName val="Forurensede sedimenter"/>
      <sheetName val="Tiltakspakke 11"/>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Kontantstrømmer"/>
      <sheetName val="Forurensede sedimenter"/>
      <sheetName val="Tiltakspakke 11"/>
    </sheetNames>
    <sheetDataSet>
      <sheetData sheetId="0">
        <row r="4">
          <cell r="B4" t="str">
            <v>output 11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Aase Rangnes Seeberg" id="{153E144F-6323-A645-BA40-2770ED339171}" userId="S::aase@menon.no::b5ddb801-672d-47b8-aab5-2fbf472edbe9" providerId="AD"/>
</personList>
</file>

<file path=xl/theme/theme1.xml><?xml version="1.0" encoding="utf-8"?>
<a:theme xmlns:a="http://schemas.openxmlformats.org/drawingml/2006/main" name="Office-tema">
  <a:themeElements>
    <a:clrScheme name="Menonfarger">
      <a:dk1>
        <a:sysClr val="windowText" lastClr="000000"/>
      </a:dk1>
      <a:lt1>
        <a:sysClr val="window" lastClr="FFFFFF"/>
      </a:lt1>
      <a:dk2>
        <a:srgbClr val="C0C1BF"/>
      </a:dk2>
      <a:lt2>
        <a:srgbClr val="EFEEED"/>
      </a:lt2>
      <a:accent1>
        <a:srgbClr val="395775"/>
      </a:accent1>
      <a:accent2>
        <a:srgbClr val="D77F16"/>
      </a:accent2>
      <a:accent3>
        <a:srgbClr val="737B82"/>
      </a:accent3>
      <a:accent4>
        <a:srgbClr val="ACB3B8"/>
      </a:accent4>
      <a:accent5>
        <a:srgbClr val="A6B340"/>
      </a:accent5>
      <a:accent6>
        <a:srgbClr val="9411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0-01-15T13:06:03.53" personId="{153E144F-6323-A645-BA40-2770ED339171}" id="{3888BE43-E811-384F-89E5-0B7CF26D8A04}">
    <text>Gitt det du har spesifisert i raden "Antall løp" så må du spesifisere en rad per løp med tilhørende informasjon</text>
  </threadedComment>
  <threadedComment ref="B14" dT="2020-01-15T13:08:44.03" personId="{153E144F-6323-A645-BA40-2770ED339171}" id="{D93F3FED-E540-CA41-B50B-BB52AB8CDECC}">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FE0E7D1C-12CD-A74D-A57F-19723AC82431}">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7BAFCF9-5F21-BC42-9745-F4506815FB9E}">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F8560AF3-47B5-EE4F-B736-6F1B9FE96BE5}">
    <text>Spesifiser hvor stor andel av året hver periode utgjør. For eksempel kan morgen være alle timer i året mellom 5 og 10. Da vil andel av året være (5*365)/(24*365). Disse må summere seg til 1</text>
  </threadedComment>
</ThreadedComments>
</file>

<file path=xl/threadedComments/threadedComment2.xml><?xml version="1.0" encoding="utf-8"?>
<ThreadedComments xmlns="http://schemas.microsoft.com/office/spreadsheetml/2018/threadedcomments" xmlns:x="http://schemas.openxmlformats.org/spreadsheetml/2006/main">
  <threadedComment ref="A14" dT="2020-01-15T13:06:03.53" personId="{153E144F-6323-A645-BA40-2770ED339171}" id="{50EB68A3-1217-F948-A27E-337B737C0ADB}">
    <text>Gitt det du har spesifisert i raden "Antall løp" så må du spesifisere en rad per løp med tilhørende informasjon</text>
  </threadedComment>
  <threadedComment ref="B14" dT="2020-01-15T13:08:44.03" personId="{153E144F-6323-A645-BA40-2770ED339171}" id="{223A2938-C480-1E43-9987-1493F0920465}">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E83B4AF-857E-6342-B40D-B7093BE89947}">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19C4A0E1-33D5-B041-8E8C-53472D72FDB7}">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EE453052-643E-3440-B074-FB52B7179D88}">
    <text>Spesifiser hvor stor andel av året hver periode utgjør. For eksempel kan morgen være alle timer i året mellom 5 og 10. Da vil andel av året være (5*365)/(24*365). Disse må summere seg til 1</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95775"/>
  </sheetPr>
  <dimension ref="A3:F6"/>
  <sheetViews>
    <sheetView zoomScaleNormal="100" workbookViewId="0">
      <selection activeCell="C6" activeCellId="1" sqref="C4:CJ4 C6"/>
    </sheetView>
  </sheetViews>
  <sheetFormatPr baseColWidth="10" defaultColWidth="9.1640625" defaultRowHeight="15" x14ac:dyDescent="0.2"/>
  <cols>
    <col min="1" max="1" width="22.83203125" customWidth="1"/>
    <col min="2" max="2" width="18.1640625" customWidth="1"/>
    <col min="3" max="3" width="21.5" customWidth="1"/>
    <col min="4" max="1025" width="10.5" customWidth="1"/>
  </cols>
  <sheetData>
    <row r="3" spans="1:6" x14ac:dyDescent="0.2">
      <c r="A3" s="1" t="s">
        <v>0</v>
      </c>
      <c r="B3" s="1" t="s">
        <v>1</v>
      </c>
      <c r="C3" s="1" t="s">
        <v>2</v>
      </c>
      <c r="D3" s="2"/>
      <c r="E3" s="2"/>
      <c r="F3" s="2"/>
    </row>
    <row r="4" spans="1:6" x14ac:dyDescent="0.2">
      <c r="A4" s="3" t="s">
        <v>0</v>
      </c>
      <c r="B4" t="s">
        <v>3</v>
      </c>
      <c r="C4" t="s">
        <v>4</v>
      </c>
    </row>
    <row r="5" spans="1:6" x14ac:dyDescent="0.2">
      <c r="A5" s="3" t="s">
        <v>5</v>
      </c>
      <c r="B5" t="s">
        <v>6</v>
      </c>
      <c r="C5" t="s">
        <v>7</v>
      </c>
    </row>
    <row r="6" spans="1:6" x14ac:dyDescent="0.2">
      <c r="A6" s="3" t="s">
        <v>8</v>
      </c>
      <c r="B6" t="s">
        <v>9</v>
      </c>
      <c r="C6" t="s">
        <v>10</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P425"/>
  <sheetViews>
    <sheetView topLeftCell="F1" zoomScaleNormal="100" workbookViewId="0">
      <selection activeCell="F19" activeCellId="1" sqref="C4:CJ4 F19"/>
    </sheetView>
  </sheetViews>
  <sheetFormatPr baseColWidth="10" defaultColWidth="9.1640625" defaultRowHeight="15" x14ac:dyDescent="0.2"/>
  <cols>
    <col min="1" max="1" width="9.5" customWidth="1"/>
    <col min="2" max="2" width="14.5" customWidth="1"/>
    <col min="3" max="3" width="12" customWidth="1"/>
    <col min="4" max="4" width="15.83203125" customWidth="1"/>
    <col min="5" max="5" width="17" customWidth="1"/>
    <col min="6" max="6" width="15.5" customWidth="1"/>
    <col min="7" max="7" width="14.33203125" customWidth="1"/>
    <col min="8" max="8" width="14.6640625" customWidth="1"/>
    <col min="9" max="12" width="11.5"/>
    <col min="13" max="15" width="10.5" customWidth="1"/>
    <col min="16" max="16" width="20.5" customWidth="1"/>
    <col min="17" max="1025" width="10.5" customWidth="1"/>
  </cols>
  <sheetData>
    <row r="1" spans="1:16" x14ac:dyDescent="0.2">
      <c r="A1" s="4" t="s">
        <v>11</v>
      </c>
      <c r="B1" s="4" t="s">
        <v>12</v>
      </c>
      <c r="C1" s="4" t="s">
        <v>13</v>
      </c>
      <c r="D1" s="4" t="s">
        <v>14</v>
      </c>
      <c r="E1" s="4" t="s">
        <v>234</v>
      </c>
      <c r="F1" s="4" t="s">
        <v>235</v>
      </c>
      <c r="G1" s="4" t="s">
        <v>236</v>
      </c>
      <c r="H1" s="4" t="s">
        <v>237</v>
      </c>
      <c r="M1" s="21" t="s">
        <v>238</v>
      </c>
      <c r="N1" s="22"/>
      <c r="O1" s="22"/>
      <c r="P1" s="23"/>
    </row>
    <row r="2" spans="1:16" x14ac:dyDescent="0.2">
      <c r="A2">
        <f>strekning</f>
        <v>0</v>
      </c>
      <c r="B2">
        <v>1</v>
      </c>
      <c r="C2">
        <v>11</v>
      </c>
      <c r="D2" t="s">
        <v>30</v>
      </c>
      <c r="E2" t="s">
        <v>31</v>
      </c>
      <c r="F2" t="s">
        <v>239</v>
      </c>
      <c r="G2" t="s">
        <v>240</v>
      </c>
      <c r="H2">
        <v>20</v>
      </c>
      <c r="M2" s="24" t="s">
        <v>241</v>
      </c>
      <c r="N2" s="3" t="s">
        <v>242</v>
      </c>
      <c r="P2" s="25" t="s">
        <v>243</v>
      </c>
    </row>
    <row r="3" spans="1:16" x14ac:dyDescent="0.2">
      <c r="A3">
        <f>strekning</f>
        <v>0</v>
      </c>
      <c r="B3">
        <v>1</v>
      </c>
      <c r="C3">
        <v>11</v>
      </c>
      <c r="D3" t="s">
        <v>30</v>
      </c>
      <c r="E3" t="s">
        <v>31</v>
      </c>
      <c r="F3" t="s">
        <v>244</v>
      </c>
      <c r="G3" t="s">
        <v>245</v>
      </c>
      <c r="H3">
        <v>100</v>
      </c>
      <c r="M3" s="24" t="s">
        <v>246</v>
      </c>
      <c r="N3" s="3" t="s">
        <v>247</v>
      </c>
      <c r="P3" s="26" t="s">
        <v>239</v>
      </c>
    </row>
    <row r="4" spans="1:16" x14ac:dyDescent="0.2">
      <c r="A4">
        <f>strekning</f>
        <v>0</v>
      </c>
      <c r="B4">
        <v>1</v>
      </c>
      <c r="C4">
        <v>11</v>
      </c>
      <c r="D4" t="s">
        <v>30</v>
      </c>
      <c r="E4" t="s">
        <v>31</v>
      </c>
      <c r="F4" t="s">
        <v>248</v>
      </c>
      <c r="G4" t="s">
        <v>249</v>
      </c>
      <c r="H4">
        <v>10</v>
      </c>
      <c r="M4" s="24" t="s">
        <v>250</v>
      </c>
      <c r="N4" s="3" t="s">
        <v>240</v>
      </c>
      <c r="P4" s="26" t="s">
        <v>251</v>
      </c>
    </row>
    <row r="5" spans="1:16" x14ac:dyDescent="0.2">
      <c r="M5" s="24" t="s">
        <v>252</v>
      </c>
      <c r="N5" s="3" t="s">
        <v>253</v>
      </c>
      <c r="P5" s="26" t="s">
        <v>254</v>
      </c>
    </row>
    <row r="6" spans="1:16" x14ac:dyDescent="0.2">
      <c r="M6" s="24" t="s">
        <v>255</v>
      </c>
      <c r="N6" s="3" t="s">
        <v>256</v>
      </c>
      <c r="P6" s="26" t="s">
        <v>244</v>
      </c>
    </row>
    <row r="7" spans="1:16" x14ac:dyDescent="0.2">
      <c r="M7" s="24" t="s">
        <v>257</v>
      </c>
      <c r="N7" s="3" t="s">
        <v>245</v>
      </c>
      <c r="P7" s="26" t="s">
        <v>258</v>
      </c>
    </row>
    <row r="8" spans="1:16" x14ac:dyDescent="0.2">
      <c r="M8" s="24" t="s">
        <v>259</v>
      </c>
      <c r="N8" s="3" t="s">
        <v>260</v>
      </c>
      <c r="P8" s="26" t="s">
        <v>248</v>
      </c>
    </row>
    <row r="9" spans="1:16" x14ac:dyDescent="0.2">
      <c r="M9" s="24" t="s">
        <v>261</v>
      </c>
      <c r="N9" s="3" t="s">
        <v>262</v>
      </c>
      <c r="P9" s="26"/>
    </row>
    <row r="10" spans="1:16" x14ac:dyDescent="0.2">
      <c r="M10" s="24" t="s">
        <v>263</v>
      </c>
      <c r="N10" s="3" t="s">
        <v>264</v>
      </c>
      <c r="P10" s="26"/>
    </row>
    <row r="11" spans="1:16" x14ac:dyDescent="0.2">
      <c r="M11" s="24" t="s">
        <v>265</v>
      </c>
      <c r="N11" s="3" t="s">
        <v>266</v>
      </c>
      <c r="P11" s="26"/>
    </row>
    <row r="12" spans="1:16" x14ac:dyDescent="0.2">
      <c r="M12" s="24" t="s">
        <v>267</v>
      </c>
      <c r="N12" s="3" t="s">
        <v>268</v>
      </c>
      <c r="P12" s="26"/>
    </row>
    <row r="13" spans="1:16" x14ac:dyDescent="0.2">
      <c r="M13" s="24" t="s">
        <v>269</v>
      </c>
      <c r="N13" s="3" t="s">
        <v>270</v>
      </c>
      <c r="P13" s="26"/>
    </row>
    <row r="14" spans="1:16" x14ac:dyDescent="0.2">
      <c r="M14" s="24" t="s">
        <v>271</v>
      </c>
      <c r="N14" s="3" t="s">
        <v>272</v>
      </c>
      <c r="P14" s="26"/>
    </row>
    <row r="15" spans="1:16" x14ac:dyDescent="0.2">
      <c r="M15" s="24" t="s">
        <v>273</v>
      </c>
      <c r="N15" s="3" t="s">
        <v>274</v>
      </c>
      <c r="P15" s="26"/>
    </row>
    <row r="16" spans="1:16" x14ac:dyDescent="0.2">
      <c r="M16" s="24" t="s">
        <v>275</v>
      </c>
      <c r="N16" s="3" t="s">
        <v>276</v>
      </c>
      <c r="P16" s="26"/>
    </row>
    <row r="17" spans="13:16" x14ac:dyDescent="0.2">
      <c r="M17" s="24" t="s">
        <v>277</v>
      </c>
      <c r="N17" s="3" t="s">
        <v>278</v>
      </c>
      <c r="P17" s="26"/>
    </row>
    <row r="18" spans="13:16" x14ac:dyDescent="0.2">
      <c r="M18" s="24" t="s">
        <v>279</v>
      </c>
      <c r="N18" s="3" t="s">
        <v>280</v>
      </c>
      <c r="P18" s="26"/>
    </row>
    <row r="19" spans="13:16" x14ac:dyDescent="0.2">
      <c r="M19" s="24" t="s">
        <v>281</v>
      </c>
      <c r="N19" s="3" t="s">
        <v>282</v>
      </c>
      <c r="P19" s="26"/>
    </row>
    <row r="20" spans="13:16" x14ac:dyDescent="0.2">
      <c r="M20" s="24" t="s">
        <v>283</v>
      </c>
      <c r="N20" s="3" t="s">
        <v>284</v>
      </c>
      <c r="P20" s="26"/>
    </row>
    <row r="21" spans="13:16" x14ac:dyDescent="0.2">
      <c r="M21" s="24" t="s">
        <v>285</v>
      </c>
      <c r="N21" s="3" t="s">
        <v>286</v>
      </c>
      <c r="P21" s="26"/>
    </row>
    <row r="22" spans="13:16" x14ac:dyDescent="0.2">
      <c r="M22" s="24" t="s">
        <v>287</v>
      </c>
      <c r="N22" s="3" t="s">
        <v>288</v>
      </c>
      <c r="P22" s="26"/>
    </row>
    <row r="23" spans="13:16" x14ac:dyDescent="0.2">
      <c r="M23" s="24" t="s">
        <v>289</v>
      </c>
      <c r="N23" s="3" t="s">
        <v>290</v>
      </c>
      <c r="P23" s="26"/>
    </row>
    <row r="24" spans="13:16" x14ac:dyDescent="0.2">
      <c r="M24" s="24" t="s">
        <v>291</v>
      </c>
      <c r="N24" s="3" t="s">
        <v>292</v>
      </c>
      <c r="P24" s="26"/>
    </row>
    <row r="25" spans="13:16" x14ac:dyDescent="0.2">
      <c r="M25" s="24" t="s">
        <v>293</v>
      </c>
      <c r="N25" s="3" t="s">
        <v>294</v>
      </c>
      <c r="P25" s="26"/>
    </row>
    <row r="26" spans="13:16" x14ac:dyDescent="0.2">
      <c r="M26" s="24" t="s">
        <v>295</v>
      </c>
      <c r="N26" s="3" t="s">
        <v>296</v>
      </c>
      <c r="P26" s="26"/>
    </row>
    <row r="27" spans="13:16" x14ac:dyDescent="0.2">
      <c r="M27" s="24" t="s">
        <v>297</v>
      </c>
      <c r="N27" s="3" t="s">
        <v>298</v>
      </c>
      <c r="P27" s="26"/>
    </row>
    <row r="28" spans="13:16" x14ac:dyDescent="0.2">
      <c r="M28" s="24" t="s">
        <v>299</v>
      </c>
      <c r="N28" s="3" t="s">
        <v>300</v>
      </c>
      <c r="P28" s="26"/>
    </row>
    <row r="29" spans="13:16" x14ac:dyDescent="0.2">
      <c r="M29" s="24" t="s">
        <v>301</v>
      </c>
      <c r="N29" s="3" t="s">
        <v>302</v>
      </c>
      <c r="P29" s="26"/>
    </row>
    <row r="30" spans="13:16" x14ac:dyDescent="0.2">
      <c r="M30" s="24" t="s">
        <v>303</v>
      </c>
      <c r="N30" s="3" t="s">
        <v>304</v>
      </c>
      <c r="P30" s="26"/>
    </row>
    <row r="31" spans="13:16" x14ac:dyDescent="0.2">
      <c r="M31" s="24" t="s">
        <v>305</v>
      </c>
      <c r="N31" s="3" t="s">
        <v>306</v>
      </c>
      <c r="P31" s="26"/>
    </row>
    <row r="32" spans="13:16" x14ac:dyDescent="0.2">
      <c r="M32" s="24" t="s">
        <v>307</v>
      </c>
      <c r="N32" s="3" t="s">
        <v>308</v>
      </c>
      <c r="P32" s="26"/>
    </row>
    <row r="33" spans="13:16" x14ac:dyDescent="0.2">
      <c r="M33" s="24" t="s">
        <v>309</v>
      </c>
      <c r="N33" s="3" t="s">
        <v>310</v>
      </c>
      <c r="P33" s="26"/>
    </row>
    <row r="34" spans="13:16" x14ac:dyDescent="0.2">
      <c r="M34" s="24" t="s">
        <v>311</v>
      </c>
      <c r="N34" s="3" t="s">
        <v>312</v>
      </c>
      <c r="P34" s="26"/>
    </row>
    <row r="35" spans="13:16" x14ac:dyDescent="0.2">
      <c r="M35" s="24" t="s">
        <v>313</v>
      </c>
      <c r="N35" s="3" t="s">
        <v>314</v>
      </c>
      <c r="P35" s="26"/>
    </row>
    <row r="36" spans="13:16" x14ac:dyDescent="0.2">
      <c r="M36" s="24" t="s">
        <v>315</v>
      </c>
      <c r="N36" s="3" t="s">
        <v>316</v>
      </c>
      <c r="P36" s="26"/>
    </row>
    <row r="37" spans="13:16" x14ac:dyDescent="0.2">
      <c r="M37" s="24" t="s">
        <v>317</v>
      </c>
      <c r="N37" s="3" t="s">
        <v>318</v>
      </c>
      <c r="P37" s="26"/>
    </row>
    <row r="38" spans="13:16" x14ac:dyDescent="0.2">
      <c r="M38" s="24" t="s">
        <v>319</v>
      </c>
      <c r="N38" s="3" t="s">
        <v>320</v>
      </c>
      <c r="P38" s="26"/>
    </row>
    <row r="39" spans="13:16" x14ac:dyDescent="0.2">
      <c r="M39" s="24" t="s">
        <v>321</v>
      </c>
      <c r="N39" s="3" t="s">
        <v>322</v>
      </c>
      <c r="P39" s="26"/>
    </row>
    <row r="40" spans="13:16" x14ac:dyDescent="0.2">
      <c r="M40" s="24" t="s">
        <v>323</v>
      </c>
      <c r="N40" s="3" t="s">
        <v>324</v>
      </c>
      <c r="P40" s="26"/>
    </row>
    <row r="41" spans="13:16" x14ac:dyDescent="0.2">
      <c r="M41" s="24" t="s">
        <v>325</v>
      </c>
      <c r="N41" s="3" t="s">
        <v>326</v>
      </c>
      <c r="P41" s="26"/>
    </row>
    <row r="42" spans="13:16" x14ac:dyDescent="0.2">
      <c r="M42" s="24" t="s">
        <v>327</v>
      </c>
      <c r="N42" s="3" t="s">
        <v>328</v>
      </c>
      <c r="P42" s="26"/>
    </row>
    <row r="43" spans="13:16" x14ac:dyDescent="0.2">
      <c r="M43" s="24" t="s">
        <v>329</v>
      </c>
      <c r="N43" s="3" t="s">
        <v>330</v>
      </c>
      <c r="P43" s="26"/>
    </row>
    <row r="44" spans="13:16" x14ac:dyDescent="0.2">
      <c r="M44" s="24" t="s">
        <v>331</v>
      </c>
      <c r="N44" s="3" t="s">
        <v>332</v>
      </c>
      <c r="P44" s="26"/>
    </row>
    <row r="45" spans="13:16" x14ac:dyDescent="0.2">
      <c r="M45" s="24" t="s">
        <v>333</v>
      </c>
      <c r="N45" s="3" t="s">
        <v>334</v>
      </c>
      <c r="P45" s="26"/>
    </row>
    <row r="46" spans="13:16" x14ac:dyDescent="0.2">
      <c r="M46" s="24" t="s">
        <v>335</v>
      </c>
      <c r="N46" s="3" t="s">
        <v>336</v>
      </c>
      <c r="P46" s="26"/>
    </row>
    <row r="47" spans="13:16" x14ac:dyDescent="0.2">
      <c r="M47" s="24" t="s">
        <v>337</v>
      </c>
      <c r="N47" s="3" t="s">
        <v>338</v>
      </c>
      <c r="P47" s="26"/>
    </row>
    <row r="48" spans="13:16" x14ac:dyDescent="0.2">
      <c r="M48" s="24" t="s">
        <v>339</v>
      </c>
      <c r="N48" s="3" t="s">
        <v>340</v>
      </c>
      <c r="P48" s="26"/>
    </row>
    <row r="49" spans="13:16" x14ac:dyDescent="0.2">
      <c r="M49" s="24" t="s">
        <v>341</v>
      </c>
      <c r="N49" s="3" t="s">
        <v>342</v>
      </c>
      <c r="P49" s="26"/>
    </row>
    <row r="50" spans="13:16" x14ac:dyDescent="0.2">
      <c r="M50" s="24" t="s">
        <v>343</v>
      </c>
      <c r="N50" s="3" t="s">
        <v>344</v>
      </c>
      <c r="P50" s="26"/>
    </row>
    <row r="51" spans="13:16" x14ac:dyDescent="0.2">
      <c r="M51" s="24" t="s">
        <v>345</v>
      </c>
      <c r="N51" s="3" t="s">
        <v>346</v>
      </c>
      <c r="P51" s="26"/>
    </row>
    <row r="52" spans="13:16" x14ac:dyDescent="0.2">
      <c r="M52" s="24" t="s">
        <v>347</v>
      </c>
      <c r="N52" s="3" t="s">
        <v>348</v>
      </c>
      <c r="P52" s="26"/>
    </row>
    <row r="53" spans="13:16" x14ac:dyDescent="0.2">
      <c r="M53" s="24" t="s">
        <v>349</v>
      </c>
      <c r="N53" s="3" t="s">
        <v>350</v>
      </c>
      <c r="P53" s="26"/>
    </row>
    <row r="54" spans="13:16" x14ac:dyDescent="0.2">
      <c r="M54" s="24" t="s">
        <v>351</v>
      </c>
      <c r="N54" s="3" t="s">
        <v>352</v>
      </c>
      <c r="P54" s="26"/>
    </row>
    <row r="55" spans="13:16" x14ac:dyDescent="0.2">
      <c r="M55" s="24" t="s">
        <v>353</v>
      </c>
      <c r="N55" s="3" t="s">
        <v>354</v>
      </c>
      <c r="P55" s="26"/>
    </row>
    <row r="56" spans="13:16" x14ac:dyDescent="0.2">
      <c r="M56" s="24" t="s">
        <v>355</v>
      </c>
      <c r="N56" s="3" t="s">
        <v>356</v>
      </c>
      <c r="P56" s="26"/>
    </row>
    <row r="57" spans="13:16" x14ac:dyDescent="0.2">
      <c r="M57" s="24" t="s">
        <v>357</v>
      </c>
      <c r="N57" s="3" t="s">
        <v>358</v>
      </c>
      <c r="P57" s="26"/>
    </row>
    <row r="58" spans="13:16" x14ac:dyDescent="0.2">
      <c r="M58" s="24" t="s">
        <v>359</v>
      </c>
      <c r="N58" s="3" t="s">
        <v>360</v>
      </c>
      <c r="P58" s="26"/>
    </row>
    <row r="59" spans="13:16" x14ac:dyDescent="0.2">
      <c r="M59" s="24" t="s">
        <v>361</v>
      </c>
      <c r="N59" s="3" t="s">
        <v>362</v>
      </c>
      <c r="P59" s="26"/>
    </row>
    <row r="60" spans="13:16" x14ac:dyDescent="0.2">
      <c r="M60" s="24" t="s">
        <v>363</v>
      </c>
      <c r="N60" s="3" t="s">
        <v>364</v>
      </c>
      <c r="P60" s="26"/>
    </row>
    <row r="61" spans="13:16" x14ac:dyDescent="0.2">
      <c r="M61" s="24" t="s">
        <v>365</v>
      </c>
      <c r="N61" s="3" t="s">
        <v>366</v>
      </c>
      <c r="P61" s="26"/>
    </row>
    <row r="62" spans="13:16" x14ac:dyDescent="0.2">
      <c r="M62" s="24" t="s">
        <v>367</v>
      </c>
      <c r="N62" s="3" t="s">
        <v>368</v>
      </c>
      <c r="P62" s="26"/>
    </row>
    <row r="63" spans="13:16" x14ac:dyDescent="0.2">
      <c r="M63" s="24" t="s">
        <v>369</v>
      </c>
      <c r="N63" s="3" t="s">
        <v>370</v>
      </c>
      <c r="P63" s="26"/>
    </row>
    <row r="64" spans="13:16" x14ac:dyDescent="0.2">
      <c r="M64" s="24" t="s">
        <v>371</v>
      </c>
      <c r="N64" s="3" t="s">
        <v>372</v>
      </c>
      <c r="P64" s="26"/>
    </row>
    <row r="65" spans="13:16" x14ac:dyDescent="0.2">
      <c r="M65" s="24" t="s">
        <v>373</v>
      </c>
      <c r="N65" s="3" t="s">
        <v>374</v>
      </c>
      <c r="P65" s="26"/>
    </row>
    <row r="66" spans="13:16" x14ac:dyDescent="0.2">
      <c r="M66" s="24" t="s">
        <v>375</v>
      </c>
      <c r="N66" s="3" t="s">
        <v>376</v>
      </c>
      <c r="P66" s="26"/>
    </row>
    <row r="67" spans="13:16" x14ac:dyDescent="0.2">
      <c r="M67" s="24" t="s">
        <v>377</v>
      </c>
      <c r="N67" s="3" t="s">
        <v>378</v>
      </c>
      <c r="P67" s="26"/>
    </row>
    <row r="68" spans="13:16" x14ac:dyDescent="0.2">
      <c r="M68" s="24" t="s">
        <v>379</v>
      </c>
      <c r="N68" s="3" t="s">
        <v>380</v>
      </c>
      <c r="P68" s="26"/>
    </row>
    <row r="69" spans="13:16" x14ac:dyDescent="0.2">
      <c r="M69" s="24" t="s">
        <v>381</v>
      </c>
      <c r="N69" s="3" t="s">
        <v>382</v>
      </c>
      <c r="P69" s="26"/>
    </row>
    <row r="70" spans="13:16" x14ac:dyDescent="0.2">
      <c r="M70" s="24" t="s">
        <v>383</v>
      </c>
      <c r="N70" s="3" t="s">
        <v>384</v>
      </c>
      <c r="P70" s="26"/>
    </row>
    <row r="71" spans="13:16" x14ac:dyDescent="0.2">
      <c r="M71" s="24" t="s">
        <v>385</v>
      </c>
      <c r="N71" s="3" t="s">
        <v>386</v>
      </c>
      <c r="P71" s="26"/>
    </row>
    <row r="72" spans="13:16" x14ac:dyDescent="0.2">
      <c r="M72" s="24" t="s">
        <v>387</v>
      </c>
      <c r="N72" s="3" t="s">
        <v>388</v>
      </c>
      <c r="P72" s="26"/>
    </row>
    <row r="73" spans="13:16" x14ac:dyDescent="0.2">
      <c r="M73" s="24" t="s">
        <v>389</v>
      </c>
      <c r="N73" s="3" t="s">
        <v>390</v>
      </c>
      <c r="P73" s="26"/>
    </row>
    <row r="74" spans="13:16" x14ac:dyDescent="0.2">
      <c r="M74" s="24" t="s">
        <v>391</v>
      </c>
      <c r="N74" s="3" t="s">
        <v>392</v>
      </c>
      <c r="P74" s="26"/>
    </row>
    <row r="75" spans="13:16" x14ac:dyDescent="0.2">
      <c r="M75" s="24" t="s">
        <v>393</v>
      </c>
      <c r="N75" s="3" t="s">
        <v>394</v>
      </c>
      <c r="P75" s="26"/>
    </row>
    <row r="76" spans="13:16" x14ac:dyDescent="0.2">
      <c r="M76" s="24" t="s">
        <v>395</v>
      </c>
      <c r="N76" s="3" t="s">
        <v>396</v>
      </c>
      <c r="P76" s="26"/>
    </row>
    <row r="77" spans="13:16" x14ac:dyDescent="0.2">
      <c r="M77" s="24" t="s">
        <v>397</v>
      </c>
      <c r="N77" s="3" t="s">
        <v>398</v>
      </c>
      <c r="P77" s="26"/>
    </row>
    <row r="78" spans="13:16" x14ac:dyDescent="0.2">
      <c r="M78" s="24" t="s">
        <v>399</v>
      </c>
      <c r="N78" s="3" t="s">
        <v>400</v>
      </c>
      <c r="P78" s="26"/>
    </row>
    <row r="79" spans="13:16" x14ac:dyDescent="0.2">
      <c r="M79" s="24" t="s">
        <v>401</v>
      </c>
      <c r="N79" s="3" t="s">
        <v>402</v>
      </c>
      <c r="P79" s="26"/>
    </row>
    <row r="80" spans="13:16" x14ac:dyDescent="0.2">
      <c r="M80" s="24" t="s">
        <v>403</v>
      </c>
      <c r="N80" s="3" t="s">
        <v>404</v>
      </c>
      <c r="P80" s="26"/>
    </row>
    <row r="81" spans="13:16" x14ac:dyDescent="0.2">
      <c r="M81" s="24" t="s">
        <v>405</v>
      </c>
      <c r="N81" s="3" t="s">
        <v>406</v>
      </c>
      <c r="P81" s="26"/>
    </row>
    <row r="82" spans="13:16" x14ac:dyDescent="0.2">
      <c r="M82" s="24" t="s">
        <v>407</v>
      </c>
      <c r="N82" s="3" t="s">
        <v>408</v>
      </c>
      <c r="P82" s="26"/>
    </row>
    <row r="83" spans="13:16" x14ac:dyDescent="0.2">
      <c r="M83" s="24" t="s">
        <v>409</v>
      </c>
      <c r="N83" s="3" t="s">
        <v>410</v>
      </c>
      <c r="P83" s="26"/>
    </row>
    <row r="84" spans="13:16" x14ac:dyDescent="0.2">
      <c r="M84" s="24" t="s">
        <v>411</v>
      </c>
      <c r="N84" s="3" t="s">
        <v>412</v>
      </c>
      <c r="P84" s="26"/>
    </row>
    <row r="85" spans="13:16" x14ac:dyDescent="0.2">
      <c r="M85" s="24" t="s">
        <v>413</v>
      </c>
      <c r="N85" s="3" t="s">
        <v>414</v>
      </c>
      <c r="P85" s="26"/>
    </row>
    <row r="86" spans="13:16" x14ac:dyDescent="0.2">
      <c r="M86" s="24" t="s">
        <v>415</v>
      </c>
      <c r="N86" s="3" t="s">
        <v>416</v>
      </c>
      <c r="P86" s="26"/>
    </row>
    <row r="87" spans="13:16" x14ac:dyDescent="0.2">
      <c r="M87" s="24" t="s">
        <v>417</v>
      </c>
      <c r="N87" s="3" t="s">
        <v>418</v>
      </c>
      <c r="P87" s="26"/>
    </row>
    <row r="88" spans="13:16" x14ac:dyDescent="0.2">
      <c r="M88" s="24" t="s">
        <v>419</v>
      </c>
      <c r="N88" s="3" t="s">
        <v>420</v>
      </c>
      <c r="P88" s="26"/>
    </row>
    <row r="89" spans="13:16" x14ac:dyDescent="0.2">
      <c r="M89" s="24" t="s">
        <v>421</v>
      </c>
      <c r="N89" s="3" t="s">
        <v>422</v>
      </c>
      <c r="P89" s="26"/>
    </row>
    <row r="90" spans="13:16" x14ac:dyDescent="0.2">
      <c r="M90" s="24" t="s">
        <v>423</v>
      </c>
      <c r="N90" s="3" t="s">
        <v>424</v>
      </c>
      <c r="P90" s="26"/>
    </row>
    <row r="91" spans="13:16" x14ac:dyDescent="0.2">
      <c r="M91" s="24" t="s">
        <v>425</v>
      </c>
      <c r="N91" s="3" t="s">
        <v>426</v>
      </c>
      <c r="P91" s="26"/>
    </row>
    <row r="92" spans="13:16" x14ac:dyDescent="0.2">
      <c r="M92" s="24" t="s">
        <v>427</v>
      </c>
      <c r="N92" s="3" t="s">
        <v>428</v>
      </c>
      <c r="P92" s="26"/>
    </row>
    <row r="93" spans="13:16" x14ac:dyDescent="0.2">
      <c r="M93" s="24" t="s">
        <v>429</v>
      </c>
      <c r="N93" s="3" t="s">
        <v>430</v>
      </c>
      <c r="P93" s="26"/>
    </row>
    <row r="94" spans="13:16" x14ac:dyDescent="0.2">
      <c r="M94" s="24" t="s">
        <v>431</v>
      </c>
      <c r="N94" s="3" t="s">
        <v>432</v>
      </c>
      <c r="P94" s="26"/>
    </row>
    <row r="95" spans="13:16" x14ac:dyDescent="0.2">
      <c r="M95" s="24" t="s">
        <v>433</v>
      </c>
      <c r="N95" s="3" t="s">
        <v>434</v>
      </c>
      <c r="P95" s="26"/>
    </row>
    <row r="96" spans="13:16" x14ac:dyDescent="0.2">
      <c r="M96" s="24" t="s">
        <v>435</v>
      </c>
      <c r="N96" s="3" t="s">
        <v>436</v>
      </c>
      <c r="P96" s="26"/>
    </row>
    <row r="97" spans="13:16" x14ac:dyDescent="0.2">
      <c r="M97" s="24" t="s">
        <v>437</v>
      </c>
      <c r="N97" s="3" t="s">
        <v>438</v>
      </c>
      <c r="P97" s="26"/>
    </row>
    <row r="98" spans="13:16" x14ac:dyDescent="0.2">
      <c r="M98" s="24" t="s">
        <v>439</v>
      </c>
      <c r="N98" s="3" t="s">
        <v>440</v>
      </c>
      <c r="P98" s="26"/>
    </row>
    <row r="99" spans="13:16" x14ac:dyDescent="0.2">
      <c r="M99" s="24" t="s">
        <v>441</v>
      </c>
      <c r="N99" s="3" t="s">
        <v>442</v>
      </c>
      <c r="P99" s="26"/>
    </row>
    <row r="100" spans="13:16" x14ac:dyDescent="0.2">
      <c r="M100" s="24" t="s">
        <v>443</v>
      </c>
      <c r="N100" s="3" t="s">
        <v>444</v>
      </c>
      <c r="P100" s="26"/>
    </row>
    <row r="101" spans="13:16" x14ac:dyDescent="0.2">
      <c r="M101" s="24" t="s">
        <v>445</v>
      </c>
      <c r="N101" s="3" t="s">
        <v>446</v>
      </c>
      <c r="P101" s="26"/>
    </row>
    <row r="102" spans="13:16" x14ac:dyDescent="0.2">
      <c r="M102" s="24" t="s">
        <v>447</v>
      </c>
      <c r="N102" s="3" t="s">
        <v>448</v>
      </c>
      <c r="P102" s="26"/>
    </row>
    <row r="103" spans="13:16" x14ac:dyDescent="0.2">
      <c r="M103" s="24" t="s">
        <v>449</v>
      </c>
      <c r="N103" s="3" t="s">
        <v>450</v>
      </c>
      <c r="P103" s="26"/>
    </row>
    <row r="104" spans="13:16" x14ac:dyDescent="0.2">
      <c r="M104" s="24" t="s">
        <v>451</v>
      </c>
      <c r="N104" s="3" t="s">
        <v>452</v>
      </c>
      <c r="P104" s="26"/>
    </row>
    <row r="105" spans="13:16" x14ac:dyDescent="0.2">
      <c r="M105" s="24" t="s">
        <v>453</v>
      </c>
      <c r="N105" s="3" t="s">
        <v>454</v>
      </c>
      <c r="P105" s="26"/>
    </row>
    <row r="106" spans="13:16" x14ac:dyDescent="0.2">
      <c r="M106" s="24" t="s">
        <v>455</v>
      </c>
      <c r="N106" s="3" t="s">
        <v>456</v>
      </c>
      <c r="P106" s="26"/>
    </row>
    <row r="107" spans="13:16" x14ac:dyDescent="0.2">
      <c r="M107" s="24" t="s">
        <v>457</v>
      </c>
      <c r="N107" s="3" t="s">
        <v>458</v>
      </c>
      <c r="P107" s="26"/>
    </row>
    <row r="108" spans="13:16" x14ac:dyDescent="0.2">
      <c r="M108" s="24" t="s">
        <v>459</v>
      </c>
      <c r="N108" s="3" t="s">
        <v>460</v>
      </c>
      <c r="P108" s="26"/>
    </row>
    <row r="109" spans="13:16" x14ac:dyDescent="0.2">
      <c r="M109" s="24" t="s">
        <v>461</v>
      </c>
      <c r="N109" s="3" t="s">
        <v>462</v>
      </c>
      <c r="P109" s="26"/>
    </row>
    <row r="110" spans="13:16" x14ac:dyDescent="0.2">
      <c r="M110" s="24" t="s">
        <v>463</v>
      </c>
      <c r="N110" s="3" t="s">
        <v>464</v>
      </c>
      <c r="P110" s="26"/>
    </row>
    <row r="111" spans="13:16" x14ac:dyDescent="0.2">
      <c r="M111" s="24" t="s">
        <v>465</v>
      </c>
      <c r="N111" s="3" t="s">
        <v>466</v>
      </c>
      <c r="P111" s="26"/>
    </row>
    <row r="112" spans="13:16" x14ac:dyDescent="0.2">
      <c r="M112" s="24" t="s">
        <v>467</v>
      </c>
      <c r="N112" s="3" t="s">
        <v>468</v>
      </c>
      <c r="P112" s="26"/>
    </row>
    <row r="113" spans="13:16" x14ac:dyDescent="0.2">
      <c r="M113" s="24" t="s">
        <v>469</v>
      </c>
      <c r="N113" s="3" t="s">
        <v>470</v>
      </c>
      <c r="P113" s="26"/>
    </row>
    <row r="114" spans="13:16" x14ac:dyDescent="0.2">
      <c r="M114" s="24" t="s">
        <v>471</v>
      </c>
      <c r="N114" s="3" t="s">
        <v>472</v>
      </c>
      <c r="P114" s="26"/>
    </row>
    <row r="115" spans="13:16" x14ac:dyDescent="0.2">
      <c r="M115" s="24" t="s">
        <v>473</v>
      </c>
      <c r="N115" s="3" t="s">
        <v>474</v>
      </c>
      <c r="P115" s="26"/>
    </row>
    <row r="116" spans="13:16" x14ac:dyDescent="0.2">
      <c r="M116" s="24" t="s">
        <v>475</v>
      </c>
      <c r="N116" s="3" t="s">
        <v>476</v>
      </c>
      <c r="P116" s="26"/>
    </row>
    <row r="117" spans="13:16" x14ac:dyDescent="0.2">
      <c r="M117" s="24" t="s">
        <v>477</v>
      </c>
      <c r="N117" s="3" t="s">
        <v>478</v>
      </c>
      <c r="P117" s="26"/>
    </row>
    <row r="118" spans="13:16" x14ac:dyDescent="0.2">
      <c r="M118" s="24" t="s">
        <v>479</v>
      </c>
      <c r="N118" s="3" t="s">
        <v>480</v>
      </c>
      <c r="P118" s="26"/>
    </row>
    <row r="119" spans="13:16" x14ac:dyDescent="0.2">
      <c r="M119" s="24" t="s">
        <v>481</v>
      </c>
      <c r="N119" s="3" t="s">
        <v>482</v>
      </c>
      <c r="P119" s="26"/>
    </row>
    <row r="120" spans="13:16" x14ac:dyDescent="0.2">
      <c r="M120" s="24" t="s">
        <v>483</v>
      </c>
      <c r="N120" s="3" t="s">
        <v>484</v>
      </c>
      <c r="P120" s="26"/>
    </row>
    <row r="121" spans="13:16" x14ac:dyDescent="0.2">
      <c r="M121" s="24" t="s">
        <v>485</v>
      </c>
      <c r="N121" s="3" t="s">
        <v>486</v>
      </c>
      <c r="P121" s="26"/>
    </row>
    <row r="122" spans="13:16" x14ac:dyDescent="0.2">
      <c r="M122" s="24" t="s">
        <v>487</v>
      </c>
      <c r="N122" s="3" t="s">
        <v>488</v>
      </c>
      <c r="P122" s="26"/>
    </row>
    <row r="123" spans="13:16" x14ac:dyDescent="0.2">
      <c r="M123" s="24" t="s">
        <v>489</v>
      </c>
      <c r="N123" s="3" t="s">
        <v>490</v>
      </c>
      <c r="P123" s="26"/>
    </row>
    <row r="124" spans="13:16" x14ac:dyDescent="0.2">
      <c r="M124" s="24" t="s">
        <v>491</v>
      </c>
      <c r="N124" s="3" t="s">
        <v>492</v>
      </c>
      <c r="P124" s="26"/>
    </row>
    <row r="125" spans="13:16" x14ac:dyDescent="0.2">
      <c r="M125" s="24" t="s">
        <v>493</v>
      </c>
      <c r="N125" s="3" t="s">
        <v>494</v>
      </c>
      <c r="P125" s="26"/>
    </row>
    <row r="126" spans="13:16" x14ac:dyDescent="0.2">
      <c r="M126" s="24" t="s">
        <v>495</v>
      </c>
      <c r="N126" s="3" t="s">
        <v>496</v>
      </c>
      <c r="P126" s="26"/>
    </row>
    <row r="127" spans="13:16" x14ac:dyDescent="0.2">
      <c r="M127" s="24" t="s">
        <v>497</v>
      </c>
      <c r="N127" s="3" t="s">
        <v>498</v>
      </c>
      <c r="P127" s="26"/>
    </row>
    <row r="128" spans="13:16" x14ac:dyDescent="0.2">
      <c r="M128" s="24" t="s">
        <v>499</v>
      </c>
      <c r="N128" s="3" t="s">
        <v>500</v>
      </c>
      <c r="P128" s="26"/>
    </row>
    <row r="129" spans="13:16" x14ac:dyDescent="0.2">
      <c r="M129" s="24" t="s">
        <v>501</v>
      </c>
      <c r="N129" s="3" t="s">
        <v>502</v>
      </c>
      <c r="P129" s="26"/>
    </row>
    <row r="130" spans="13:16" x14ac:dyDescent="0.2">
      <c r="M130" s="24" t="s">
        <v>503</v>
      </c>
      <c r="N130" s="3" t="s">
        <v>504</v>
      </c>
      <c r="P130" s="26"/>
    </row>
    <row r="131" spans="13:16" x14ac:dyDescent="0.2">
      <c r="M131" s="24" t="s">
        <v>505</v>
      </c>
      <c r="N131" s="3" t="s">
        <v>506</v>
      </c>
      <c r="P131" s="26"/>
    </row>
    <row r="132" spans="13:16" x14ac:dyDescent="0.2">
      <c r="M132" s="24" t="s">
        <v>507</v>
      </c>
      <c r="N132" s="3" t="s">
        <v>508</v>
      </c>
      <c r="P132" s="26"/>
    </row>
    <row r="133" spans="13:16" x14ac:dyDescent="0.2">
      <c r="M133" s="24" t="s">
        <v>509</v>
      </c>
      <c r="N133" s="3" t="s">
        <v>510</v>
      </c>
      <c r="P133" s="26"/>
    </row>
    <row r="134" spans="13:16" x14ac:dyDescent="0.2">
      <c r="M134" s="24" t="s">
        <v>511</v>
      </c>
      <c r="N134" s="3" t="s">
        <v>512</v>
      </c>
      <c r="P134" s="26"/>
    </row>
    <row r="135" spans="13:16" x14ac:dyDescent="0.2">
      <c r="M135" s="24" t="s">
        <v>513</v>
      </c>
      <c r="N135" s="3" t="s">
        <v>514</v>
      </c>
      <c r="P135" s="26"/>
    </row>
    <row r="136" spans="13:16" x14ac:dyDescent="0.2">
      <c r="M136" s="24" t="s">
        <v>515</v>
      </c>
      <c r="N136" s="3" t="s">
        <v>516</v>
      </c>
      <c r="P136" s="26"/>
    </row>
    <row r="137" spans="13:16" x14ac:dyDescent="0.2">
      <c r="M137" s="24" t="s">
        <v>517</v>
      </c>
      <c r="N137" s="3" t="s">
        <v>518</v>
      </c>
      <c r="P137" s="26"/>
    </row>
    <row r="138" spans="13:16" x14ac:dyDescent="0.2">
      <c r="M138" s="24" t="s">
        <v>519</v>
      </c>
      <c r="N138" s="3" t="s">
        <v>520</v>
      </c>
      <c r="P138" s="26"/>
    </row>
    <row r="139" spans="13:16" x14ac:dyDescent="0.2">
      <c r="M139" s="24" t="s">
        <v>521</v>
      </c>
      <c r="N139" s="3" t="s">
        <v>522</v>
      </c>
      <c r="P139" s="26"/>
    </row>
    <row r="140" spans="13:16" x14ac:dyDescent="0.2">
      <c r="M140" s="24" t="s">
        <v>523</v>
      </c>
      <c r="N140" s="3" t="s">
        <v>524</v>
      </c>
      <c r="P140" s="26"/>
    </row>
    <row r="141" spans="13:16" x14ac:dyDescent="0.2">
      <c r="M141" s="24" t="s">
        <v>525</v>
      </c>
      <c r="N141" s="3" t="s">
        <v>526</v>
      </c>
      <c r="P141" s="26"/>
    </row>
    <row r="142" spans="13:16" x14ac:dyDescent="0.2">
      <c r="M142" s="24" t="s">
        <v>527</v>
      </c>
      <c r="N142" s="3" t="s">
        <v>528</v>
      </c>
      <c r="P142" s="26"/>
    </row>
    <row r="143" spans="13:16" x14ac:dyDescent="0.2">
      <c r="M143" s="24" t="s">
        <v>529</v>
      </c>
      <c r="N143" s="3" t="s">
        <v>530</v>
      </c>
      <c r="P143" s="26"/>
    </row>
    <row r="144" spans="13:16" x14ac:dyDescent="0.2">
      <c r="M144" s="24" t="s">
        <v>531</v>
      </c>
      <c r="N144" s="3" t="s">
        <v>532</v>
      </c>
      <c r="P144" s="26"/>
    </row>
    <row r="145" spans="13:16" x14ac:dyDescent="0.2">
      <c r="M145" s="24" t="s">
        <v>533</v>
      </c>
      <c r="N145" s="3" t="s">
        <v>534</v>
      </c>
      <c r="P145" s="26"/>
    </row>
    <row r="146" spans="13:16" x14ac:dyDescent="0.2">
      <c r="M146" s="24" t="s">
        <v>535</v>
      </c>
      <c r="N146" s="3" t="s">
        <v>536</v>
      </c>
      <c r="P146" s="26"/>
    </row>
    <row r="147" spans="13:16" x14ac:dyDescent="0.2">
      <c r="M147" s="24" t="s">
        <v>537</v>
      </c>
      <c r="N147" s="3" t="s">
        <v>538</v>
      </c>
      <c r="P147" s="26"/>
    </row>
    <row r="148" spans="13:16" x14ac:dyDescent="0.2">
      <c r="M148" s="24" t="s">
        <v>539</v>
      </c>
      <c r="N148" s="3" t="s">
        <v>540</v>
      </c>
      <c r="P148" s="26"/>
    </row>
    <row r="149" spans="13:16" x14ac:dyDescent="0.2">
      <c r="M149" s="24" t="s">
        <v>541</v>
      </c>
      <c r="N149" s="3" t="s">
        <v>542</v>
      </c>
      <c r="P149" s="26"/>
    </row>
    <row r="150" spans="13:16" x14ac:dyDescent="0.2">
      <c r="M150" s="24" t="s">
        <v>543</v>
      </c>
      <c r="N150" s="3" t="s">
        <v>544</v>
      </c>
      <c r="P150" s="26"/>
    </row>
    <row r="151" spans="13:16" x14ac:dyDescent="0.2">
      <c r="M151" s="24" t="s">
        <v>545</v>
      </c>
      <c r="N151" s="3" t="s">
        <v>546</v>
      </c>
      <c r="P151" s="26"/>
    </row>
    <row r="152" spans="13:16" x14ac:dyDescent="0.2">
      <c r="M152" s="24" t="s">
        <v>547</v>
      </c>
      <c r="N152" s="3" t="s">
        <v>548</v>
      </c>
      <c r="P152" s="26"/>
    </row>
    <row r="153" spans="13:16" x14ac:dyDescent="0.2">
      <c r="M153" s="24" t="s">
        <v>549</v>
      </c>
      <c r="N153" s="3" t="s">
        <v>550</v>
      </c>
      <c r="P153" s="26"/>
    </row>
    <row r="154" spans="13:16" x14ac:dyDescent="0.2">
      <c r="M154" s="24" t="s">
        <v>551</v>
      </c>
      <c r="N154" s="3" t="s">
        <v>552</v>
      </c>
      <c r="P154" s="26"/>
    </row>
    <row r="155" spans="13:16" x14ac:dyDescent="0.2">
      <c r="M155" s="24" t="s">
        <v>553</v>
      </c>
      <c r="N155" s="3" t="s">
        <v>554</v>
      </c>
      <c r="P155" s="26"/>
    </row>
    <row r="156" spans="13:16" x14ac:dyDescent="0.2">
      <c r="M156" s="24" t="s">
        <v>555</v>
      </c>
      <c r="N156" s="3" t="s">
        <v>556</v>
      </c>
      <c r="P156" s="26"/>
    </row>
    <row r="157" spans="13:16" x14ac:dyDescent="0.2">
      <c r="M157" s="24" t="s">
        <v>557</v>
      </c>
      <c r="N157" s="3" t="s">
        <v>558</v>
      </c>
      <c r="P157" s="26"/>
    </row>
    <row r="158" spans="13:16" x14ac:dyDescent="0.2">
      <c r="M158" s="24" t="s">
        <v>559</v>
      </c>
      <c r="N158" s="3" t="s">
        <v>560</v>
      </c>
      <c r="P158" s="26"/>
    </row>
    <row r="159" spans="13:16" x14ac:dyDescent="0.2">
      <c r="M159" s="24" t="s">
        <v>561</v>
      </c>
      <c r="N159" s="3" t="s">
        <v>562</v>
      </c>
      <c r="P159" s="26"/>
    </row>
    <row r="160" spans="13:16" x14ac:dyDescent="0.2">
      <c r="M160" s="24" t="s">
        <v>563</v>
      </c>
      <c r="N160" s="3" t="s">
        <v>564</v>
      </c>
      <c r="P160" s="26"/>
    </row>
    <row r="161" spans="13:16" x14ac:dyDescent="0.2">
      <c r="M161" s="24" t="s">
        <v>565</v>
      </c>
      <c r="N161" s="3" t="s">
        <v>566</v>
      </c>
      <c r="P161" s="26"/>
    </row>
    <row r="162" spans="13:16" x14ac:dyDescent="0.2">
      <c r="M162" s="24" t="s">
        <v>567</v>
      </c>
      <c r="N162" s="3" t="s">
        <v>568</v>
      </c>
      <c r="P162" s="26"/>
    </row>
    <row r="163" spans="13:16" x14ac:dyDescent="0.2">
      <c r="M163" s="24" t="s">
        <v>569</v>
      </c>
      <c r="N163" s="3" t="s">
        <v>570</v>
      </c>
      <c r="P163" s="26"/>
    </row>
    <row r="164" spans="13:16" x14ac:dyDescent="0.2">
      <c r="M164" s="24" t="s">
        <v>571</v>
      </c>
      <c r="N164" s="3" t="s">
        <v>572</v>
      </c>
      <c r="P164" s="26"/>
    </row>
    <row r="165" spans="13:16" x14ac:dyDescent="0.2">
      <c r="M165" s="24" t="s">
        <v>573</v>
      </c>
      <c r="N165" s="3" t="s">
        <v>574</v>
      </c>
      <c r="P165" s="26"/>
    </row>
    <row r="166" spans="13:16" x14ac:dyDescent="0.2">
      <c r="M166" s="24" t="s">
        <v>575</v>
      </c>
      <c r="N166" s="3" t="s">
        <v>576</v>
      </c>
      <c r="P166" s="26"/>
    </row>
    <row r="167" spans="13:16" x14ac:dyDescent="0.2">
      <c r="M167" s="24" t="s">
        <v>577</v>
      </c>
      <c r="N167" s="3" t="s">
        <v>578</v>
      </c>
      <c r="P167" s="26"/>
    </row>
    <row r="168" spans="13:16" x14ac:dyDescent="0.2">
      <c r="M168" s="24" t="s">
        <v>579</v>
      </c>
      <c r="N168" s="3" t="s">
        <v>580</v>
      </c>
      <c r="P168" s="26"/>
    </row>
    <row r="169" spans="13:16" x14ac:dyDescent="0.2">
      <c r="M169" s="24" t="s">
        <v>581</v>
      </c>
      <c r="N169" s="3" t="s">
        <v>582</v>
      </c>
      <c r="P169" s="26"/>
    </row>
    <row r="170" spans="13:16" x14ac:dyDescent="0.2">
      <c r="M170" s="24" t="s">
        <v>583</v>
      </c>
      <c r="N170" s="3" t="s">
        <v>584</v>
      </c>
      <c r="P170" s="26"/>
    </row>
    <row r="171" spans="13:16" x14ac:dyDescent="0.2">
      <c r="M171" s="24" t="s">
        <v>585</v>
      </c>
      <c r="N171" s="3" t="s">
        <v>586</v>
      </c>
      <c r="P171" s="26"/>
    </row>
    <row r="172" spans="13:16" x14ac:dyDescent="0.2">
      <c r="M172" s="24" t="s">
        <v>587</v>
      </c>
      <c r="N172" s="3" t="s">
        <v>588</v>
      </c>
      <c r="P172" s="26"/>
    </row>
    <row r="173" spans="13:16" x14ac:dyDescent="0.2">
      <c r="M173" s="24" t="s">
        <v>589</v>
      </c>
      <c r="N173" s="3" t="s">
        <v>590</v>
      </c>
      <c r="P173" s="26"/>
    </row>
    <row r="174" spans="13:16" x14ac:dyDescent="0.2">
      <c r="M174" s="24" t="s">
        <v>591</v>
      </c>
      <c r="N174" s="3" t="s">
        <v>592</v>
      </c>
      <c r="P174" s="26"/>
    </row>
    <row r="175" spans="13:16" x14ac:dyDescent="0.2">
      <c r="M175" s="24" t="s">
        <v>593</v>
      </c>
      <c r="N175" s="3" t="s">
        <v>594</v>
      </c>
      <c r="P175" s="26"/>
    </row>
    <row r="176" spans="13:16" x14ac:dyDescent="0.2">
      <c r="M176" s="24" t="s">
        <v>595</v>
      </c>
      <c r="N176" s="3" t="s">
        <v>596</v>
      </c>
      <c r="P176" s="26"/>
    </row>
    <row r="177" spans="13:16" x14ac:dyDescent="0.2">
      <c r="M177" s="24" t="s">
        <v>597</v>
      </c>
      <c r="N177" s="3" t="s">
        <v>598</v>
      </c>
      <c r="P177" s="26"/>
    </row>
    <row r="178" spans="13:16" x14ac:dyDescent="0.2">
      <c r="M178" s="24" t="s">
        <v>599</v>
      </c>
      <c r="N178" s="3" t="s">
        <v>600</v>
      </c>
      <c r="P178" s="26"/>
    </row>
    <row r="179" spans="13:16" x14ac:dyDescent="0.2">
      <c r="M179" s="24" t="s">
        <v>601</v>
      </c>
      <c r="N179" s="3" t="s">
        <v>602</v>
      </c>
      <c r="P179" s="26"/>
    </row>
    <row r="180" spans="13:16" x14ac:dyDescent="0.2">
      <c r="M180" s="24" t="s">
        <v>603</v>
      </c>
      <c r="N180" s="3" t="s">
        <v>604</v>
      </c>
      <c r="P180" s="26"/>
    </row>
    <row r="181" spans="13:16" x14ac:dyDescent="0.2">
      <c r="M181" s="24" t="s">
        <v>605</v>
      </c>
      <c r="N181" s="3" t="s">
        <v>606</v>
      </c>
      <c r="P181" s="26"/>
    </row>
    <row r="182" spans="13:16" x14ac:dyDescent="0.2">
      <c r="M182" s="24" t="s">
        <v>607</v>
      </c>
      <c r="N182" s="3" t="s">
        <v>608</v>
      </c>
      <c r="P182" s="26"/>
    </row>
    <row r="183" spans="13:16" x14ac:dyDescent="0.2">
      <c r="M183" s="24" t="s">
        <v>609</v>
      </c>
      <c r="N183" s="3" t="s">
        <v>610</v>
      </c>
      <c r="P183" s="26"/>
    </row>
    <row r="184" spans="13:16" x14ac:dyDescent="0.2">
      <c r="M184" s="24" t="s">
        <v>611</v>
      </c>
      <c r="N184" s="3" t="s">
        <v>612</v>
      </c>
      <c r="P184" s="26"/>
    </row>
    <row r="185" spans="13:16" x14ac:dyDescent="0.2">
      <c r="M185" s="24" t="s">
        <v>613</v>
      </c>
      <c r="N185" s="3" t="s">
        <v>614</v>
      </c>
      <c r="P185" s="26"/>
    </row>
    <row r="186" spans="13:16" x14ac:dyDescent="0.2">
      <c r="M186" s="24" t="s">
        <v>615</v>
      </c>
      <c r="N186" s="3" t="s">
        <v>616</v>
      </c>
      <c r="P186" s="26"/>
    </row>
    <row r="187" spans="13:16" x14ac:dyDescent="0.2">
      <c r="M187" s="24" t="s">
        <v>617</v>
      </c>
      <c r="N187" s="3" t="s">
        <v>618</v>
      </c>
      <c r="P187" s="26"/>
    </row>
    <row r="188" spans="13:16" x14ac:dyDescent="0.2">
      <c r="M188" s="24" t="s">
        <v>619</v>
      </c>
      <c r="N188" s="3" t="s">
        <v>620</v>
      </c>
      <c r="P188" s="26"/>
    </row>
    <row r="189" spans="13:16" x14ac:dyDescent="0.2">
      <c r="M189" s="24" t="s">
        <v>621</v>
      </c>
      <c r="N189" s="3" t="s">
        <v>622</v>
      </c>
      <c r="P189" s="26"/>
    </row>
    <row r="190" spans="13:16" x14ac:dyDescent="0.2">
      <c r="M190" s="24" t="s">
        <v>623</v>
      </c>
      <c r="N190" s="3" t="s">
        <v>624</v>
      </c>
      <c r="P190" s="26"/>
    </row>
    <row r="191" spans="13:16" x14ac:dyDescent="0.2">
      <c r="M191" s="24" t="s">
        <v>625</v>
      </c>
      <c r="N191" s="3" t="s">
        <v>626</v>
      </c>
      <c r="P191" s="26"/>
    </row>
    <row r="192" spans="13:16" x14ac:dyDescent="0.2">
      <c r="M192" s="24" t="s">
        <v>627</v>
      </c>
      <c r="N192" s="3" t="s">
        <v>628</v>
      </c>
      <c r="P192" s="26"/>
    </row>
    <row r="193" spans="13:16" x14ac:dyDescent="0.2">
      <c r="M193" s="24" t="s">
        <v>629</v>
      </c>
      <c r="N193" s="3" t="s">
        <v>630</v>
      </c>
      <c r="P193" s="26"/>
    </row>
    <row r="194" spans="13:16" x14ac:dyDescent="0.2">
      <c r="M194" s="24" t="s">
        <v>631</v>
      </c>
      <c r="N194" s="3" t="s">
        <v>632</v>
      </c>
      <c r="P194" s="26"/>
    </row>
    <row r="195" spans="13:16" x14ac:dyDescent="0.2">
      <c r="M195" s="24" t="s">
        <v>633</v>
      </c>
      <c r="N195" s="3" t="s">
        <v>634</v>
      </c>
      <c r="P195" s="26"/>
    </row>
    <row r="196" spans="13:16" x14ac:dyDescent="0.2">
      <c r="M196" s="24" t="s">
        <v>635</v>
      </c>
      <c r="N196" s="3" t="s">
        <v>636</v>
      </c>
      <c r="P196" s="26"/>
    </row>
    <row r="197" spans="13:16" x14ac:dyDescent="0.2">
      <c r="M197" s="24" t="s">
        <v>637</v>
      </c>
      <c r="N197" s="3" t="s">
        <v>638</v>
      </c>
      <c r="P197" s="26"/>
    </row>
    <row r="198" spans="13:16" x14ac:dyDescent="0.2">
      <c r="M198" s="24" t="s">
        <v>639</v>
      </c>
      <c r="N198" s="3" t="s">
        <v>640</v>
      </c>
      <c r="P198" s="26"/>
    </row>
    <row r="199" spans="13:16" x14ac:dyDescent="0.2">
      <c r="M199" s="24" t="s">
        <v>641</v>
      </c>
      <c r="N199" s="3" t="s">
        <v>642</v>
      </c>
      <c r="P199" s="26"/>
    </row>
    <row r="200" spans="13:16" x14ac:dyDescent="0.2">
      <c r="M200" s="24" t="s">
        <v>643</v>
      </c>
      <c r="N200" s="3" t="s">
        <v>644</v>
      </c>
      <c r="P200" s="26"/>
    </row>
    <row r="201" spans="13:16" x14ac:dyDescent="0.2">
      <c r="M201" s="24" t="s">
        <v>645</v>
      </c>
      <c r="N201" s="3" t="s">
        <v>646</v>
      </c>
      <c r="P201" s="26"/>
    </row>
    <row r="202" spans="13:16" x14ac:dyDescent="0.2">
      <c r="M202" s="24" t="s">
        <v>647</v>
      </c>
      <c r="N202" s="3" t="s">
        <v>648</v>
      </c>
      <c r="P202" s="26"/>
    </row>
    <row r="203" spans="13:16" x14ac:dyDescent="0.2">
      <c r="M203" s="24" t="s">
        <v>649</v>
      </c>
      <c r="N203" s="3" t="s">
        <v>650</v>
      </c>
      <c r="P203" s="26"/>
    </row>
    <row r="204" spans="13:16" x14ac:dyDescent="0.2">
      <c r="M204" s="24" t="s">
        <v>651</v>
      </c>
      <c r="N204" s="3" t="s">
        <v>652</v>
      </c>
      <c r="P204" s="26"/>
    </row>
    <row r="205" spans="13:16" x14ac:dyDescent="0.2">
      <c r="M205" s="24" t="s">
        <v>653</v>
      </c>
      <c r="N205" s="3" t="s">
        <v>654</v>
      </c>
      <c r="P205" s="26"/>
    </row>
    <row r="206" spans="13:16" x14ac:dyDescent="0.2">
      <c r="M206" s="24" t="s">
        <v>655</v>
      </c>
      <c r="N206" s="3" t="s">
        <v>656</v>
      </c>
      <c r="P206" s="26"/>
    </row>
    <row r="207" spans="13:16" x14ac:dyDescent="0.2">
      <c r="M207" s="24" t="s">
        <v>657</v>
      </c>
      <c r="N207" s="3" t="s">
        <v>658</v>
      </c>
      <c r="P207" s="26"/>
    </row>
    <row r="208" spans="13:16" x14ac:dyDescent="0.2">
      <c r="M208" s="24" t="s">
        <v>659</v>
      </c>
      <c r="N208" s="3" t="s">
        <v>660</v>
      </c>
      <c r="P208" s="26"/>
    </row>
    <row r="209" spans="13:16" x14ac:dyDescent="0.2">
      <c r="M209" s="24" t="s">
        <v>661</v>
      </c>
      <c r="N209" s="3" t="s">
        <v>662</v>
      </c>
      <c r="P209" s="26"/>
    </row>
    <row r="210" spans="13:16" x14ac:dyDescent="0.2">
      <c r="M210" s="24" t="s">
        <v>663</v>
      </c>
      <c r="N210" s="3" t="s">
        <v>664</v>
      </c>
      <c r="P210" s="26"/>
    </row>
    <row r="211" spans="13:16" x14ac:dyDescent="0.2">
      <c r="M211" s="24" t="s">
        <v>665</v>
      </c>
      <c r="N211" s="3" t="s">
        <v>666</v>
      </c>
      <c r="P211" s="26"/>
    </row>
    <row r="212" spans="13:16" x14ac:dyDescent="0.2">
      <c r="M212" s="24" t="s">
        <v>667</v>
      </c>
      <c r="N212" s="3" t="s">
        <v>668</v>
      </c>
      <c r="P212" s="26"/>
    </row>
    <row r="213" spans="13:16" x14ac:dyDescent="0.2">
      <c r="M213" s="24" t="s">
        <v>669</v>
      </c>
      <c r="N213" s="3" t="s">
        <v>670</v>
      </c>
      <c r="P213" s="26"/>
    </row>
    <row r="214" spans="13:16" x14ac:dyDescent="0.2">
      <c r="M214" s="24" t="s">
        <v>671</v>
      </c>
      <c r="N214" s="3" t="s">
        <v>672</v>
      </c>
      <c r="P214" s="26"/>
    </row>
    <row r="215" spans="13:16" x14ac:dyDescent="0.2">
      <c r="M215" s="24" t="s">
        <v>673</v>
      </c>
      <c r="N215" s="3" t="s">
        <v>674</v>
      </c>
      <c r="P215" s="26"/>
    </row>
    <row r="216" spans="13:16" x14ac:dyDescent="0.2">
      <c r="M216" s="24" t="s">
        <v>675</v>
      </c>
      <c r="N216" s="3" t="s">
        <v>676</v>
      </c>
      <c r="P216" s="26"/>
    </row>
    <row r="217" spans="13:16" x14ac:dyDescent="0.2">
      <c r="M217" s="24" t="s">
        <v>677</v>
      </c>
      <c r="N217" s="3" t="s">
        <v>678</v>
      </c>
      <c r="P217" s="26"/>
    </row>
    <row r="218" spans="13:16" x14ac:dyDescent="0.2">
      <c r="M218" s="24" t="s">
        <v>679</v>
      </c>
      <c r="N218" s="3" t="s">
        <v>680</v>
      </c>
      <c r="P218" s="26"/>
    </row>
    <row r="219" spans="13:16" x14ac:dyDescent="0.2">
      <c r="M219" s="24" t="s">
        <v>681</v>
      </c>
      <c r="N219" s="3" t="s">
        <v>682</v>
      </c>
      <c r="P219" s="26"/>
    </row>
    <row r="220" spans="13:16" x14ac:dyDescent="0.2">
      <c r="M220" s="24" t="s">
        <v>683</v>
      </c>
      <c r="N220" s="3" t="s">
        <v>684</v>
      </c>
      <c r="P220" s="26"/>
    </row>
    <row r="221" spans="13:16" x14ac:dyDescent="0.2">
      <c r="M221" s="24" t="s">
        <v>685</v>
      </c>
      <c r="N221" s="3" t="s">
        <v>686</v>
      </c>
      <c r="P221" s="26"/>
    </row>
    <row r="222" spans="13:16" x14ac:dyDescent="0.2">
      <c r="M222" s="24" t="s">
        <v>687</v>
      </c>
      <c r="N222" s="3" t="s">
        <v>688</v>
      </c>
      <c r="P222" s="26"/>
    </row>
    <row r="223" spans="13:16" x14ac:dyDescent="0.2">
      <c r="M223" s="24" t="s">
        <v>689</v>
      </c>
      <c r="N223" s="3" t="s">
        <v>690</v>
      </c>
      <c r="P223" s="26"/>
    </row>
    <row r="224" spans="13:16" x14ac:dyDescent="0.2">
      <c r="M224" s="24" t="s">
        <v>691</v>
      </c>
      <c r="N224" s="3" t="s">
        <v>692</v>
      </c>
      <c r="P224" s="26"/>
    </row>
    <row r="225" spans="13:16" x14ac:dyDescent="0.2">
      <c r="M225" s="24" t="s">
        <v>693</v>
      </c>
      <c r="N225" s="3" t="s">
        <v>694</v>
      </c>
      <c r="P225" s="26"/>
    </row>
    <row r="226" spans="13:16" x14ac:dyDescent="0.2">
      <c r="M226" s="24" t="s">
        <v>695</v>
      </c>
      <c r="N226" s="3" t="s">
        <v>696</v>
      </c>
      <c r="P226" s="26"/>
    </row>
    <row r="227" spans="13:16" x14ac:dyDescent="0.2">
      <c r="M227" s="24" t="s">
        <v>697</v>
      </c>
      <c r="N227" s="3" t="s">
        <v>698</v>
      </c>
      <c r="P227" s="26"/>
    </row>
    <row r="228" spans="13:16" x14ac:dyDescent="0.2">
      <c r="M228" s="24" t="s">
        <v>699</v>
      </c>
      <c r="N228" s="3" t="s">
        <v>700</v>
      </c>
      <c r="P228" s="26"/>
    </row>
    <row r="229" spans="13:16" x14ac:dyDescent="0.2">
      <c r="M229" s="24" t="s">
        <v>701</v>
      </c>
      <c r="N229" s="3" t="s">
        <v>702</v>
      </c>
      <c r="P229" s="26"/>
    </row>
    <row r="230" spans="13:16" x14ac:dyDescent="0.2">
      <c r="M230" s="24" t="s">
        <v>703</v>
      </c>
      <c r="N230" s="3" t="s">
        <v>704</v>
      </c>
      <c r="P230" s="26"/>
    </row>
    <row r="231" spans="13:16" x14ac:dyDescent="0.2">
      <c r="M231" s="24" t="s">
        <v>705</v>
      </c>
      <c r="N231" s="3" t="s">
        <v>706</v>
      </c>
      <c r="P231" s="26"/>
    </row>
    <row r="232" spans="13:16" x14ac:dyDescent="0.2">
      <c r="M232" s="24" t="s">
        <v>707</v>
      </c>
      <c r="N232" s="3" t="s">
        <v>708</v>
      </c>
      <c r="P232" s="26"/>
    </row>
    <row r="233" spans="13:16" x14ac:dyDescent="0.2">
      <c r="M233" s="24" t="s">
        <v>709</v>
      </c>
      <c r="N233" s="3" t="s">
        <v>710</v>
      </c>
      <c r="P233" s="26"/>
    </row>
    <row r="234" spans="13:16" x14ac:dyDescent="0.2">
      <c r="M234" s="24" t="s">
        <v>711</v>
      </c>
      <c r="N234" s="3" t="s">
        <v>712</v>
      </c>
      <c r="P234" s="26"/>
    </row>
    <row r="235" spans="13:16" x14ac:dyDescent="0.2">
      <c r="M235" s="24" t="s">
        <v>713</v>
      </c>
      <c r="N235" s="3" t="s">
        <v>714</v>
      </c>
      <c r="P235" s="26"/>
    </row>
    <row r="236" spans="13:16" x14ac:dyDescent="0.2">
      <c r="M236" s="24" t="s">
        <v>715</v>
      </c>
      <c r="N236" s="3" t="s">
        <v>716</v>
      </c>
      <c r="P236" s="26"/>
    </row>
    <row r="237" spans="13:16" x14ac:dyDescent="0.2">
      <c r="M237" s="24" t="s">
        <v>717</v>
      </c>
      <c r="N237" s="3" t="s">
        <v>718</v>
      </c>
      <c r="P237" s="26"/>
    </row>
    <row r="238" spans="13:16" x14ac:dyDescent="0.2">
      <c r="M238" s="24" t="s">
        <v>719</v>
      </c>
      <c r="N238" s="3" t="s">
        <v>720</v>
      </c>
      <c r="P238" s="26"/>
    </row>
    <row r="239" spans="13:16" x14ac:dyDescent="0.2">
      <c r="M239" s="24" t="s">
        <v>721</v>
      </c>
      <c r="N239" s="3" t="s">
        <v>722</v>
      </c>
      <c r="P239" s="26"/>
    </row>
    <row r="240" spans="13:16" x14ac:dyDescent="0.2">
      <c r="M240" s="24" t="s">
        <v>723</v>
      </c>
      <c r="N240" s="3" t="s">
        <v>724</v>
      </c>
      <c r="P240" s="26"/>
    </row>
    <row r="241" spans="13:16" x14ac:dyDescent="0.2">
      <c r="M241" s="24" t="s">
        <v>725</v>
      </c>
      <c r="N241" s="3" t="s">
        <v>726</v>
      </c>
      <c r="P241" s="26"/>
    </row>
    <row r="242" spans="13:16" x14ac:dyDescent="0.2">
      <c r="M242" s="24" t="s">
        <v>727</v>
      </c>
      <c r="N242" s="3" t="s">
        <v>728</v>
      </c>
      <c r="P242" s="26"/>
    </row>
    <row r="243" spans="13:16" x14ac:dyDescent="0.2">
      <c r="M243" s="24" t="s">
        <v>729</v>
      </c>
      <c r="N243" s="3" t="s">
        <v>730</v>
      </c>
      <c r="P243" s="26"/>
    </row>
    <row r="244" spans="13:16" x14ac:dyDescent="0.2">
      <c r="M244" s="24" t="s">
        <v>731</v>
      </c>
      <c r="N244" s="3" t="s">
        <v>732</v>
      </c>
      <c r="P244" s="26"/>
    </row>
    <row r="245" spans="13:16" x14ac:dyDescent="0.2">
      <c r="M245" s="24" t="s">
        <v>733</v>
      </c>
      <c r="N245" s="3" t="s">
        <v>734</v>
      </c>
      <c r="P245" s="26"/>
    </row>
    <row r="246" spans="13:16" x14ac:dyDescent="0.2">
      <c r="M246" s="24" t="s">
        <v>735</v>
      </c>
      <c r="N246" s="3" t="s">
        <v>736</v>
      </c>
      <c r="P246" s="26"/>
    </row>
    <row r="247" spans="13:16" x14ac:dyDescent="0.2">
      <c r="M247" s="24" t="s">
        <v>737</v>
      </c>
      <c r="N247" s="3" t="s">
        <v>738</v>
      </c>
      <c r="P247" s="26"/>
    </row>
    <row r="248" spans="13:16" x14ac:dyDescent="0.2">
      <c r="M248" s="24" t="s">
        <v>739</v>
      </c>
      <c r="N248" s="3" t="s">
        <v>740</v>
      </c>
      <c r="P248" s="26"/>
    </row>
    <row r="249" spans="13:16" x14ac:dyDescent="0.2">
      <c r="M249" s="24" t="s">
        <v>741</v>
      </c>
      <c r="N249" s="3" t="s">
        <v>742</v>
      </c>
      <c r="P249" s="26"/>
    </row>
    <row r="250" spans="13:16" x14ac:dyDescent="0.2">
      <c r="M250" s="24" t="s">
        <v>743</v>
      </c>
      <c r="N250" s="3" t="s">
        <v>744</v>
      </c>
      <c r="P250" s="26"/>
    </row>
    <row r="251" spans="13:16" x14ac:dyDescent="0.2">
      <c r="M251" s="24" t="s">
        <v>745</v>
      </c>
      <c r="N251" s="3" t="s">
        <v>746</v>
      </c>
      <c r="P251" s="26"/>
    </row>
    <row r="252" spans="13:16" x14ac:dyDescent="0.2">
      <c r="M252" s="24" t="s">
        <v>747</v>
      </c>
      <c r="N252" s="3" t="s">
        <v>748</v>
      </c>
      <c r="P252" s="26"/>
    </row>
    <row r="253" spans="13:16" x14ac:dyDescent="0.2">
      <c r="M253" s="24" t="s">
        <v>749</v>
      </c>
      <c r="N253" s="3" t="s">
        <v>750</v>
      </c>
      <c r="P253" s="26"/>
    </row>
    <row r="254" spans="13:16" x14ac:dyDescent="0.2">
      <c r="M254" s="24" t="s">
        <v>751</v>
      </c>
      <c r="N254" s="3" t="s">
        <v>752</v>
      </c>
      <c r="P254" s="26"/>
    </row>
    <row r="255" spans="13:16" x14ac:dyDescent="0.2">
      <c r="M255" s="24" t="s">
        <v>753</v>
      </c>
      <c r="N255" s="3" t="s">
        <v>754</v>
      </c>
      <c r="P255" s="26"/>
    </row>
    <row r="256" spans="13:16" x14ac:dyDescent="0.2">
      <c r="M256" s="24" t="s">
        <v>755</v>
      </c>
      <c r="N256" s="3" t="s">
        <v>756</v>
      </c>
      <c r="P256" s="26"/>
    </row>
    <row r="257" spans="13:16" x14ac:dyDescent="0.2">
      <c r="M257" s="24" t="s">
        <v>757</v>
      </c>
      <c r="N257" s="3" t="s">
        <v>758</v>
      </c>
      <c r="P257" s="26"/>
    </row>
    <row r="258" spans="13:16" x14ac:dyDescent="0.2">
      <c r="M258" s="24" t="s">
        <v>759</v>
      </c>
      <c r="N258" s="3" t="s">
        <v>760</v>
      </c>
      <c r="P258" s="26"/>
    </row>
    <row r="259" spans="13:16" x14ac:dyDescent="0.2">
      <c r="M259" s="24" t="s">
        <v>761</v>
      </c>
      <c r="N259" s="3" t="s">
        <v>762</v>
      </c>
      <c r="P259" s="26"/>
    </row>
    <row r="260" spans="13:16" x14ac:dyDescent="0.2">
      <c r="M260" s="24" t="s">
        <v>763</v>
      </c>
      <c r="N260" s="3" t="s">
        <v>764</v>
      </c>
      <c r="P260" s="26"/>
    </row>
    <row r="261" spans="13:16" x14ac:dyDescent="0.2">
      <c r="M261" s="24" t="s">
        <v>765</v>
      </c>
      <c r="N261" s="3" t="s">
        <v>766</v>
      </c>
      <c r="P261" s="26"/>
    </row>
    <row r="262" spans="13:16" x14ac:dyDescent="0.2">
      <c r="M262" s="24" t="s">
        <v>767</v>
      </c>
      <c r="N262" s="3" t="s">
        <v>768</v>
      </c>
      <c r="P262" s="26"/>
    </row>
    <row r="263" spans="13:16" x14ac:dyDescent="0.2">
      <c r="M263" s="24" t="s">
        <v>769</v>
      </c>
      <c r="N263" s="3" t="s">
        <v>770</v>
      </c>
      <c r="P263" s="26"/>
    </row>
    <row r="264" spans="13:16" x14ac:dyDescent="0.2">
      <c r="M264" s="24" t="s">
        <v>771</v>
      </c>
      <c r="N264" s="3" t="s">
        <v>772</v>
      </c>
      <c r="P264" s="26"/>
    </row>
    <row r="265" spans="13:16" x14ac:dyDescent="0.2">
      <c r="M265" s="24" t="s">
        <v>773</v>
      </c>
      <c r="N265" s="3" t="s">
        <v>774</v>
      </c>
      <c r="P265" s="26"/>
    </row>
    <row r="266" spans="13:16" x14ac:dyDescent="0.2">
      <c r="M266" s="24" t="s">
        <v>775</v>
      </c>
      <c r="N266" s="3" t="s">
        <v>776</v>
      </c>
      <c r="P266" s="26"/>
    </row>
    <row r="267" spans="13:16" x14ac:dyDescent="0.2">
      <c r="M267" s="24" t="s">
        <v>777</v>
      </c>
      <c r="N267" s="3" t="s">
        <v>778</v>
      </c>
      <c r="P267" s="26"/>
    </row>
    <row r="268" spans="13:16" x14ac:dyDescent="0.2">
      <c r="M268" s="24" t="s">
        <v>779</v>
      </c>
      <c r="N268" s="3" t="s">
        <v>780</v>
      </c>
      <c r="P268" s="26"/>
    </row>
    <row r="269" spans="13:16" x14ac:dyDescent="0.2">
      <c r="M269" s="24" t="s">
        <v>781</v>
      </c>
      <c r="N269" s="3" t="s">
        <v>782</v>
      </c>
      <c r="P269" s="26"/>
    </row>
    <row r="270" spans="13:16" x14ac:dyDescent="0.2">
      <c r="M270" s="24" t="s">
        <v>783</v>
      </c>
      <c r="N270" s="3" t="s">
        <v>784</v>
      </c>
      <c r="P270" s="26"/>
    </row>
    <row r="271" spans="13:16" x14ac:dyDescent="0.2">
      <c r="M271" s="24" t="s">
        <v>785</v>
      </c>
      <c r="N271" s="3" t="s">
        <v>786</v>
      </c>
      <c r="P271" s="26"/>
    </row>
    <row r="272" spans="13:16" x14ac:dyDescent="0.2">
      <c r="M272" s="24" t="s">
        <v>787</v>
      </c>
      <c r="N272" s="3" t="s">
        <v>788</v>
      </c>
      <c r="P272" s="26"/>
    </row>
    <row r="273" spans="13:16" x14ac:dyDescent="0.2">
      <c r="M273" s="24" t="s">
        <v>789</v>
      </c>
      <c r="N273" s="3" t="s">
        <v>790</v>
      </c>
      <c r="P273" s="26"/>
    </row>
    <row r="274" spans="13:16" x14ac:dyDescent="0.2">
      <c r="M274" s="24" t="s">
        <v>791</v>
      </c>
      <c r="N274" s="3" t="s">
        <v>792</v>
      </c>
      <c r="P274" s="26"/>
    </row>
    <row r="275" spans="13:16" x14ac:dyDescent="0.2">
      <c r="M275" s="24" t="s">
        <v>793</v>
      </c>
      <c r="N275" s="3" t="s">
        <v>794</v>
      </c>
      <c r="P275" s="26"/>
    </row>
    <row r="276" spans="13:16" x14ac:dyDescent="0.2">
      <c r="M276" s="24" t="s">
        <v>795</v>
      </c>
      <c r="N276" s="3" t="s">
        <v>796</v>
      </c>
      <c r="P276" s="26"/>
    </row>
    <row r="277" spans="13:16" x14ac:dyDescent="0.2">
      <c r="M277" s="24" t="s">
        <v>797</v>
      </c>
      <c r="N277" s="3" t="s">
        <v>798</v>
      </c>
      <c r="P277" s="26"/>
    </row>
    <row r="278" spans="13:16" x14ac:dyDescent="0.2">
      <c r="M278" s="24" t="s">
        <v>799</v>
      </c>
      <c r="N278" s="3" t="s">
        <v>800</v>
      </c>
      <c r="P278" s="26"/>
    </row>
    <row r="279" spans="13:16" x14ac:dyDescent="0.2">
      <c r="M279" s="24" t="s">
        <v>801</v>
      </c>
      <c r="N279" s="3" t="s">
        <v>802</v>
      </c>
      <c r="P279" s="26"/>
    </row>
    <row r="280" spans="13:16" x14ac:dyDescent="0.2">
      <c r="M280" s="24" t="s">
        <v>803</v>
      </c>
      <c r="N280" s="3" t="s">
        <v>804</v>
      </c>
      <c r="P280" s="26"/>
    </row>
    <row r="281" spans="13:16" x14ac:dyDescent="0.2">
      <c r="M281" s="24" t="s">
        <v>805</v>
      </c>
      <c r="N281" s="3" t="s">
        <v>806</v>
      </c>
      <c r="P281" s="26"/>
    </row>
    <row r="282" spans="13:16" x14ac:dyDescent="0.2">
      <c r="M282" s="24" t="s">
        <v>807</v>
      </c>
      <c r="N282" s="3" t="s">
        <v>808</v>
      </c>
      <c r="P282" s="26"/>
    </row>
    <row r="283" spans="13:16" x14ac:dyDescent="0.2">
      <c r="M283" s="24" t="s">
        <v>809</v>
      </c>
      <c r="N283" s="3" t="s">
        <v>810</v>
      </c>
      <c r="P283" s="26"/>
    </row>
    <row r="284" spans="13:16" x14ac:dyDescent="0.2">
      <c r="M284" s="24" t="s">
        <v>811</v>
      </c>
      <c r="N284" s="3" t="s">
        <v>812</v>
      </c>
      <c r="P284" s="26"/>
    </row>
    <row r="285" spans="13:16" x14ac:dyDescent="0.2">
      <c r="M285" s="24" t="s">
        <v>813</v>
      </c>
      <c r="N285" s="3" t="s">
        <v>814</v>
      </c>
      <c r="P285" s="26"/>
    </row>
    <row r="286" spans="13:16" x14ac:dyDescent="0.2">
      <c r="M286" s="24" t="s">
        <v>815</v>
      </c>
      <c r="N286" s="3" t="s">
        <v>816</v>
      </c>
      <c r="P286" s="26"/>
    </row>
    <row r="287" spans="13:16" x14ac:dyDescent="0.2">
      <c r="M287" s="24" t="s">
        <v>817</v>
      </c>
      <c r="N287" s="3" t="s">
        <v>818</v>
      </c>
      <c r="P287" s="26"/>
    </row>
    <row r="288" spans="13:16" x14ac:dyDescent="0.2">
      <c r="M288" s="24" t="s">
        <v>819</v>
      </c>
      <c r="N288" s="3" t="s">
        <v>820</v>
      </c>
      <c r="P288" s="26"/>
    </row>
    <row r="289" spans="13:16" x14ac:dyDescent="0.2">
      <c r="M289" s="24" t="s">
        <v>821</v>
      </c>
      <c r="N289" s="3" t="s">
        <v>822</v>
      </c>
      <c r="P289" s="26"/>
    </row>
    <row r="290" spans="13:16" x14ac:dyDescent="0.2">
      <c r="M290" s="24" t="s">
        <v>823</v>
      </c>
      <c r="N290" s="3" t="s">
        <v>824</v>
      </c>
      <c r="P290" s="26"/>
    </row>
    <row r="291" spans="13:16" x14ac:dyDescent="0.2">
      <c r="M291" s="24" t="s">
        <v>825</v>
      </c>
      <c r="N291" s="3" t="s">
        <v>826</v>
      </c>
      <c r="P291" s="26"/>
    </row>
    <row r="292" spans="13:16" x14ac:dyDescent="0.2">
      <c r="M292" s="24" t="s">
        <v>827</v>
      </c>
      <c r="N292" s="3" t="s">
        <v>828</v>
      </c>
      <c r="P292" s="26"/>
    </row>
    <row r="293" spans="13:16" x14ac:dyDescent="0.2">
      <c r="M293" s="24" t="s">
        <v>829</v>
      </c>
      <c r="N293" s="3" t="s">
        <v>830</v>
      </c>
      <c r="P293" s="26"/>
    </row>
    <row r="294" spans="13:16" x14ac:dyDescent="0.2">
      <c r="M294" s="24" t="s">
        <v>831</v>
      </c>
      <c r="N294" s="3" t="s">
        <v>832</v>
      </c>
      <c r="P294" s="26"/>
    </row>
    <row r="295" spans="13:16" x14ac:dyDescent="0.2">
      <c r="M295" s="24" t="s">
        <v>833</v>
      </c>
      <c r="N295" s="3" t="s">
        <v>834</v>
      </c>
      <c r="P295" s="26"/>
    </row>
    <row r="296" spans="13:16" x14ac:dyDescent="0.2">
      <c r="M296" s="24" t="s">
        <v>835</v>
      </c>
      <c r="N296" s="3" t="s">
        <v>836</v>
      </c>
      <c r="P296" s="26"/>
    </row>
    <row r="297" spans="13:16" x14ac:dyDescent="0.2">
      <c r="M297" s="24" t="s">
        <v>837</v>
      </c>
      <c r="N297" s="3" t="s">
        <v>838</v>
      </c>
      <c r="P297" s="26"/>
    </row>
    <row r="298" spans="13:16" x14ac:dyDescent="0.2">
      <c r="M298" s="24" t="s">
        <v>839</v>
      </c>
      <c r="N298" s="3" t="s">
        <v>840</v>
      </c>
      <c r="P298" s="26"/>
    </row>
    <row r="299" spans="13:16" x14ac:dyDescent="0.2">
      <c r="M299" s="24" t="s">
        <v>841</v>
      </c>
      <c r="N299" s="3" t="s">
        <v>842</v>
      </c>
      <c r="P299" s="26"/>
    </row>
    <row r="300" spans="13:16" x14ac:dyDescent="0.2">
      <c r="M300" s="24" t="s">
        <v>843</v>
      </c>
      <c r="N300" s="3" t="s">
        <v>844</v>
      </c>
      <c r="P300" s="26"/>
    </row>
    <row r="301" spans="13:16" x14ac:dyDescent="0.2">
      <c r="M301" s="24" t="s">
        <v>845</v>
      </c>
      <c r="N301" s="3" t="s">
        <v>846</v>
      </c>
      <c r="P301" s="26"/>
    </row>
    <row r="302" spans="13:16" x14ac:dyDescent="0.2">
      <c r="M302" s="24" t="s">
        <v>847</v>
      </c>
      <c r="N302" s="3" t="s">
        <v>848</v>
      </c>
      <c r="P302" s="26"/>
    </row>
    <row r="303" spans="13:16" x14ac:dyDescent="0.2">
      <c r="M303" s="24" t="s">
        <v>849</v>
      </c>
      <c r="N303" s="3" t="s">
        <v>850</v>
      </c>
      <c r="P303" s="26"/>
    </row>
    <row r="304" spans="13:16" x14ac:dyDescent="0.2">
      <c r="M304" s="24" t="s">
        <v>851</v>
      </c>
      <c r="N304" s="3" t="s">
        <v>852</v>
      </c>
      <c r="P304" s="26"/>
    </row>
    <row r="305" spans="13:16" x14ac:dyDescent="0.2">
      <c r="M305" s="24" t="s">
        <v>853</v>
      </c>
      <c r="N305" s="3" t="s">
        <v>854</v>
      </c>
      <c r="P305" s="26"/>
    </row>
    <row r="306" spans="13:16" x14ac:dyDescent="0.2">
      <c r="M306" s="24" t="s">
        <v>855</v>
      </c>
      <c r="N306" s="3" t="s">
        <v>856</v>
      </c>
      <c r="P306" s="26"/>
    </row>
    <row r="307" spans="13:16" x14ac:dyDescent="0.2">
      <c r="M307" s="24" t="s">
        <v>857</v>
      </c>
      <c r="N307" s="3" t="s">
        <v>858</v>
      </c>
      <c r="P307" s="26"/>
    </row>
    <row r="308" spans="13:16" x14ac:dyDescent="0.2">
      <c r="M308" s="24" t="s">
        <v>859</v>
      </c>
      <c r="N308" s="3" t="s">
        <v>860</v>
      </c>
      <c r="P308" s="26"/>
    </row>
    <row r="309" spans="13:16" x14ac:dyDescent="0.2">
      <c r="M309" s="24" t="s">
        <v>861</v>
      </c>
      <c r="N309" s="3" t="s">
        <v>862</v>
      </c>
      <c r="P309" s="26"/>
    </row>
    <row r="310" spans="13:16" x14ac:dyDescent="0.2">
      <c r="M310" s="24" t="s">
        <v>863</v>
      </c>
      <c r="N310" s="3" t="s">
        <v>864</v>
      </c>
      <c r="P310" s="26"/>
    </row>
    <row r="311" spans="13:16" x14ac:dyDescent="0.2">
      <c r="M311" s="24" t="s">
        <v>865</v>
      </c>
      <c r="N311" s="3" t="s">
        <v>866</v>
      </c>
      <c r="P311" s="26"/>
    </row>
    <row r="312" spans="13:16" x14ac:dyDescent="0.2">
      <c r="M312" s="24" t="s">
        <v>867</v>
      </c>
      <c r="N312" s="3" t="s">
        <v>868</v>
      </c>
      <c r="P312" s="26"/>
    </row>
    <row r="313" spans="13:16" x14ac:dyDescent="0.2">
      <c r="M313" s="24" t="s">
        <v>869</v>
      </c>
      <c r="N313" s="3" t="s">
        <v>870</v>
      </c>
      <c r="P313" s="26"/>
    </row>
    <row r="314" spans="13:16" x14ac:dyDescent="0.2">
      <c r="M314" s="24" t="s">
        <v>871</v>
      </c>
      <c r="N314" s="3" t="s">
        <v>872</v>
      </c>
      <c r="P314" s="26"/>
    </row>
    <row r="315" spans="13:16" x14ac:dyDescent="0.2">
      <c r="M315" s="24" t="s">
        <v>873</v>
      </c>
      <c r="N315" s="3" t="s">
        <v>874</v>
      </c>
      <c r="P315" s="26"/>
    </row>
    <row r="316" spans="13:16" x14ac:dyDescent="0.2">
      <c r="M316" s="24" t="s">
        <v>875</v>
      </c>
      <c r="N316" s="3" t="s">
        <v>876</v>
      </c>
      <c r="P316" s="26"/>
    </row>
    <row r="317" spans="13:16" x14ac:dyDescent="0.2">
      <c r="M317" s="24" t="s">
        <v>877</v>
      </c>
      <c r="N317" s="3" t="s">
        <v>878</v>
      </c>
      <c r="P317" s="26"/>
    </row>
    <row r="318" spans="13:16" x14ac:dyDescent="0.2">
      <c r="M318" s="24" t="s">
        <v>879</v>
      </c>
      <c r="N318" s="3" t="s">
        <v>880</v>
      </c>
      <c r="P318" s="26"/>
    </row>
    <row r="319" spans="13:16" x14ac:dyDescent="0.2">
      <c r="M319" s="24" t="s">
        <v>881</v>
      </c>
      <c r="N319" s="3" t="s">
        <v>882</v>
      </c>
      <c r="P319" s="26"/>
    </row>
    <row r="320" spans="13:16" x14ac:dyDescent="0.2">
      <c r="M320" s="24" t="s">
        <v>883</v>
      </c>
      <c r="N320" s="3" t="s">
        <v>884</v>
      </c>
      <c r="P320" s="26"/>
    </row>
    <row r="321" spans="13:16" x14ac:dyDescent="0.2">
      <c r="M321" s="24" t="s">
        <v>885</v>
      </c>
      <c r="N321" s="3" t="s">
        <v>886</v>
      </c>
      <c r="P321" s="26"/>
    </row>
    <row r="322" spans="13:16" x14ac:dyDescent="0.2">
      <c r="M322" s="24" t="s">
        <v>887</v>
      </c>
      <c r="N322" s="3" t="s">
        <v>888</v>
      </c>
      <c r="P322" s="26"/>
    </row>
    <row r="323" spans="13:16" x14ac:dyDescent="0.2">
      <c r="M323" s="24" t="s">
        <v>889</v>
      </c>
      <c r="N323" s="3" t="s">
        <v>890</v>
      </c>
      <c r="P323" s="26"/>
    </row>
    <row r="324" spans="13:16" x14ac:dyDescent="0.2">
      <c r="M324" s="24" t="s">
        <v>891</v>
      </c>
      <c r="N324" s="3" t="s">
        <v>892</v>
      </c>
      <c r="P324" s="26"/>
    </row>
    <row r="325" spans="13:16" x14ac:dyDescent="0.2">
      <c r="M325" s="24" t="s">
        <v>893</v>
      </c>
      <c r="N325" s="3" t="s">
        <v>894</v>
      </c>
      <c r="P325" s="26"/>
    </row>
    <row r="326" spans="13:16" x14ac:dyDescent="0.2">
      <c r="M326" s="24" t="s">
        <v>895</v>
      </c>
      <c r="N326" s="3" t="s">
        <v>896</v>
      </c>
      <c r="P326" s="26"/>
    </row>
    <row r="327" spans="13:16" x14ac:dyDescent="0.2">
      <c r="M327" s="24" t="s">
        <v>897</v>
      </c>
      <c r="N327" s="3" t="s">
        <v>898</v>
      </c>
      <c r="P327" s="26"/>
    </row>
    <row r="328" spans="13:16" x14ac:dyDescent="0.2">
      <c r="M328" s="24" t="s">
        <v>899</v>
      </c>
      <c r="N328" s="3" t="s">
        <v>900</v>
      </c>
      <c r="P328" s="26"/>
    </row>
    <row r="329" spans="13:16" x14ac:dyDescent="0.2">
      <c r="M329" s="24" t="s">
        <v>901</v>
      </c>
      <c r="N329" s="3" t="s">
        <v>902</v>
      </c>
      <c r="P329" s="26"/>
    </row>
    <row r="330" spans="13:16" x14ac:dyDescent="0.2">
      <c r="M330" s="24" t="s">
        <v>903</v>
      </c>
      <c r="N330" s="3" t="s">
        <v>904</v>
      </c>
      <c r="P330" s="26"/>
    </row>
    <row r="331" spans="13:16" x14ac:dyDescent="0.2">
      <c r="M331" s="24" t="s">
        <v>905</v>
      </c>
      <c r="N331" s="3" t="s">
        <v>906</v>
      </c>
      <c r="P331" s="26"/>
    </row>
    <row r="332" spans="13:16" x14ac:dyDescent="0.2">
      <c r="M332" s="24" t="s">
        <v>907</v>
      </c>
      <c r="N332" s="3" t="s">
        <v>908</v>
      </c>
      <c r="P332" s="26"/>
    </row>
    <row r="333" spans="13:16" x14ac:dyDescent="0.2">
      <c r="M333" s="24" t="s">
        <v>909</v>
      </c>
      <c r="N333" s="3" t="s">
        <v>910</v>
      </c>
      <c r="P333" s="26"/>
    </row>
    <row r="334" spans="13:16" x14ac:dyDescent="0.2">
      <c r="M334" s="24" t="s">
        <v>911</v>
      </c>
      <c r="N334" s="3" t="s">
        <v>912</v>
      </c>
      <c r="P334" s="26"/>
    </row>
    <row r="335" spans="13:16" x14ac:dyDescent="0.2">
      <c r="M335" s="24" t="s">
        <v>913</v>
      </c>
      <c r="N335" s="3" t="s">
        <v>914</v>
      </c>
      <c r="P335" s="26"/>
    </row>
    <row r="336" spans="13:16" x14ac:dyDescent="0.2">
      <c r="M336" s="24" t="s">
        <v>915</v>
      </c>
      <c r="N336" s="3" t="s">
        <v>916</v>
      </c>
      <c r="P336" s="26"/>
    </row>
    <row r="337" spans="13:16" x14ac:dyDescent="0.2">
      <c r="M337" s="24" t="s">
        <v>917</v>
      </c>
      <c r="N337" s="3" t="s">
        <v>918</v>
      </c>
      <c r="P337" s="26"/>
    </row>
    <row r="338" spans="13:16" x14ac:dyDescent="0.2">
      <c r="M338" s="24" t="s">
        <v>919</v>
      </c>
      <c r="N338" s="3" t="s">
        <v>920</v>
      </c>
      <c r="P338" s="26"/>
    </row>
    <row r="339" spans="13:16" x14ac:dyDescent="0.2">
      <c r="M339" s="24" t="s">
        <v>921</v>
      </c>
      <c r="N339" s="3" t="s">
        <v>922</v>
      </c>
      <c r="P339" s="26"/>
    </row>
    <row r="340" spans="13:16" x14ac:dyDescent="0.2">
      <c r="M340" s="24" t="s">
        <v>923</v>
      </c>
      <c r="N340" s="3" t="s">
        <v>924</v>
      </c>
      <c r="P340" s="26"/>
    </row>
    <row r="341" spans="13:16" x14ac:dyDescent="0.2">
      <c r="M341" s="24" t="s">
        <v>925</v>
      </c>
      <c r="N341" s="3" t="s">
        <v>926</v>
      </c>
      <c r="P341" s="26"/>
    </row>
    <row r="342" spans="13:16" x14ac:dyDescent="0.2">
      <c r="M342" s="24" t="s">
        <v>927</v>
      </c>
      <c r="N342" s="3" t="s">
        <v>928</v>
      </c>
      <c r="P342" s="26"/>
    </row>
    <row r="343" spans="13:16" x14ac:dyDescent="0.2">
      <c r="M343" s="24" t="s">
        <v>929</v>
      </c>
      <c r="N343" s="3" t="s">
        <v>930</v>
      </c>
      <c r="P343" s="26"/>
    </row>
    <row r="344" spans="13:16" x14ac:dyDescent="0.2">
      <c r="M344" s="24" t="s">
        <v>931</v>
      </c>
      <c r="N344" s="3" t="s">
        <v>932</v>
      </c>
      <c r="P344" s="26"/>
    </row>
    <row r="345" spans="13:16" x14ac:dyDescent="0.2">
      <c r="M345" s="24" t="s">
        <v>933</v>
      </c>
      <c r="N345" s="3" t="s">
        <v>934</v>
      </c>
      <c r="P345" s="26"/>
    </row>
    <row r="346" spans="13:16" x14ac:dyDescent="0.2">
      <c r="M346" s="24" t="s">
        <v>935</v>
      </c>
      <c r="N346" s="3" t="s">
        <v>936</v>
      </c>
      <c r="P346" s="26"/>
    </row>
    <row r="347" spans="13:16" x14ac:dyDescent="0.2">
      <c r="M347" s="24" t="s">
        <v>937</v>
      </c>
      <c r="N347" s="3" t="s">
        <v>938</v>
      </c>
      <c r="P347" s="26"/>
    </row>
    <row r="348" spans="13:16" x14ac:dyDescent="0.2">
      <c r="M348" s="24" t="s">
        <v>939</v>
      </c>
      <c r="N348" s="3" t="s">
        <v>940</v>
      </c>
      <c r="P348" s="26"/>
    </row>
    <row r="349" spans="13:16" x14ac:dyDescent="0.2">
      <c r="M349" s="24" t="s">
        <v>941</v>
      </c>
      <c r="N349" s="3" t="s">
        <v>942</v>
      </c>
      <c r="P349" s="26"/>
    </row>
    <row r="350" spans="13:16" x14ac:dyDescent="0.2">
      <c r="M350" s="24" t="s">
        <v>943</v>
      </c>
      <c r="N350" s="3" t="s">
        <v>944</v>
      </c>
      <c r="P350" s="26"/>
    </row>
    <row r="351" spans="13:16" x14ac:dyDescent="0.2">
      <c r="M351" s="24" t="s">
        <v>945</v>
      </c>
      <c r="N351" s="3" t="s">
        <v>946</v>
      </c>
      <c r="P351" s="26"/>
    </row>
    <row r="352" spans="13:16" x14ac:dyDescent="0.2">
      <c r="M352" s="24" t="s">
        <v>947</v>
      </c>
      <c r="N352" s="3" t="s">
        <v>948</v>
      </c>
      <c r="P352" s="26"/>
    </row>
    <row r="353" spans="13:16" x14ac:dyDescent="0.2">
      <c r="M353" s="24" t="s">
        <v>949</v>
      </c>
      <c r="N353" s="3" t="s">
        <v>950</v>
      </c>
      <c r="P353" s="26"/>
    </row>
    <row r="354" spans="13:16" x14ac:dyDescent="0.2">
      <c r="M354" s="24" t="s">
        <v>951</v>
      </c>
      <c r="N354" s="3" t="s">
        <v>952</v>
      </c>
      <c r="P354" s="26"/>
    </row>
    <row r="355" spans="13:16" x14ac:dyDescent="0.2">
      <c r="M355" s="24" t="s">
        <v>953</v>
      </c>
      <c r="N355" s="3" t="s">
        <v>954</v>
      </c>
      <c r="P355" s="26"/>
    </row>
    <row r="356" spans="13:16" x14ac:dyDescent="0.2">
      <c r="M356" s="24" t="s">
        <v>955</v>
      </c>
      <c r="N356" s="3" t="s">
        <v>956</v>
      </c>
      <c r="P356" s="26"/>
    </row>
    <row r="357" spans="13:16" x14ac:dyDescent="0.2">
      <c r="M357" s="24" t="s">
        <v>957</v>
      </c>
      <c r="N357" s="3" t="s">
        <v>958</v>
      </c>
      <c r="P357" s="26"/>
    </row>
    <row r="358" spans="13:16" x14ac:dyDescent="0.2">
      <c r="M358" s="24" t="s">
        <v>959</v>
      </c>
      <c r="N358" s="3" t="s">
        <v>960</v>
      </c>
      <c r="P358" s="26"/>
    </row>
    <row r="359" spans="13:16" x14ac:dyDescent="0.2">
      <c r="M359" s="24" t="s">
        <v>961</v>
      </c>
      <c r="N359" s="3" t="s">
        <v>962</v>
      </c>
      <c r="P359" s="26"/>
    </row>
    <row r="360" spans="13:16" x14ac:dyDescent="0.2">
      <c r="M360" s="24" t="s">
        <v>963</v>
      </c>
      <c r="N360" s="3" t="s">
        <v>964</v>
      </c>
      <c r="P360" s="26"/>
    </row>
    <row r="361" spans="13:16" x14ac:dyDescent="0.2">
      <c r="M361" s="24" t="s">
        <v>965</v>
      </c>
      <c r="N361" s="3" t="s">
        <v>966</v>
      </c>
      <c r="P361" s="26"/>
    </row>
    <row r="362" spans="13:16" x14ac:dyDescent="0.2">
      <c r="M362" s="24" t="s">
        <v>967</v>
      </c>
      <c r="N362" s="3" t="s">
        <v>968</v>
      </c>
      <c r="P362" s="26"/>
    </row>
    <row r="363" spans="13:16" x14ac:dyDescent="0.2">
      <c r="M363" s="24" t="s">
        <v>969</v>
      </c>
      <c r="N363" s="3" t="s">
        <v>970</v>
      </c>
      <c r="P363" s="26"/>
    </row>
    <row r="364" spans="13:16" x14ac:dyDescent="0.2">
      <c r="M364" s="24" t="s">
        <v>971</v>
      </c>
      <c r="N364" s="3" t="s">
        <v>972</v>
      </c>
      <c r="P364" s="26"/>
    </row>
    <row r="365" spans="13:16" x14ac:dyDescent="0.2">
      <c r="M365" s="24" t="s">
        <v>973</v>
      </c>
      <c r="N365" s="3" t="s">
        <v>974</v>
      </c>
      <c r="P365" s="26"/>
    </row>
    <row r="366" spans="13:16" x14ac:dyDescent="0.2">
      <c r="M366" s="24" t="s">
        <v>975</v>
      </c>
      <c r="N366" s="3" t="s">
        <v>976</v>
      </c>
      <c r="P366" s="26"/>
    </row>
    <row r="367" spans="13:16" x14ac:dyDescent="0.2">
      <c r="M367" s="24" t="s">
        <v>977</v>
      </c>
      <c r="N367" s="3" t="s">
        <v>978</v>
      </c>
      <c r="P367" s="26"/>
    </row>
    <row r="368" spans="13:16" x14ac:dyDescent="0.2">
      <c r="M368" s="24" t="s">
        <v>979</v>
      </c>
      <c r="N368" s="3" t="s">
        <v>980</v>
      </c>
      <c r="P368" s="26"/>
    </row>
    <row r="369" spans="13:16" x14ac:dyDescent="0.2">
      <c r="M369" s="24" t="s">
        <v>981</v>
      </c>
      <c r="N369" s="3" t="s">
        <v>982</v>
      </c>
      <c r="P369" s="26"/>
    </row>
    <row r="370" spans="13:16" x14ac:dyDescent="0.2">
      <c r="M370" s="24" t="s">
        <v>983</v>
      </c>
      <c r="N370" s="3" t="s">
        <v>984</v>
      </c>
      <c r="P370" s="26"/>
    </row>
    <row r="371" spans="13:16" x14ac:dyDescent="0.2">
      <c r="M371" s="24" t="s">
        <v>985</v>
      </c>
      <c r="N371" s="3" t="s">
        <v>986</v>
      </c>
      <c r="P371" s="26"/>
    </row>
    <row r="372" spans="13:16" x14ac:dyDescent="0.2">
      <c r="M372" s="24" t="s">
        <v>987</v>
      </c>
      <c r="N372" s="3" t="s">
        <v>988</v>
      </c>
      <c r="P372" s="26"/>
    </row>
    <row r="373" spans="13:16" x14ac:dyDescent="0.2">
      <c r="M373" s="24" t="s">
        <v>989</v>
      </c>
      <c r="N373" s="3" t="s">
        <v>990</v>
      </c>
      <c r="P373" s="26"/>
    </row>
    <row r="374" spans="13:16" x14ac:dyDescent="0.2">
      <c r="M374" s="24" t="s">
        <v>991</v>
      </c>
      <c r="N374" s="3" t="s">
        <v>992</v>
      </c>
      <c r="P374" s="26"/>
    </row>
    <row r="375" spans="13:16" x14ac:dyDescent="0.2">
      <c r="M375" s="24" t="s">
        <v>993</v>
      </c>
      <c r="N375" s="3" t="s">
        <v>994</v>
      </c>
      <c r="P375" s="26"/>
    </row>
    <row r="376" spans="13:16" x14ac:dyDescent="0.2">
      <c r="M376" s="24" t="s">
        <v>995</v>
      </c>
      <c r="N376" s="3" t="s">
        <v>996</v>
      </c>
      <c r="P376" s="26"/>
    </row>
    <row r="377" spans="13:16" x14ac:dyDescent="0.2">
      <c r="M377" s="24" t="s">
        <v>997</v>
      </c>
      <c r="N377" s="3" t="s">
        <v>998</v>
      </c>
      <c r="P377" s="26"/>
    </row>
    <row r="378" spans="13:16" x14ac:dyDescent="0.2">
      <c r="M378" s="24" t="s">
        <v>999</v>
      </c>
      <c r="N378" s="3" t="s">
        <v>1000</v>
      </c>
      <c r="P378" s="26"/>
    </row>
    <row r="379" spans="13:16" x14ac:dyDescent="0.2">
      <c r="M379" s="24" t="s">
        <v>1001</v>
      </c>
      <c r="N379" s="3" t="s">
        <v>1002</v>
      </c>
      <c r="P379" s="26"/>
    </row>
    <row r="380" spans="13:16" x14ac:dyDescent="0.2">
      <c r="M380" s="24" t="s">
        <v>1003</v>
      </c>
      <c r="N380" s="3" t="s">
        <v>1004</v>
      </c>
      <c r="P380" s="26"/>
    </row>
    <row r="381" spans="13:16" x14ac:dyDescent="0.2">
      <c r="M381" s="24" t="s">
        <v>1005</v>
      </c>
      <c r="N381" s="3" t="s">
        <v>1006</v>
      </c>
      <c r="P381" s="26"/>
    </row>
    <row r="382" spans="13:16" x14ac:dyDescent="0.2">
      <c r="M382" s="24" t="s">
        <v>1007</v>
      </c>
      <c r="N382" s="3" t="s">
        <v>1008</v>
      </c>
      <c r="P382" s="26"/>
    </row>
    <row r="383" spans="13:16" x14ac:dyDescent="0.2">
      <c r="M383" s="24" t="s">
        <v>1009</v>
      </c>
      <c r="N383" s="3" t="s">
        <v>1010</v>
      </c>
      <c r="P383" s="26"/>
    </row>
    <row r="384" spans="13:16" x14ac:dyDescent="0.2">
      <c r="M384" s="24" t="s">
        <v>1011</v>
      </c>
      <c r="N384" s="3" t="s">
        <v>1012</v>
      </c>
      <c r="P384" s="26"/>
    </row>
    <row r="385" spans="13:16" x14ac:dyDescent="0.2">
      <c r="M385" s="24" t="s">
        <v>1013</v>
      </c>
      <c r="N385" s="3" t="s">
        <v>1014</v>
      </c>
      <c r="P385" s="26"/>
    </row>
    <row r="386" spans="13:16" x14ac:dyDescent="0.2">
      <c r="M386" s="24" t="s">
        <v>1015</v>
      </c>
      <c r="N386" s="3" t="s">
        <v>1016</v>
      </c>
      <c r="P386" s="26"/>
    </row>
    <row r="387" spans="13:16" x14ac:dyDescent="0.2">
      <c r="M387" s="24" t="s">
        <v>1017</v>
      </c>
      <c r="N387" s="3" t="s">
        <v>1018</v>
      </c>
      <c r="P387" s="26"/>
    </row>
    <row r="388" spans="13:16" x14ac:dyDescent="0.2">
      <c r="M388" s="24" t="s">
        <v>1019</v>
      </c>
      <c r="N388" s="3" t="s">
        <v>1020</v>
      </c>
      <c r="P388" s="26"/>
    </row>
    <row r="389" spans="13:16" x14ac:dyDescent="0.2">
      <c r="M389" s="24" t="s">
        <v>1021</v>
      </c>
      <c r="N389" s="3" t="s">
        <v>1022</v>
      </c>
      <c r="P389" s="26"/>
    </row>
    <row r="390" spans="13:16" x14ac:dyDescent="0.2">
      <c r="M390" s="24" t="s">
        <v>1023</v>
      </c>
      <c r="N390" s="3" t="s">
        <v>1024</v>
      </c>
      <c r="P390" s="26"/>
    </row>
    <row r="391" spans="13:16" x14ac:dyDescent="0.2">
      <c r="M391" s="24" t="s">
        <v>1025</v>
      </c>
      <c r="N391" s="3" t="s">
        <v>1026</v>
      </c>
      <c r="P391" s="26"/>
    </row>
    <row r="392" spans="13:16" x14ac:dyDescent="0.2">
      <c r="M392" s="24" t="s">
        <v>1027</v>
      </c>
      <c r="N392" s="3" t="s">
        <v>1028</v>
      </c>
      <c r="P392" s="26"/>
    </row>
    <row r="393" spans="13:16" x14ac:dyDescent="0.2">
      <c r="M393" s="24" t="s">
        <v>1029</v>
      </c>
      <c r="N393" s="3" t="s">
        <v>1030</v>
      </c>
      <c r="P393" s="26"/>
    </row>
    <row r="394" spans="13:16" x14ac:dyDescent="0.2">
      <c r="M394" s="24" t="s">
        <v>1031</v>
      </c>
      <c r="N394" s="3" t="s">
        <v>1032</v>
      </c>
      <c r="P394" s="26"/>
    </row>
    <row r="395" spans="13:16" x14ac:dyDescent="0.2">
      <c r="M395" s="24" t="s">
        <v>1033</v>
      </c>
      <c r="N395" s="3" t="s">
        <v>1034</v>
      </c>
      <c r="P395" s="26"/>
    </row>
    <row r="396" spans="13:16" x14ac:dyDescent="0.2">
      <c r="M396" s="24" t="s">
        <v>1035</v>
      </c>
      <c r="N396" s="3" t="s">
        <v>1036</v>
      </c>
      <c r="P396" s="26"/>
    </row>
    <row r="397" spans="13:16" x14ac:dyDescent="0.2">
      <c r="M397" s="24" t="s">
        <v>1037</v>
      </c>
      <c r="N397" s="3" t="s">
        <v>1038</v>
      </c>
      <c r="P397" s="26"/>
    </row>
    <row r="398" spans="13:16" x14ac:dyDescent="0.2">
      <c r="M398" s="24" t="s">
        <v>1039</v>
      </c>
      <c r="N398" s="3" t="s">
        <v>1040</v>
      </c>
      <c r="P398" s="26"/>
    </row>
    <row r="399" spans="13:16" x14ac:dyDescent="0.2">
      <c r="M399" s="24" t="s">
        <v>1041</v>
      </c>
      <c r="N399" s="3" t="s">
        <v>1042</v>
      </c>
      <c r="P399" s="26"/>
    </row>
    <row r="400" spans="13:16" x14ac:dyDescent="0.2">
      <c r="M400" s="24" t="s">
        <v>1043</v>
      </c>
      <c r="N400" s="3" t="s">
        <v>1044</v>
      </c>
      <c r="P400" s="26"/>
    </row>
    <row r="401" spans="13:16" x14ac:dyDescent="0.2">
      <c r="M401" s="24" t="s">
        <v>1045</v>
      </c>
      <c r="N401" s="3" t="s">
        <v>1046</v>
      </c>
      <c r="P401" s="26"/>
    </row>
    <row r="402" spans="13:16" x14ac:dyDescent="0.2">
      <c r="M402" s="24" t="s">
        <v>1047</v>
      </c>
      <c r="N402" s="3" t="s">
        <v>1048</v>
      </c>
      <c r="P402" s="26"/>
    </row>
    <row r="403" spans="13:16" x14ac:dyDescent="0.2">
      <c r="M403" s="24" t="s">
        <v>1049</v>
      </c>
      <c r="N403" s="3" t="s">
        <v>1050</v>
      </c>
      <c r="P403" s="26"/>
    </row>
    <row r="404" spans="13:16" x14ac:dyDescent="0.2">
      <c r="M404" s="24" t="s">
        <v>1051</v>
      </c>
      <c r="N404" s="3" t="s">
        <v>1052</v>
      </c>
      <c r="P404" s="26"/>
    </row>
    <row r="405" spans="13:16" x14ac:dyDescent="0.2">
      <c r="M405" s="24" t="s">
        <v>1053</v>
      </c>
      <c r="N405" s="3" t="s">
        <v>1054</v>
      </c>
      <c r="P405" s="26"/>
    </row>
    <row r="406" spans="13:16" x14ac:dyDescent="0.2">
      <c r="M406" s="24" t="s">
        <v>1055</v>
      </c>
      <c r="N406" s="3" t="s">
        <v>1056</v>
      </c>
      <c r="P406" s="26"/>
    </row>
    <row r="407" spans="13:16" x14ac:dyDescent="0.2">
      <c r="M407" s="24" t="s">
        <v>1057</v>
      </c>
      <c r="N407" s="3" t="s">
        <v>1058</v>
      </c>
      <c r="P407" s="26"/>
    </row>
    <row r="408" spans="13:16" x14ac:dyDescent="0.2">
      <c r="M408" s="24" t="s">
        <v>1059</v>
      </c>
      <c r="N408" s="3" t="s">
        <v>1060</v>
      </c>
      <c r="P408" s="26"/>
    </row>
    <row r="409" spans="13:16" x14ac:dyDescent="0.2">
      <c r="M409" s="24" t="s">
        <v>1061</v>
      </c>
      <c r="N409" s="3" t="s">
        <v>1062</v>
      </c>
      <c r="P409" s="26"/>
    </row>
    <row r="410" spans="13:16" x14ac:dyDescent="0.2">
      <c r="M410" s="24" t="s">
        <v>1063</v>
      </c>
      <c r="N410" s="3" t="s">
        <v>1064</v>
      </c>
      <c r="P410" s="26"/>
    </row>
    <row r="411" spans="13:16" x14ac:dyDescent="0.2">
      <c r="M411" s="24" t="s">
        <v>1065</v>
      </c>
      <c r="N411" s="3" t="s">
        <v>1066</v>
      </c>
      <c r="P411" s="26"/>
    </row>
    <row r="412" spans="13:16" x14ac:dyDescent="0.2">
      <c r="M412" s="24" t="s">
        <v>1067</v>
      </c>
      <c r="N412" s="3" t="s">
        <v>1068</v>
      </c>
      <c r="P412" s="26"/>
    </row>
    <row r="413" spans="13:16" x14ac:dyDescent="0.2">
      <c r="M413" s="24" t="s">
        <v>1069</v>
      </c>
      <c r="N413" s="3" t="s">
        <v>1070</v>
      </c>
      <c r="P413" s="26"/>
    </row>
    <row r="414" spans="13:16" x14ac:dyDescent="0.2">
      <c r="M414" s="24" t="s">
        <v>1071</v>
      </c>
      <c r="N414" s="3" t="s">
        <v>1072</v>
      </c>
      <c r="P414" s="26"/>
    </row>
    <row r="415" spans="13:16" x14ac:dyDescent="0.2">
      <c r="M415" s="24" t="s">
        <v>1073</v>
      </c>
      <c r="N415" s="3" t="s">
        <v>1074</v>
      </c>
      <c r="P415" s="26"/>
    </row>
    <row r="416" spans="13:16" x14ac:dyDescent="0.2">
      <c r="M416" s="24" t="s">
        <v>1075</v>
      </c>
      <c r="N416" s="3" t="s">
        <v>1076</v>
      </c>
      <c r="P416" s="26"/>
    </row>
    <row r="417" spans="13:16" x14ac:dyDescent="0.2">
      <c r="M417" s="24" t="s">
        <v>1077</v>
      </c>
      <c r="N417" s="3" t="s">
        <v>1078</v>
      </c>
      <c r="P417" s="26"/>
    </row>
    <row r="418" spans="13:16" x14ac:dyDescent="0.2">
      <c r="M418" s="24" t="s">
        <v>1079</v>
      </c>
      <c r="N418" s="3" t="s">
        <v>1080</v>
      </c>
      <c r="P418" s="26"/>
    </row>
    <row r="419" spans="13:16" x14ac:dyDescent="0.2">
      <c r="M419" s="24" t="s">
        <v>1081</v>
      </c>
      <c r="N419" s="3" t="s">
        <v>1082</v>
      </c>
      <c r="P419" s="26"/>
    </row>
    <row r="420" spans="13:16" x14ac:dyDescent="0.2">
      <c r="M420" s="24" t="s">
        <v>1083</v>
      </c>
      <c r="N420" s="3" t="s">
        <v>1084</v>
      </c>
      <c r="P420" s="26"/>
    </row>
    <row r="421" spans="13:16" x14ac:dyDescent="0.2">
      <c r="M421" s="24" t="s">
        <v>1085</v>
      </c>
      <c r="N421" s="3" t="s">
        <v>1086</v>
      </c>
      <c r="P421" s="26"/>
    </row>
    <row r="422" spans="13:16" x14ac:dyDescent="0.2">
      <c r="M422" s="24" t="s">
        <v>1087</v>
      </c>
      <c r="N422" s="3" t="s">
        <v>1088</v>
      </c>
      <c r="P422" s="26"/>
    </row>
    <row r="423" spans="13:16" x14ac:dyDescent="0.2">
      <c r="M423" s="24" t="s">
        <v>1089</v>
      </c>
      <c r="N423" s="3" t="s">
        <v>1090</v>
      </c>
      <c r="P423" s="26"/>
    </row>
    <row r="424" spans="13:16" x14ac:dyDescent="0.2">
      <c r="M424" s="24" t="s">
        <v>1091</v>
      </c>
      <c r="N424" s="3" t="s">
        <v>249</v>
      </c>
      <c r="P424" s="26"/>
    </row>
    <row r="425" spans="13:16" x14ac:dyDescent="0.2">
      <c r="M425" s="27" t="s">
        <v>1092</v>
      </c>
      <c r="N425" s="14" t="s">
        <v>1093</v>
      </c>
      <c r="O425" s="28"/>
      <c r="P425" s="29"/>
    </row>
  </sheetData>
  <dataValidations count="2">
    <dataValidation type="list" allowBlank="1" showInputMessage="1" showErrorMessage="1" sqref="F2:F425" xr:uid="{00000000-0002-0000-0900-000000000000}">
      <formula1>$P$3:$P$8</formula1>
      <formula2>0</formula2>
    </dataValidation>
    <dataValidation type="list" allowBlank="1" showInputMessage="1" showErrorMessage="1" sqref="G2:G425" xr:uid="{00000000-0002-0000-0900-000001000000}">
      <formula1>$N$3:$N$425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CG4"/>
  <sheetViews>
    <sheetView zoomScaleNormal="100" workbookViewId="0">
      <selection activeCell="E2" sqref="E2"/>
    </sheetView>
  </sheetViews>
  <sheetFormatPr baseColWidth="10" defaultColWidth="9.1640625" defaultRowHeight="15" x14ac:dyDescent="0.2"/>
  <cols>
    <col min="1" max="1" width="45.5" customWidth="1"/>
    <col min="2" max="2" width="45.33203125" customWidth="1"/>
    <col min="3" max="3" width="15.5" customWidth="1"/>
    <col min="4" max="4" width="27" bestFit="1" customWidth="1"/>
    <col min="5" max="1024" width="9.1640625" customWidth="1"/>
  </cols>
  <sheetData>
    <row r="1" spans="1:85" x14ac:dyDescent="0.2">
      <c r="A1" s="16" t="s">
        <v>1094</v>
      </c>
      <c r="B1" s="16" t="s">
        <v>13</v>
      </c>
      <c r="C1" s="16" t="s">
        <v>231</v>
      </c>
      <c r="D1" s="16" t="s">
        <v>1292</v>
      </c>
      <c r="E1" s="30">
        <v>2020</v>
      </c>
      <c r="F1" s="30">
        <f t="shared" ref="F1" si="0">E1+1</f>
        <v>2021</v>
      </c>
      <c r="G1" s="30">
        <f t="shared" ref="G1:AH1" si="1">F1+1</f>
        <v>2022</v>
      </c>
      <c r="H1" s="30">
        <f t="shared" si="1"/>
        <v>2023</v>
      </c>
      <c r="I1" s="30">
        <f t="shared" si="1"/>
        <v>2024</v>
      </c>
      <c r="J1" s="30">
        <f t="shared" si="1"/>
        <v>2025</v>
      </c>
      <c r="K1" s="30">
        <f t="shared" si="1"/>
        <v>2026</v>
      </c>
      <c r="L1" s="30">
        <f t="shared" si="1"/>
        <v>2027</v>
      </c>
      <c r="M1" s="30">
        <f t="shared" si="1"/>
        <v>2028</v>
      </c>
      <c r="N1" s="30">
        <f t="shared" si="1"/>
        <v>2029</v>
      </c>
      <c r="O1" s="30">
        <f t="shared" si="1"/>
        <v>2030</v>
      </c>
      <c r="P1" s="30">
        <f t="shared" si="1"/>
        <v>2031</v>
      </c>
      <c r="Q1" s="30">
        <f t="shared" si="1"/>
        <v>2032</v>
      </c>
      <c r="R1" s="30">
        <f t="shared" si="1"/>
        <v>2033</v>
      </c>
      <c r="S1" s="30">
        <f t="shared" si="1"/>
        <v>2034</v>
      </c>
      <c r="T1" s="30">
        <f t="shared" si="1"/>
        <v>2035</v>
      </c>
      <c r="U1" s="30">
        <f t="shared" si="1"/>
        <v>2036</v>
      </c>
      <c r="V1" s="30">
        <f t="shared" si="1"/>
        <v>2037</v>
      </c>
      <c r="W1" s="30">
        <f t="shared" si="1"/>
        <v>2038</v>
      </c>
      <c r="X1" s="30">
        <f t="shared" si="1"/>
        <v>2039</v>
      </c>
      <c r="Y1" s="30">
        <f t="shared" si="1"/>
        <v>2040</v>
      </c>
      <c r="Z1" s="30">
        <f t="shared" si="1"/>
        <v>2041</v>
      </c>
      <c r="AA1" s="30">
        <f t="shared" si="1"/>
        <v>2042</v>
      </c>
      <c r="AB1" s="30">
        <f t="shared" si="1"/>
        <v>2043</v>
      </c>
      <c r="AC1" s="30">
        <f t="shared" si="1"/>
        <v>2044</v>
      </c>
      <c r="AD1" s="30">
        <f t="shared" si="1"/>
        <v>2045</v>
      </c>
      <c r="AE1" s="30">
        <f t="shared" si="1"/>
        <v>2046</v>
      </c>
      <c r="AF1" s="30">
        <f t="shared" si="1"/>
        <v>2047</v>
      </c>
      <c r="AG1" s="30">
        <f t="shared" si="1"/>
        <v>2048</v>
      </c>
      <c r="AH1" s="30">
        <f t="shared" si="1"/>
        <v>2049</v>
      </c>
      <c r="AI1" s="30">
        <f t="shared" ref="AI1:BN1" si="2">AH1+1</f>
        <v>2050</v>
      </c>
      <c r="AJ1" s="30">
        <f t="shared" si="2"/>
        <v>2051</v>
      </c>
      <c r="AK1" s="30">
        <f t="shared" si="2"/>
        <v>2052</v>
      </c>
      <c r="AL1" s="30">
        <f t="shared" si="2"/>
        <v>2053</v>
      </c>
      <c r="AM1" s="30">
        <f t="shared" si="2"/>
        <v>2054</v>
      </c>
      <c r="AN1" s="30">
        <f t="shared" si="2"/>
        <v>2055</v>
      </c>
      <c r="AO1" s="30">
        <f t="shared" si="2"/>
        <v>2056</v>
      </c>
      <c r="AP1" s="30">
        <f t="shared" si="2"/>
        <v>2057</v>
      </c>
      <c r="AQ1" s="30">
        <f t="shared" si="2"/>
        <v>2058</v>
      </c>
      <c r="AR1" s="30">
        <f t="shared" si="2"/>
        <v>2059</v>
      </c>
      <c r="AS1" s="30">
        <f t="shared" si="2"/>
        <v>2060</v>
      </c>
      <c r="AT1" s="30">
        <f t="shared" si="2"/>
        <v>2061</v>
      </c>
      <c r="AU1" s="30">
        <f t="shared" si="2"/>
        <v>2062</v>
      </c>
      <c r="AV1" s="30">
        <f t="shared" si="2"/>
        <v>2063</v>
      </c>
      <c r="AW1" s="30">
        <f t="shared" si="2"/>
        <v>2064</v>
      </c>
      <c r="AX1" s="30">
        <f t="shared" si="2"/>
        <v>2065</v>
      </c>
      <c r="AY1" s="30">
        <f t="shared" si="2"/>
        <v>2066</v>
      </c>
      <c r="AZ1" s="30">
        <f t="shared" si="2"/>
        <v>2067</v>
      </c>
      <c r="BA1" s="30">
        <f t="shared" si="2"/>
        <v>2068</v>
      </c>
      <c r="BB1" s="30">
        <f t="shared" si="2"/>
        <v>2069</v>
      </c>
      <c r="BC1" s="30">
        <f t="shared" si="2"/>
        <v>2070</v>
      </c>
      <c r="BD1" s="30">
        <f t="shared" si="2"/>
        <v>2071</v>
      </c>
      <c r="BE1" s="30">
        <f t="shared" si="2"/>
        <v>2072</v>
      </c>
      <c r="BF1" s="30">
        <f t="shared" si="2"/>
        <v>2073</v>
      </c>
      <c r="BG1" s="30">
        <f t="shared" si="2"/>
        <v>2074</v>
      </c>
      <c r="BH1" s="30">
        <f t="shared" si="2"/>
        <v>2075</v>
      </c>
      <c r="BI1" s="30">
        <f t="shared" si="2"/>
        <v>2076</v>
      </c>
      <c r="BJ1" s="30">
        <f t="shared" si="2"/>
        <v>2077</v>
      </c>
      <c r="BK1" s="30">
        <f t="shared" si="2"/>
        <v>2078</v>
      </c>
      <c r="BL1" s="30">
        <f t="shared" si="2"/>
        <v>2079</v>
      </c>
      <c r="BM1" s="30">
        <f t="shared" si="2"/>
        <v>2080</v>
      </c>
      <c r="BN1" s="30">
        <f t="shared" si="2"/>
        <v>2081</v>
      </c>
      <c r="BO1" s="30">
        <f t="shared" ref="BO1:CG1" si="3">BN1+1</f>
        <v>2082</v>
      </c>
      <c r="BP1" s="30">
        <f t="shared" si="3"/>
        <v>2083</v>
      </c>
      <c r="BQ1" s="30">
        <f t="shared" si="3"/>
        <v>2084</v>
      </c>
      <c r="BR1" s="30">
        <f t="shared" si="3"/>
        <v>2085</v>
      </c>
      <c r="BS1" s="30">
        <f t="shared" si="3"/>
        <v>2086</v>
      </c>
      <c r="BT1" s="30">
        <f t="shared" si="3"/>
        <v>2087</v>
      </c>
      <c r="BU1" s="30">
        <f t="shared" si="3"/>
        <v>2088</v>
      </c>
      <c r="BV1" s="30">
        <f t="shared" si="3"/>
        <v>2089</v>
      </c>
      <c r="BW1" s="30">
        <f t="shared" si="3"/>
        <v>2090</v>
      </c>
      <c r="BX1" s="30">
        <f t="shared" si="3"/>
        <v>2091</v>
      </c>
      <c r="BY1" s="30">
        <f t="shared" si="3"/>
        <v>2092</v>
      </c>
      <c r="BZ1" s="30">
        <f t="shared" si="3"/>
        <v>2093</v>
      </c>
      <c r="CA1" s="30">
        <f t="shared" si="3"/>
        <v>2094</v>
      </c>
      <c r="CB1" s="30">
        <f t="shared" si="3"/>
        <v>2095</v>
      </c>
      <c r="CC1" s="30">
        <f t="shared" si="3"/>
        <v>2096</v>
      </c>
      <c r="CD1" s="30">
        <f t="shared" si="3"/>
        <v>2097</v>
      </c>
      <c r="CE1" s="30">
        <f t="shared" si="3"/>
        <v>2098</v>
      </c>
      <c r="CF1" s="30">
        <f t="shared" si="3"/>
        <v>2099</v>
      </c>
      <c r="CG1" s="30">
        <f t="shared" si="3"/>
        <v>2100</v>
      </c>
    </row>
    <row r="2" spans="1:85" x14ac:dyDescent="0.2">
      <c r="A2" t="s">
        <v>1095</v>
      </c>
      <c r="B2">
        <v>11</v>
      </c>
      <c r="C2">
        <v>2021</v>
      </c>
      <c r="D2">
        <v>0</v>
      </c>
      <c r="E2">
        <v>-200000</v>
      </c>
      <c r="F2">
        <v>-200000</v>
      </c>
      <c r="G2">
        <v>-200000</v>
      </c>
      <c r="H2">
        <v>-200000</v>
      </c>
      <c r="I2">
        <v>-200000</v>
      </c>
      <c r="J2">
        <v>-200000</v>
      </c>
      <c r="K2">
        <v>-200000</v>
      </c>
      <c r="L2">
        <v>-200000</v>
      </c>
      <c r="M2">
        <v>-10000</v>
      </c>
      <c r="N2">
        <v>-10000</v>
      </c>
      <c r="O2">
        <v>-10000</v>
      </c>
      <c r="P2">
        <v>-10000</v>
      </c>
      <c r="Q2">
        <v>-10000</v>
      </c>
      <c r="R2">
        <v>-10000</v>
      </c>
      <c r="S2">
        <v>-10000</v>
      </c>
      <c r="T2">
        <v>-10000</v>
      </c>
      <c r="U2">
        <v>-10000</v>
      </c>
      <c r="V2">
        <v>-10000</v>
      </c>
      <c r="W2">
        <v>-10000</v>
      </c>
      <c r="X2">
        <v>-10000</v>
      </c>
      <c r="Y2">
        <v>-10000</v>
      </c>
      <c r="Z2">
        <v>-10000</v>
      </c>
      <c r="AA2">
        <v>-10000</v>
      </c>
      <c r="AB2">
        <v>-10000</v>
      </c>
      <c r="AC2">
        <v>-10000</v>
      </c>
      <c r="AD2">
        <v>-10000</v>
      </c>
      <c r="AE2">
        <v>-10000</v>
      </c>
      <c r="AF2">
        <v>-10000</v>
      </c>
      <c r="AG2">
        <v>-10000</v>
      </c>
      <c r="AH2">
        <v>-10000</v>
      </c>
      <c r="AI2">
        <v>-10000</v>
      </c>
      <c r="AJ2">
        <v>-10000</v>
      </c>
      <c r="AK2">
        <v>-10000</v>
      </c>
      <c r="AL2">
        <v>-10000</v>
      </c>
      <c r="AM2">
        <v>-10000</v>
      </c>
      <c r="AN2">
        <v>-10000</v>
      </c>
      <c r="AO2">
        <v>-10000</v>
      </c>
      <c r="AP2">
        <v>-10000</v>
      </c>
      <c r="AQ2">
        <v>-10000</v>
      </c>
      <c r="AR2">
        <v>-10000</v>
      </c>
      <c r="AS2">
        <v>-10000</v>
      </c>
      <c r="AT2">
        <v>-10000</v>
      </c>
      <c r="AU2">
        <v>-10000</v>
      </c>
      <c r="AV2">
        <v>-10000</v>
      </c>
      <c r="AW2">
        <v>-10000</v>
      </c>
      <c r="AX2">
        <v>-10000</v>
      </c>
      <c r="AY2">
        <v>-10000</v>
      </c>
      <c r="AZ2">
        <v>-10000</v>
      </c>
      <c r="BA2">
        <v>-10000</v>
      </c>
      <c r="BB2">
        <v>-10000</v>
      </c>
      <c r="BC2">
        <v>-10000</v>
      </c>
      <c r="BD2">
        <v>-10000</v>
      </c>
      <c r="BE2">
        <v>-10000</v>
      </c>
      <c r="BF2">
        <v>-10000</v>
      </c>
      <c r="BG2">
        <v>-10000</v>
      </c>
      <c r="BH2">
        <v>-10000</v>
      </c>
      <c r="BI2">
        <v>-10000</v>
      </c>
      <c r="BJ2">
        <v>-10000</v>
      </c>
      <c r="BK2">
        <v>-10000</v>
      </c>
      <c r="BL2">
        <v>-10000</v>
      </c>
      <c r="BM2">
        <v>-10000</v>
      </c>
      <c r="BN2">
        <v>-10000</v>
      </c>
      <c r="BO2">
        <v>-10000</v>
      </c>
      <c r="BP2">
        <v>-10000</v>
      </c>
      <c r="BQ2">
        <v>-10000</v>
      </c>
      <c r="BR2">
        <v>-10000</v>
      </c>
      <c r="BS2">
        <v>-10000</v>
      </c>
      <c r="BT2">
        <v>-10000</v>
      </c>
      <c r="BU2">
        <v>-10000</v>
      </c>
      <c r="BV2">
        <v>-10000</v>
      </c>
      <c r="BW2">
        <v>-10000</v>
      </c>
      <c r="BX2">
        <v>-10000</v>
      </c>
      <c r="BY2">
        <v>-10000</v>
      </c>
      <c r="BZ2">
        <v>-10000</v>
      </c>
      <c r="CA2">
        <v>-10000</v>
      </c>
      <c r="CB2">
        <v>-10000</v>
      </c>
      <c r="CC2">
        <v>-10000</v>
      </c>
      <c r="CD2">
        <v>-10000</v>
      </c>
      <c r="CE2">
        <v>-10000</v>
      </c>
      <c r="CF2">
        <v>-10000</v>
      </c>
      <c r="CG2">
        <v>-10000</v>
      </c>
    </row>
    <row r="3" spans="1:85" x14ac:dyDescent="0.2">
      <c r="A3" t="s">
        <v>1096</v>
      </c>
      <c r="B3">
        <v>11</v>
      </c>
      <c r="C3">
        <v>2021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row>
    <row r="4" spans="1:85" x14ac:dyDescent="0.2">
      <c r="A4" t="s">
        <v>1097</v>
      </c>
      <c r="B4">
        <v>12</v>
      </c>
      <c r="C4">
        <v>2021</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FD2E6-D1E3-244F-B5BD-D54CD36AF49E}">
  <dimension ref="A1:H513"/>
  <sheetViews>
    <sheetView workbookViewId="0">
      <selection activeCell="A25" sqref="A25:A26"/>
    </sheetView>
  </sheetViews>
  <sheetFormatPr baseColWidth="10" defaultRowHeight="15" x14ac:dyDescent="0.2"/>
  <cols>
    <col min="1" max="16384" width="10.83203125" style="41"/>
  </cols>
  <sheetData>
    <row r="1" spans="1:8" x14ac:dyDescent="0.2">
      <c r="A1" s="63" t="s">
        <v>54</v>
      </c>
      <c r="B1" s="63" t="s">
        <v>55</v>
      </c>
      <c r="C1" s="63" t="s">
        <v>1293</v>
      </c>
      <c r="D1" s="63" t="s">
        <v>1294</v>
      </c>
      <c r="E1" s="63" t="s">
        <v>1295</v>
      </c>
      <c r="F1" s="63" t="s">
        <v>1296</v>
      </c>
      <c r="G1" s="63" t="s">
        <v>1297</v>
      </c>
      <c r="H1" s="63" t="s">
        <v>1298</v>
      </c>
    </row>
    <row r="2" spans="1:8" x14ac:dyDescent="0.2">
      <c r="A2" s="41" t="s">
        <v>71</v>
      </c>
      <c r="B2" s="41" t="s">
        <v>57</v>
      </c>
      <c r="C2" s="41" t="s">
        <v>1299</v>
      </c>
      <c r="D2" s="41">
        <v>2018</v>
      </c>
      <c r="E2" s="41">
        <v>3.166488372242712</v>
      </c>
      <c r="F2" s="41">
        <v>2.7130572101081909</v>
      </c>
      <c r="G2" s="41">
        <v>9.1556459816887082E-3</v>
      </c>
      <c r="H2" s="41">
        <v>2.0091556459816889E-2</v>
      </c>
    </row>
    <row r="3" spans="1:8" x14ac:dyDescent="0.2">
      <c r="A3" s="41" t="s">
        <v>71</v>
      </c>
      <c r="B3" s="41" t="s">
        <v>57</v>
      </c>
      <c r="C3" s="41" t="s">
        <v>1300</v>
      </c>
      <c r="D3" s="41">
        <v>2018</v>
      </c>
      <c r="E3" s="41">
        <v>1.4429567265916159</v>
      </c>
      <c r="F3" s="41">
        <v>1.850619512214529</v>
      </c>
      <c r="G3" s="41">
        <v>3.3185840707964601E-3</v>
      </c>
      <c r="H3" s="41">
        <v>9.7345132743362831E-2</v>
      </c>
    </row>
    <row r="4" spans="1:8" x14ac:dyDescent="0.2">
      <c r="A4" s="41" t="s">
        <v>71</v>
      </c>
      <c r="B4" s="41" t="s">
        <v>57</v>
      </c>
      <c r="C4" s="41" t="s">
        <v>1301</v>
      </c>
      <c r="D4" s="41">
        <v>2018</v>
      </c>
      <c r="E4" s="41">
        <v>0</v>
      </c>
      <c r="F4" s="41">
        <v>0</v>
      </c>
      <c r="G4" s="41">
        <v>0</v>
      </c>
      <c r="H4" s="41">
        <v>0</v>
      </c>
    </row>
    <row r="5" spans="1:8" x14ac:dyDescent="0.2">
      <c r="A5" s="41" t="s">
        <v>71</v>
      </c>
      <c r="B5" s="41" t="s">
        <v>57</v>
      </c>
      <c r="C5" s="41" t="s">
        <v>1302</v>
      </c>
      <c r="D5" s="41">
        <v>2018</v>
      </c>
      <c r="E5" s="41">
        <v>1.83649037929842</v>
      </c>
      <c r="F5" s="41">
        <v>1.327736640145361</v>
      </c>
      <c r="G5" s="41">
        <v>3.1976744186046513E-2</v>
      </c>
      <c r="H5" s="41">
        <v>6.25E-2</v>
      </c>
    </row>
    <row r="6" spans="1:8" x14ac:dyDescent="0.2">
      <c r="A6" s="41" t="s">
        <v>71</v>
      </c>
      <c r="B6" s="41" t="s">
        <v>60</v>
      </c>
      <c r="C6" s="41" t="s">
        <v>1299</v>
      </c>
      <c r="D6" s="41">
        <v>2018</v>
      </c>
      <c r="E6" s="41">
        <v>4.8262099239834972</v>
      </c>
      <c r="F6" s="41">
        <v>2.2556939497508002</v>
      </c>
      <c r="G6" s="41">
        <v>9.1556459816887082E-3</v>
      </c>
      <c r="H6" s="41">
        <v>2.0091556459816889E-2</v>
      </c>
    </row>
    <row r="7" spans="1:8" x14ac:dyDescent="0.2">
      <c r="A7" s="41" t="s">
        <v>71</v>
      </c>
      <c r="B7" s="41" t="s">
        <v>60</v>
      </c>
      <c r="C7" s="41" t="s">
        <v>1300</v>
      </c>
      <c r="D7" s="41">
        <v>2018</v>
      </c>
      <c r="E7" s="41">
        <v>2.199285534979821</v>
      </c>
      <c r="F7" s="41">
        <v>1.5386447515519299</v>
      </c>
      <c r="G7" s="41">
        <v>3.3185840707964601E-3</v>
      </c>
      <c r="H7" s="41">
        <v>9.7345132743362831E-2</v>
      </c>
    </row>
    <row r="8" spans="1:8" x14ac:dyDescent="0.2">
      <c r="A8" s="41" t="s">
        <v>71</v>
      </c>
      <c r="B8" s="41" t="s">
        <v>60</v>
      </c>
      <c r="C8" s="41" t="s">
        <v>1301</v>
      </c>
      <c r="D8" s="41">
        <v>2018</v>
      </c>
      <c r="E8" s="41">
        <v>0</v>
      </c>
      <c r="F8" s="41">
        <v>0</v>
      </c>
      <c r="G8" s="41">
        <v>0</v>
      </c>
      <c r="H8" s="41">
        <v>0</v>
      </c>
    </row>
    <row r="9" spans="1:8" x14ac:dyDescent="0.2">
      <c r="A9" s="41" t="s">
        <v>71</v>
      </c>
      <c r="B9" s="41" t="s">
        <v>60</v>
      </c>
      <c r="C9" s="41" t="s">
        <v>1302</v>
      </c>
      <c r="D9" s="41">
        <v>2018</v>
      </c>
      <c r="E9" s="41">
        <v>2.7990906808834088</v>
      </c>
      <c r="F9" s="41">
        <v>1.1039087177667419</v>
      </c>
      <c r="G9" s="41">
        <v>3.1976744186046513E-2</v>
      </c>
      <c r="H9" s="41">
        <v>6.25E-2</v>
      </c>
    </row>
    <row r="10" spans="1:8" x14ac:dyDescent="0.2">
      <c r="A10" s="41" t="s">
        <v>71</v>
      </c>
      <c r="B10" s="41" t="s">
        <v>75</v>
      </c>
      <c r="C10" s="41" t="s">
        <v>1299</v>
      </c>
      <c r="D10" s="41">
        <v>2018</v>
      </c>
      <c r="E10" s="41">
        <v>3.166488372242712</v>
      </c>
      <c r="F10" s="41">
        <v>2.435662333264212</v>
      </c>
      <c r="G10" s="41">
        <v>9.1556459816887082E-3</v>
      </c>
      <c r="H10" s="41">
        <v>2.0091556459816889E-2</v>
      </c>
    </row>
    <row r="11" spans="1:8" x14ac:dyDescent="0.2">
      <c r="A11" s="41" t="s">
        <v>71</v>
      </c>
      <c r="B11" s="41" t="s">
        <v>75</v>
      </c>
      <c r="C11" s="41" t="s">
        <v>1300</v>
      </c>
      <c r="D11" s="41">
        <v>2018</v>
      </c>
      <c r="E11" s="41">
        <v>1.4429567265916159</v>
      </c>
      <c r="F11" s="41">
        <v>1.661404050865912</v>
      </c>
      <c r="G11" s="41">
        <v>3.3185840707964601E-3</v>
      </c>
      <c r="H11" s="41">
        <v>9.7345132743362831E-2</v>
      </c>
    </row>
    <row r="12" spans="1:8" x14ac:dyDescent="0.2">
      <c r="A12" s="41" t="s">
        <v>71</v>
      </c>
      <c r="B12" s="41" t="s">
        <v>75</v>
      </c>
      <c r="C12" s="41" t="s">
        <v>1301</v>
      </c>
      <c r="D12" s="41">
        <v>2018</v>
      </c>
      <c r="E12" s="41">
        <v>0</v>
      </c>
      <c r="F12" s="41">
        <v>0</v>
      </c>
      <c r="G12" s="41">
        <v>0</v>
      </c>
      <c r="H12" s="41">
        <v>0</v>
      </c>
    </row>
    <row r="13" spans="1:8" x14ac:dyDescent="0.2">
      <c r="A13" s="41" t="s">
        <v>71</v>
      </c>
      <c r="B13" s="41" t="s">
        <v>75</v>
      </c>
      <c r="C13" s="41" t="s">
        <v>1302</v>
      </c>
      <c r="D13" s="41">
        <v>2018</v>
      </c>
      <c r="E13" s="41">
        <v>1.83649037929842</v>
      </c>
      <c r="F13" s="41">
        <v>1.1919830185843641</v>
      </c>
      <c r="G13" s="41">
        <v>3.1976744186046513E-2</v>
      </c>
      <c r="H13" s="41">
        <v>6.25E-2</v>
      </c>
    </row>
    <row r="14" spans="1:8" x14ac:dyDescent="0.2">
      <c r="A14" s="41" t="s">
        <v>71</v>
      </c>
      <c r="B14" s="41" t="s">
        <v>67</v>
      </c>
      <c r="C14" s="41" t="s">
        <v>1299</v>
      </c>
      <c r="D14" s="41">
        <v>2018</v>
      </c>
      <c r="E14" s="41">
        <v>3.1664883722427128</v>
      </c>
      <c r="F14" s="41">
        <v>6.7657287035116989</v>
      </c>
      <c r="G14" s="41">
        <v>9.1556459816887082E-3</v>
      </c>
      <c r="H14" s="41">
        <v>2.0091556459816889E-2</v>
      </c>
    </row>
    <row r="15" spans="1:8" x14ac:dyDescent="0.2">
      <c r="A15" s="41" t="s">
        <v>71</v>
      </c>
      <c r="B15" s="41" t="s">
        <v>67</v>
      </c>
      <c r="C15" s="41" t="s">
        <v>1300</v>
      </c>
      <c r="D15" s="41">
        <v>2018</v>
      </c>
      <c r="E15" s="41">
        <v>1.4429567265916159</v>
      </c>
      <c r="F15" s="41">
        <v>4.6150112524053108</v>
      </c>
      <c r="G15" s="41">
        <v>3.3185840707964601E-3</v>
      </c>
      <c r="H15" s="41">
        <v>9.7345132743362831E-2</v>
      </c>
    </row>
    <row r="16" spans="1:8" x14ac:dyDescent="0.2">
      <c r="A16" s="41" t="s">
        <v>71</v>
      </c>
      <c r="B16" s="41" t="s">
        <v>67</v>
      </c>
      <c r="C16" s="41" t="s">
        <v>1301</v>
      </c>
      <c r="D16" s="41">
        <v>2018</v>
      </c>
      <c r="E16" s="41">
        <v>0</v>
      </c>
      <c r="F16" s="41">
        <v>0</v>
      </c>
      <c r="G16" s="41">
        <v>0</v>
      </c>
      <c r="H16" s="41">
        <v>0</v>
      </c>
    </row>
    <row r="17" spans="1:8" x14ac:dyDescent="0.2">
      <c r="A17" s="41" t="s">
        <v>71</v>
      </c>
      <c r="B17" s="41" t="s">
        <v>67</v>
      </c>
      <c r="C17" s="41" t="s">
        <v>1302</v>
      </c>
      <c r="D17" s="41">
        <v>2018</v>
      </c>
      <c r="E17" s="41">
        <v>1.83649037929842</v>
      </c>
      <c r="F17" s="41">
        <v>3.311063940512124</v>
      </c>
      <c r="G17" s="41">
        <v>3.1976744186046513E-2</v>
      </c>
      <c r="H17" s="41">
        <v>6.25E-2</v>
      </c>
    </row>
    <row r="18" spans="1:8" x14ac:dyDescent="0.2">
      <c r="A18" s="41" t="s">
        <v>71</v>
      </c>
      <c r="B18" s="41" t="s">
        <v>84</v>
      </c>
      <c r="C18" s="41" t="s">
        <v>1299</v>
      </c>
      <c r="D18" s="41">
        <v>2018</v>
      </c>
      <c r="E18" s="41">
        <v>3.1664883722427128</v>
      </c>
      <c r="F18" s="41">
        <v>4.0594372221070181</v>
      </c>
      <c r="G18" s="41">
        <v>9.1556459816887082E-3</v>
      </c>
      <c r="H18" s="41">
        <v>2.0091556459816889E-2</v>
      </c>
    </row>
    <row r="19" spans="1:8" x14ac:dyDescent="0.2">
      <c r="A19" s="41" t="s">
        <v>71</v>
      </c>
      <c r="B19" s="41" t="s">
        <v>84</v>
      </c>
      <c r="C19" s="41" t="s">
        <v>1300</v>
      </c>
      <c r="D19" s="41">
        <v>2018</v>
      </c>
      <c r="E19" s="41">
        <v>1.4429567265916159</v>
      </c>
      <c r="F19" s="41">
        <v>2.769006751443186</v>
      </c>
      <c r="G19" s="41">
        <v>3.3185840707964601E-3</v>
      </c>
      <c r="H19" s="41">
        <v>9.7345132743362831E-2</v>
      </c>
    </row>
    <row r="20" spans="1:8" x14ac:dyDescent="0.2">
      <c r="A20" s="41" t="s">
        <v>71</v>
      </c>
      <c r="B20" s="41" t="s">
        <v>84</v>
      </c>
      <c r="C20" s="41" t="s">
        <v>1301</v>
      </c>
      <c r="D20" s="41">
        <v>2018</v>
      </c>
      <c r="E20" s="41">
        <v>0</v>
      </c>
      <c r="F20" s="41">
        <v>0</v>
      </c>
      <c r="G20" s="41">
        <v>0</v>
      </c>
      <c r="H20" s="41">
        <v>0</v>
      </c>
    </row>
    <row r="21" spans="1:8" x14ac:dyDescent="0.2">
      <c r="A21" s="41" t="s">
        <v>71</v>
      </c>
      <c r="B21" s="41" t="s">
        <v>84</v>
      </c>
      <c r="C21" s="41" t="s">
        <v>1302</v>
      </c>
      <c r="D21" s="41">
        <v>2018</v>
      </c>
      <c r="E21" s="41">
        <v>1.83649037929842</v>
      </c>
      <c r="F21" s="41">
        <v>1.986638364307274</v>
      </c>
      <c r="G21" s="41">
        <v>3.1976744186046513E-2</v>
      </c>
      <c r="H21" s="41">
        <v>6.25E-2</v>
      </c>
    </row>
    <row r="22" spans="1:8" x14ac:dyDescent="0.2">
      <c r="A22" s="41" t="s">
        <v>71</v>
      </c>
      <c r="B22" s="41" t="s">
        <v>68</v>
      </c>
      <c r="C22" s="41" t="s">
        <v>1299</v>
      </c>
      <c r="D22" s="41">
        <v>2018</v>
      </c>
      <c r="E22" s="41">
        <v>3.166488372242712</v>
      </c>
      <c r="F22" s="41">
        <v>2.7130572101081909</v>
      </c>
      <c r="G22" s="41">
        <v>9.1556459816887082E-3</v>
      </c>
      <c r="H22" s="41">
        <v>2.0091556459816889E-2</v>
      </c>
    </row>
    <row r="23" spans="1:8" x14ac:dyDescent="0.2">
      <c r="A23" s="41" t="s">
        <v>71</v>
      </c>
      <c r="B23" s="41" t="s">
        <v>68</v>
      </c>
      <c r="C23" s="41" t="s">
        <v>1300</v>
      </c>
      <c r="D23" s="41">
        <v>2018</v>
      </c>
      <c r="E23" s="41">
        <v>1.4429567265916159</v>
      </c>
      <c r="F23" s="41">
        <v>1.850619512214529</v>
      </c>
      <c r="G23" s="41">
        <v>3.3185840707964601E-3</v>
      </c>
      <c r="H23" s="41">
        <v>9.7345132743362831E-2</v>
      </c>
    </row>
    <row r="24" spans="1:8" x14ac:dyDescent="0.2">
      <c r="A24" s="41" t="s">
        <v>71</v>
      </c>
      <c r="B24" s="41" t="s">
        <v>68</v>
      </c>
      <c r="C24" s="41" t="s">
        <v>1301</v>
      </c>
      <c r="D24" s="41">
        <v>2018</v>
      </c>
      <c r="E24" s="41">
        <v>0</v>
      </c>
      <c r="F24" s="41">
        <v>0</v>
      </c>
      <c r="G24" s="41">
        <v>0</v>
      </c>
      <c r="H24" s="41">
        <v>0</v>
      </c>
    </row>
    <row r="25" spans="1:8" x14ac:dyDescent="0.2">
      <c r="A25" s="41" t="s">
        <v>71</v>
      </c>
      <c r="B25" s="41" t="s">
        <v>68</v>
      </c>
      <c r="C25" s="41" t="s">
        <v>1302</v>
      </c>
      <c r="D25" s="41">
        <v>2018</v>
      </c>
      <c r="E25" s="41">
        <v>1.83649037929842</v>
      </c>
      <c r="F25" s="41">
        <v>1.327736640145361</v>
      </c>
      <c r="G25" s="41">
        <v>3.1976744186046513E-2</v>
      </c>
      <c r="H25" s="41">
        <v>6.25E-2</v>
      </c>
    </row>
    <row r="26" spans="1:8" x14ac:dyDescent="0.2">
      <c r="A26" s="41" t="s">
        <v>71</v>
      </c>
      <c r="B26" s="41" t="s">
        <v>1303</v>
      </c>
      <c r="C26" s="41" t="s">
        <v>1299</v>
      </c>
      <c r="D26" s="41">
        <v>2018</v>
      </c>
      <c r="E26" s="41">
        <v>2.6034847870443678</v>
      </c>
      <c r="F26" s="41">
        <v>2.7847739343654152</v>
      </c>
      <c r="G26" s="41">
        <v>9.1556459816887082E-3</v>
      </c>
      <c r="H26" s="41">
        <v>2.0091556459816889E-2</v>
      </c>
    </row>
    <row r="27" spans="1:8" x14ac:dyDescent="0.2">
      <c r="A27" s="41" t="s">
        <v>71</v>
      </c>
      <c r="B27" s="41" t="s">
        <v>1303</v>
      </c>
      <c r="C27" s="41" t="s">
        <v>1300</v>
      </c>
      <c r="D27" s="41">
        <v>2018</v>
      </c>
      <c r="E27" s="41">
        <v>1.186398130805028</v>
      </c>
      <c r="F27" s="41">
        <v>1.899538631490026</v>
      </c>
      <c r="G27" s="41">
        <v>3.3185840707964601E-3</v>
      </c>
      <c r="H27" s="41">
        <v>9.7345132743362831E-2</v>
      </c>
    </row>
    <row r="28" spans="1:8" x14ac:dyDescent="0.2">
      <c r="A28" s="41" t="s">
        <v>71</v>
      </c>
      <c r="B28" s="41" t="s">
        <v>1303</v>
      </c>
      <c r="C28" s="41" t="s">
        <v>1301</v>
      </c>
      <c r="D28" s="41">
        <v>2018</v>
      </c>
      <c r="E28" s="41">
        <v>0</v>
      </c>
      <c r="F28" s="41">
        <v>0</v>
      </c>
      <c r="G28" s="41">
        <v>0</v>
      </c>
      <c r="H28" s="41">
        <v>0</v>
      </c>
    </row>
    <row r="29" spans="1:8" x14ac:dyDescent="0.2">
      <c r="A29" s="41" t="s">
        <v>71</v>
      </c>
      <c r="B29" s="41" t="s">
        <v>1303</v>
      </c>
      <c r="C29" s="41" t="s">
        <v>1302</v>
      </c>
      <c r="D29" s="41">
        <v>2018</v>
      </c>
      <c r="E29" s="41">
        <v>1.509961257388218</v>
      </c>
      <c r="F29" s="41">
        <v>1.3628339179147899</v>
      </c>
      <c r="G29" s="41">
        <v>3.1976744186046513E-2</v>
      </c>
      <c r="H29" s="41">
        <v>6.25E-2</v>
      </c>
    </row>
    <row r="30" spans="1:8" x14ac:dyDescent="0.2">
      <c r="A30" s="41" t="s">
        <v>71</v>
      </c>
      <c r="B30" s="41" t="s">
        <v>63</v>
      </c>
      <c r="C30" s="41" t="s">
        <v>1299</v>
      </c>
      <c r="D30" s="41">
        <v>2018</v>
      </c>
      <c r="E30" s="41">
        <v>2.1153313894735488</v>
      </c>
      <c r="F30" s="41">
        <v>2.7996585375131411</v>
      </c>
      <c r="G30" s="41">
        <v>9.1556459816887082E-3</v>
      </c>
      <c r="H30" s="41">
        <v>2.0091556459816889E-2</v>
      </c>
    </row>
    <row r="31" spans="1:8" x14ac:dyDescent="0.2">
      <c r="A31" s="41" t="s">
        <v>71</v>
      </c>
      <c r="B31" s="41" t="s">
        <v>63</v>
      </c>
      <c r="C31" s="41" t="s">
        <v>1300</v>
      </c>
      <c r="D31" s="41">
        <v>2018</v>
      </c>
      <c r="E31" s="41">
        <v>0.9639484812790855</v>
      </c>
      <c r="F31" s="41">
        <v>1.909691656245317</v>
      </c>
      <c r="G31" s="41">
        <v>3.3185840707964601E-3</v>
      </c>
      <c r="H31" s="41">
        <v>9.7345132743362831E-2</v>
      </c>
    </row>
    <row r="32" spans="1:8" x14ac:dyDescent="0.2">
      <c r="A32" s="41" t="s">
        <v>71</v>
      </c>
      <c r="B32" s="41" t="s">
        <v>63</v>
      </c>
      <c r="C32" s="41" t="s">
        <v>1301</v>
      </c>
      <c r="D32" s="41">
        <v>2018</v>
      </c>
      <c r="E32" s="41">
        <v>0</v>
      </c>
      <c r="F32" s="41">
        <v>0</v>
      </c>
      <c r="G32" s="41">
        <v>0</v>
      </c>
      <c r="H32" s="41">
        <v>0</v>
      </c>
    </row>
    <row r="33" spans="1:8" x14ac:dyDescent="0.2">
      <c r="A33" s="41" t="s">
        <v>71</v>
      </c>
      <c r="B33" s="41" t="s">
        <v>63</v>
      </c>
      <c r="C33" s="41" t="s">
        <v>1302</v>
      </c>
      <c r="D33" s="41">
        <v>2018</v>
      </c>
      <c r="E33" s="41">
        <v>1.226843521627927</v>
      </c>
      <c r="F33" s="41">
        <v>1.3701182585839169</v>
      </c>
      <c r="G33" s="41">
        <v>3.1976744186046513E-2</v>
      </c>
      <c r="H33" s="41">
        <v>6.25E-2</v>
      </c>
    </row>
    <row r="34" spans="1:8" x14ac:dyDescent="0.2">
      <c r="A34" s="41" t="s">
        <v>72</v>
      </c>
      <c r="B34" s="41" t="s">
        <v>57</v>
      </c>
      <c r="C34" s="41" t="s">
        <v>1299</v>
      </c>
      <c r="D34" s="41">
        <v>2018</v>
      </c>
      <c r="E34" s="41">
        <v>0.54022309331170637</v>
      </c>
      <c r="F34" s="41">
        <v>1.997243113276653</v>
      </c>
      <c r="G34" s="41">
        <v>9.1556459816887082E-3</v>
      </c>
      <c r="H34" s="41">
        <v>2.0091556459816889E-2</v>
      </c>
    </row>
    <row r="35" spans="1:8" x14ac:dyDescent="0.2">
      <c r="A35" s="41" t="s">
        <v>72</v>
      </c>
      <c r="B35" s="41" t="s">
        <v>57</v>
      </c>
      <c r="C35" s="41" t="s">
        <v>1300</v>
      </c>
      <c r="D35" s="41">
        <v>2018</v>
      </c>
      <c r="E35" s="41">
        <v>0.24617761214204339</v>
      </c>
      <c r="F35" s="41">
        <v>1.3623513217100469</v>
      </c>
      <c r="G35" s="41">
        <v>3.3185840707964601E-3</v>
      </c>
      <c r="H35" s="41">
        <v>9.7345132743362831E-2</v>
      </c>
    </row>
    <row r="36" spans="1:8" x14ac:dyDescent="0.2">
      <c r="A36" s="41" t="s">
        <v>72</v>
      </c>
      <c r="B36" s="41" t="s">
        <v>57</v>
      </c>
      <c r="C36" s="41" t="s">
        <v>1301</v>
      </c>
      <c r="D36" s="41">
        <v>2018</v>
      </c>
      <c r="E36" s="41">
        <v>0</v>
      </c>
      <c r="F36" s="41">
        <v>0</v>
      </c>
      <c r="G36" s="41">
        <v>0</v>
      </c>
      <c r="H36" s="41">
        <v>0</v>
      </c>
    </row>
    <row r="37" spans="1:8" x14ac:dyDescent="0.2">
      <c r="A37" s="41" t="s">
        <v>72</v>
      </c>
      <c r="B37" s="41" t="s">
        <v>57</v>
      </c>
      <c r="C37" s="41" t="s">
        <v>1302</v>
      </c>
      <c r="D37" s="41">
        <v>2018</v>
      </c>
      <c r="E37" s="41">
        <v>0.31331696090805522</v>
      </c>
      <c r="F37" s="41">
        <v>0.97742607523917868</v>
      </c>
      <c r="G37" s="41">
        <v>3.1976744186046513E-2</v>
      </c>
      <c r="H37" s="41">
        <v>6.25E-2</v>
      </c>
    </row>
    <row r="38" spans="1:8" x14ac:dyDescent="0.2">
      <c r="A38" s="41" t="s">
        <v>72</v>
      </c>
      <c r="B38" s="41" t="s">
        <v>60</v>
      </c>
      <c r="C38" s="41" t="s">
        <v>1299</v>
      </c>
      <c r="D38" s="41">
        <v>2018</v>
      </c>
      <c r="E38" s="41">
        <v>0.42957498986232068</v>
      </c>
      <c r="F38" s="41">
        <v>1.9688270527219041</v>
      </c>
      <c r="G38" s="41">
        <v>9.1556459816887082E-3</v>
      </c>
      <c r="H38" s="41">
        <v>2.0091556459816889E-2</v>
      </c>
    </row>
    <row r="39" spans="1:8" x14ac:dyDescent="0.2">
      <c r="A39" s="41" t="s">
        <v>72</v>
      </c>
      <c r="B39" s="41" t="s">
        <v>60</v>
      </c>
      <c r="C39" s="41" t="s">
        <v>1300</v>
      </c>
      <c r="D39" s="41">
        <v>2018</v>
      </c>
      <c r="E39" s="41">
        <v>0.19575569158282971</v>
      </c>
      <c r="F39" s="41">
        <v>1.3429682744499449</v>
      </c>
      <c r="G39" s="41">
        <v>3.3185840707964601E-3</v>
      </c>
      <c r="H39" s="41">
        <v>9.7345132743362831E-2</v>
      </c>
    </row>
    <row r="40" spans="1:8" x14ac:dyDescent="0.2">
      <c r="A40" s="41" t="s">
        <v>72</v>
      </c>
      <c r="B40" s="41" t="s">
        <v>60</v>
      </c>
      <c r="C40" s="41" t="s">
        <v>1301</v>
      </c>
      <c r="D40" s="41">
        <v>2018</v>
      </c>
      <c r="E40" s="41">
        <v>0</v>
      </c>
      <c r="F40" s="41">
        <v>0</v>
      </c>
      <c r="G40" s="41">
        <v>0</v>
      </c>
      <c r="H40" s="41">
        <v>0</v>
      </c>
    </row>
    <row r="41" spans="1:8" x14ac:dyDescent="0.2">
      <c r="A41" s="41" t="s">
        <v>72</v>
      </c>
      <c r="B41" s="41" t="s">
        <v>60</v>
      </c>
      <c r="C41" s="41" t="s">
        <v>1302</v>
      </c>
      <c r="D41" s="41">
        <v>2018</v>
      </c>
      <c r="E41" s="41">
        <v>0.24914360746905601</v>
      </c>
      <c r="F41" s="41">
        <v>0.96351960668902792</v>
      </c>
      <c r="G41" s="41">
        <v>3.1976744186046513E-2</v>
      </c>
      <c r="H41" s="41">
        <v>6.25E-2</v>
      </c>
    </row>
    <row r="42" spans="1:8" x14ac:dyDescent="0.2">
      <c r="A42" s="41" t="s">
        <v>72</v>
      </c>
      <c r="B42" s="41" t="s">
        <v>75</v>
      </c>
      <c r="C42" s="41" t="s">
        <v>1299</v>
      </c>
      <c r="D42" s="41">
        <v>2018</v>
      </c>
      <c r="E42" s="41">
        <v>0.62483634889064821</v>
      </c>
      <c r="F42" s="41">
        <v>1.9688270527219049</v>
      </c>
      <c r="G42" s="41">
        <v>9.1556459816887082E-3</v>
      </c>
      <c r="H42" s="41">
        <v>2.0091556459816889E-2</v>
      </c>
    </row>
    <row r="43" spans="1:8" x14ac:dyDescent="0.2">
      <c r="A43" s="41" t="s">
        <v>72</v>
      </c>
      <c r="B43" s="41" t="s">
        <v>75</v>
      </c>
      <c r="C43" s="41" t="s">
        <v>1300</v>
      </c>
      <c r="D43" s="41">
        <v>2018</v>
      </c>
      <c r="E43" s="41">
        <v>0.28473555139320678</v>
      </c>
      <c r="F43" s="41">
        <v>1.3429682744499449</v>
      </c>
      <c r="G43" s="41">
        <v>3.3185840707964601E-3</v>
      </c>
      <c r="H43" s="41">
        <v>9.7345132743362831E-2</v>
      </c>
    </row>
    <row r="44" spans="1:8" x14ac:dyDescent="0.2">
      <c r="A44" s="41" t="s">
        <v>72</v>
      </c>
      <c r="B44" s="41" t="s">
        <v>75</v>
      </c>
      <c r="C44" s="41" t="s">
        <v>1301</v>
      </c>
      <c r="D44" s="41">
        <v>2018</v>
      </c>
      <c r="E44" s="41">
        <v>0</v>
      </c>
      <c r="F44" s="41">
        <v>0</v>
      </c>
      <c r="G44" s="41">
        <v>0</v>
      </c>
      <c r="H44" s="41">
        <v>0</v>
      </c>
    </row>
    <row r="45" spans="1:8" x14ac:dyDescent="0.2">
      <c r="A45" s="41" t="s">
        <v>72</v>
      </c>
      <c r="B45" s="41" t="s">
        <v>75</v>
      </c>
      <c r="C45" s="41" t="s">
        <v>1302</v>
      </c>
      <c r="D45" s="41">
        <v>2018</v>
      </c>
      <c r="E45" s="41">
        <v>0.36239070177317229</v>
      </c>
      <c r="F45" s="41">
        <v>0.96351960668902792</v>
      </c>
      <c r="G45" s="41">
        <v>3.1976744186046513E-2</v>
      </c>
      <c r="H45" s="41">
        <v>6.25E-2</v>
      </c>
    </row>
    <row r="46" spans="1:8" x14ac:dyDescent="0.2">
      <c r="A46" s="41" t="s">
        <v>72</v>
      </c>
      <c r="B46" s="41" t="s">
        <v>67</v>
      </c>
      <c r="C46" s="41" t="s">
        <v>1299</v>
      </c>
      <c r="D46" s="41">
        <v>2018</v>
      </c>
      <c r="E46" s="41">
        <v>0.64110812880967571</v>
      </c>
      <c r="F46" s="41">
        <v>1.9688270527219041</v>
      </c>
      <c r="G46" s="41">
        <v>9.1556459816887082E-3</v>
      </c>
      <c r="H46" s="41">
        <v>2.0091556459816889E-2</v>
      </c>
    </row>
    <row r="47" spans="1:8" x14ac:dyDescent="0.2">
      <c r="A47" s="41" t="s">
        <v>72</v>
      </c>
      <c r="B47" s="41" t="s">
        <v>67</v>
      </c>
      <c r="C47" s="41" t="s">
        <v>1300</v>
      </c>
      <c r="D47" s="41">
        <v>2018</v>
      </c>
      <c r="E47" s="41">
        <v>0.29215053971073818</v>
      </c>
      <c r="F47" s="41">
        <v>1.3429682744499449</v>
      </c>
      <c r="G47" s="41">
        <v>3.3185840707964601E-3</v>
      </c>
      <c r="H47" s="41">
        <v>9.7345132743362831E-2</v>
      </c>
    </row>
    <row r="48" spans="1:8" x14ac:dyDescent="0.2">
      <c r="A48" s="41" t="s">
        <v>72</v>
      </c>
      <c r="B48" s="41" t="s">
        <v>67</v>
      </c>
      <c r="C48" s="41" t="s">
        <v>1301</v>
      </c>
      <c r="D48" s="41">
        <v>2018</v>
      </c>
      <c r="E48" s="41">
        <v>0</v>
      </c>
      <c r="F48" s="41">
        <v>0</v>
      </c>
      <c r="G48" s="41">
        <v>0</v>
      </c>
      <c r="H48" s="41">
        <v>0</v>
      </c>
    </row>
    <row r="49" spans="1:8" x14ac:dyDescent="0.2">
      <c r="A49" s="41" t="s">
        <v>72</v>
      </c>
      <c r="B49" s="41" t="s">
        <v>67</v>
      </c>
      <c r="C49" s="41" t="s">
        <v>1302</v>
      </c>
      <c r="D49" s="41">
        <v>2018</v>
      </c>
      <c r="E49" s="41">
        <v>0.37182795963184873</v>
      </c>
      <c r="F49" s="41">
        <v>0.96351960668902803</v>
      </c>
      <c r="G49" s="41">
        <v>3.1976744186046513E-2</v>
      </c>
      <c r="H49" s="41">
        <v>6.25E-2</v>
      </c>
    </row>
    <row r="50" spans="1:8" x14ac:dyDescent="0.2">
      <c r="A50" s="41" t="s">
        <v>72</v>
      </c>
      <c r="B50" s="41" t="s">
        <v>84</v>
      </c>
      <c r="C50" s="41" t="s">
        <v>1299</v>
      </c>
      <c r="D50" s="41">
        <v>2018</v>
      </c>
      <c r="E50" s="41">
        <v>0.6411081288096756</v>
      </c>
      <c r="F50" s="41">
        <v>1.9688270527219041</v>
      </c>
      <c r="G50" s="41">
        <v>9.1556459816887082E-3</v>
      </c>
      <c r="H50" s="41">
        <v>2.0091556459816889E-2</v>
      </c>
    </row>
    <row r="51" spans="1:8" x14ac:dyDescent="0.2">
      <c r="A51" s="41" t="s">
        <v>72</v>
      </c>
      <c r="B51" s="41" t="s">
        <v>84</v>
      </c>
      <c r="C51" s="41" t="s">
        <v>1300</v>
      </c>
      <c r="D51" s="41">
        <v>2018</v>
      </c>
      <c r="E51" s="41">
        <v>0.29215053971073818</v>
      </c>
      <c r="F51" s="41">
        <v>1.3429682744499449</v>
      </c>
      <c r="G51" s="41">
        <v>3.3185840707964601E-3</v>
      </c>
      <c r="H51" s="41">
        <v>9.7345132743362831E-2</v>
      </c>
    </row>
    <row r="52" spans="1:8" x14ac:dyDescent="0.2">
      <c r="A52" s="41" t="s">
        <v>72</v>
      </c>
      <c r="B52" s="41" t="s">
        <v>84</v>
      </c>
      <c r="C52" s="41" t="s">
        <v>1301</v>
      </c>
      <c r="D52" s="41">
        <v>2018</v>
      </c>
      <c r="E52" s="41">
        <v>0</v>
      </c>
      <c r="F52" s="41">
        <v>0</v>
      </c>
      <c r="G52" s="41">
        <v>0</v>
      </c>
      <c r="H52" s="41">
        <v>0</v>
      </c>
    </row>
    <row r="53" spans="1:8" x14ac:dyDescent="0.2">
      <c r="A53" s="41" t="s">
        <v>72</v>
      </c>
      <c r="B53" s="41" t="s">
        <v>84</v>
      </c>
      <c r="C53" s="41" t="s">
        <v>1302</v>
      </c>
      <c r="D53" s="41">
        <v>2018</v>
      </c>
      <c r="E53" s="41">
        <v>0.37182795963184861</v>
      </c>
      <c r="F53" s="41">
        <v>0.96351960668902781</v>
      </c>
      <c r="G53" s="41">
        <v>3.1976744186046513E-2</v>
      </c>
      <c r="H53" s="41">
        <v>6.25E-2</v>
      </c>
    </row>
    <row r="54" spans="1:8" x14ac:dyDescent="0.2">
      <c r="A54" s="41" t="s">
        <v>72</v>
      </c>
      <c r="B54" s="41" t="s">
        <v>68</v>
      </c>
      <c r="C54" s="41" t="s">
        <v>1299</v>
      </c>
      <c r="D54" s="41">
        <v>2018</v>
      </c>
      <c r="E54" s="41">
        <v>0.54022309331170637</v>
      </c>
      <c r="F54" s="41">
        <v>1.997243113276653</v>
      </c>
      <c r="G54" s="41">
        <v>9.1556459816887082E-3</v>
      </c>
      <c r="H54" s="41">
        <v>2.0091556459816889E-2</v>
      </c>
    </row>
    <row r="55" spans="1:8" x14ac:dyDescent="0.2">
      <c r="A55" s="41" t="s">
        <v>72</v>
      </c>
      <c r="B55" s="41" t="s">
        <v>68</v>
      </c>
      <c r="C55" s="41" t="s">
        <v>1300</v>
      </c>
      <c r="D55" s="41">
        <v>2018</v>
      </c>
      <c r="E55" s="41">
        <v>0.24617761214204339</v>
      </c>
      <c r="F55" s="41">
        <v>1.3623513217100469</v>
      </c>
      <c r="G55" s="41">
        <v>3.3185840707964601E-3</v>
      </c>
      <c r="H55" s="41">
        <v>9.7345132743362831E-2</v>
      </c>
    </row>
    <row r="56" spans="1:8" x14ac:dyDescent="0.2">
      <c r="A56" s="41" t="s">
        <v>72</v>
      </c>
      <c r="B56" s="41" t="s">
        <v>68</v>
      </c>
      <c r="C56" s="41" t="s">
        <v>1301</v>
      </c>
      <c r="D56" s="41">
        <v>2018</v>
      </c>
      <c r="E56" s="41">
        <v>0</v>
      </c>
      <c r="F56" s="41">
        <v>0</v>
      </c>
      <c r="G56" s="41">
        <v>0</v>
      </c>
      <c r="H56" s="41">
        <v>0</v>
      </c>
    </row>
    <row r="57" spans="1:8" x14ac:dyDescent="0.2">
      <c r="A57" s="41" t="s">
        <v>72</v>
      </c>
      <c r="B57" s="41" t="s">
        <v>68</v>
      </c>
      <c r="C57" s="41" t="s">
        <v>1302</v>
      </c>
      <c r="D57" s="41">
        <v>2018</v>
      </c>
      <c r="E57" s="41">
        <v>0.31331696090805522</v>
      </c>
      <c r="F57" s="41">
        <v>0.97742607523917868</v>
      </c>
      <c r="G57" s="41">
        <v>3.1976744186046513E-2</v>
      </c>
      <c r="H57" s="41">
        <v>6.25E-2</v>
      </c>
    </row>
    <row r="58" spans="1:8" x14ac:dyDescent="0.2">
      <c r="A58" s="41" t="s">
        <v>72</v>
      </c>
      <c r="B58" s="41" t="s">
        <v>1303</v>
      </c>
      <c r="C58" s="41" t="s">
        <v>1299</v>
      </c>
      <c r="D58" s="41">
        <v>2018</v>
      </c>
      <c r="E58" s="41">
        <v>0.6411081288096756</v>
      </c>
      <c r="F58" s="41">
        <v>1.9688270527219041</v>
      </c>
      <c r="G58" s="41">
        <v>9.1556459816887082E-3</v>
      </c>
      <c r="H58" s="41">
        <v>2.0091556459816889E-2</v>
      </c>
    </row>
    <row r="59" spans="1:8" x14ac:dyDescent="0.2">
      <c r="A59" s="41" t="s">
        <v>72</v>
      </c>
      <c r="B59" s="41" t="s">
        <v>1303</v>
      </c>
      <c r="C59" s="41" t="s">
        <v>1300</v>
      </c>
      <c r="D59" s="41">
        <v>2018</v>
      </c>
      <c r="E59" s="41">
        <v>0.29215053971073818</v>
      </c>
      <c r="F59" s="41">
        <v>1.3429682744499449</v>
      </c>
      <c r="G59" s="41">
        <v>3.3185840707964601E-3</v>
      </c>
      <c r="H59" s="41">
        <v>9.7345132743362831E-2</v>
      </c>
    </row>
    <row r="60" spans="1:8" x14ac:dyDescent="0.2">
      <c r="A60" s="41" t="s">
        <v>72</v>
      </c>
      <c r="B60" s="41" t="s">
        <v>1303</v>
      </c>
      <c r="C60" s="41" t="s">
        <v>1301</v>
      </c>
      <c r="D60" s="41">
        <v>2018</v>
      </c>
      <c r="E60" s="41">
        <v>0</v>
      </c>
      <c r="F60" s="41">
        <v>0</v>
      </c>
      <c r="G60" s="41">
        <v>0</v>
      </c>
      <c r="H60" s="41">
        <v>0</v>
      </c>
    </row>
    <row r="61" spans="1:8" x14ac:dyDescent="0.2">
      <c r="A61" s="41" t="s">
        <v>72</v>
      </c>
      <c r="B61" s="41" t="s">
        <v>1303</v>
      </c>
      <c r="C61" s="41" t="s">
        <v>1302</v>
      </c>
      <c r="D61" s="41">
        <v>2018</v>
      </c>
      <c r="E61" s="41">
        <v>0.37182795963184861</v>
      </c>
      <c r="F61" s="41">
        <v>0.96351960668902792</v>
      </c>
      <c r="G61" s="41">
        <v>3.1976744186046513E-2</v>
      </c>
      <c r="H61" s="41">
        <v>6.25E-2</v>
      </c>
    </row>
    <row r="62" spans="1:8" x14ac:dyDescent="0.2">
      <c r="A62" s="41" t="s">
        <v>72</v>
      </c>
      <c r="B62" s="41" t="s">
        <v>63</v>
      </c>
      <c r="C62" s="41" t="s">
        <v>1299</v>
      </c>
      <c r="D62" s="41">
        <v>2018</v>
      </c>
      <c r="E62" s="41">
        <v>0.66388862069631382</v>
      </c>
      <c r="F62" s="41">
        <v>1.9688270527219041</v>
      </c>
      <c r="G62" s="41">
        <v>9.1556459816887082E-3</v>
      </c>
      <c r="H62" s="41">
        <v>2.0091556459816889E-2</v>
      </c>
    </row>
    <row r="63" spans="1:8" x14ac:dyDescent="0.2">
      <c r="A63" s="41" t="s">
        <v>72</v>
      </c>
      <c r="B63" s="41" t="s">
        <v>63</v>
      </c>
      <c r="C63" s="41" t="s">
        <v>1300</v>
      </c>
      <c r="D63" s="41">
        <v>2018</v>
      </c>
      <c r="E63" s="41">
        <v>0.30253152335528227</v>
      </c>
      <c r="F63" s="41">
        <v>1.3429682744499449</v>
      </c>
      <c r="G63" s="41">
        <v>3.3185840707964601E-3</v>
      </c>
      <c r="H63" s="41">
        <v>9.7345132743362831E-2</v>
      </c>
    </row>
    <row r="64" spans="1:8" x14ac:dyDescent="0.2">
      <c r="A64" s="41" t="s">
        <v>72</v>
      </c>
      <c r="B64" s="41" t="s">
        <v>63</v>
      </c>
      <c r="C64" s="41" t="s">
        <v>1301</v>
      </c>
      <c r="D64" s="41">
        <v>2018</v>
      </c>
      <c r="E64" s="41">
        <v>0</v>
      </c>
      <c r="F64" s="41">
        <v>0</v>
      </c>
      <c r="G64" s="41">
        <v>0</v>
      </c>
      <c r="H64" s="41">
        <v>0</v>
      </c>
    </row>
    <row r="65" spans="1:8" x14ac:dyDescent="0.2">
      <c r="A65" s="41" t="s">
        <v>72</v>
      </c>
      <c r="B65" s="41" t="s">
        <v>63</v>
      </c>
      <c r="C65" s="41" t="s">
        <v>1302</v>
      </c>
      <c r="D65" s="41">
        <v>2018</v>
      </c>
      <c r="E65" s="41">
        <v>0.38504012063399562</v>
      </c>
      <c r="F65" s="41">
        <v>0.96351960668902792</v>
      </c>
      <c r="G65" s="41">
        <v>3.1976744186046513E-2</v>
      </c>
      <c r="H65" s="41">
        <v>6.25E-2</v>
      </c>
    </row>
    <row r="66" spans="1:8" x14ac:dyDescent="0.2">
      <c r="A66" s="41" t="s">
        <v>56</v>
      </c>
      <c r="B66" s="41" t="s">
        <v>57</v>
      </c>
      <c r="C66" s="41" t="s">
        <v>1299</v>
      </c>
      <c r="D66" s="41">
        <v>2018</v>
      </c>
      <c r="E66" s="41">
        <v>1.2626901217165181</v>
      </c>
      <c r="F66" s="41">
        <v>2.7130572101081909</v>
      </c>
      <c r="G66" s="41">
        <v>9.1556459816887082E-3</v>
      </c>
      <c r="H66" s="41">
        <v>2.0091556459816889E-2</v>
      </c>
    </row>
    <row r="67" spans="1:8" x14ac:dyDescent="0.2">
      <c r="A67" s="41" t="s">
        <v>56</v>
      </c>
      <c r="B67" s="41" t="s">
        <v>57</v>
      </c>
      <c r="C67" s="41" t="s">
        <v>1300</v>
      </c>
      <c r="D67" s="41">
        <v>2018</v>
      </c>
      <c r="E67" s="41">
        <v>0.57540309344043872</v>
      </c>
      <c r="F67" s="41">
        <v>1.850619512214529</v>
      </c>
      <c r="G67" s="41">
        <v>3.3185840707964601E-3</v>
      </c>
      <c r="H67" s="41">
        <v>9.7345132743362831E-2</v>
      </c>
    </row>
    <row r="68" spans="1:8" x14ac:dyDescent="0.2">
      <c r="A68" s="41" t="s">
        <v>56</v>
      </c>
      <c r="B68" s="41" t="s">
        <v>57</v>
      </c>
      <c r="C68" s="41" t="s">
        <v>1301</v>
      </c>
      <c r="D68" s="41">
        <v>2018</v>
      </c>
      <c r="E68" s="41">
        <v>0</v>
      </c>
      <c r="F68" s="41">
        <v>0</v>
      </c>
      <c r="G68" s="41">
        <v>0</v>
      </c>
      <c r="H68" s="41">
        <v>0</v>
      </c>
    </row>
    <row r="69" spans="1:8" x14ac:dyDescent="0.2">
      <c r="A69" s="41" t="s">
        <v>56</v>
      </c>
      <c r="B69" s="41" t="s">
        <v>57</v>
      </c>
      <c r="C69" s="41" t="s">
        <v>1302</v>
      </c>
      <c r="D69" s="41">
        <v>2018</v>
      </c>
      <c r="E69" s="41">
        <v>0.73233120983328559</v>
      </c>
      <c r="F69" s="41">
        <v>1.327736640145361</v>
      </c>
      <c r="G69" s="41">
        <v>3.1976744186046513E-2</v>
      </c>
      <c r="H69" s="41">
        <v>6.25E-2</v>
      </c>
    </row>
    <row r="70" spans="1:8" x14ac:dyDescent="0.2">
      <c r="A70" s="41" t="s">
        <v>56</v>
      </c>
      <c r="B70" s="41" t="s">
        <v>60</v>
      </c>
      <c r="C70" s="41" t="s">
        <v>1299</v>
      </c>
      <c r="D70" s="41">
        <v>2018</v>
      </c>
      <c r="E70" s="41">
        <v>1.1097353904776619</v>
      </c>
      <c r="F70" s="41">
        <v>2.2556939497508002</v>
      </c>
      <c r="G70" s="41">
        <v>9.1556459816887082E-3</v>
      </c>
      <c r="H70" s="41">
        <v>2.0091556459816889E-2</v>
      </c>
    </row>
    <row r="71" spans="1:8" x14ac:dyDescent="0.2">
      <c r="A71" s="41" t="s">
        <v>56</v>
      </c>
      <c r="B71" s="41" t="s">
        <v>60</v>
      </c>
      <c r="C71" s="41" t="s">
        <v>1300</v>
      </c>
      <c r="D71" s="41">
        <v>2018</v>
      </c>
      <c r="E71" s="41">
        <v>0.50570220325564341</v>
      </c>
      <c r="F71" s="41">
        <v>1.5386447515519299</v>
      </c>
      <c r="G71" s="41">
        <v>3.3185840707964601E-3</v>
      </c>
      <c r="H71" s="41">
        <v>9.7345132743362831E-2</v>
      </c>
    </row>
    <row r="72" spans="1:8" x14ac:dyDescent="0.2">
      <c r="A72" s="41" t="s">
        <v>56</v>
      </c>
      <c r="B72" s="41" t="s">
        <v>60</v>
      </c>
      <c r="C72" s="41" t="s">
        <v>1301</v>
      </c>
      <c r="D72" s="41">
        <v>2018</v>
      </c>
      <c r="E72" s="41">
        <v>0</v>
      </c>
      <c r="F72" s="41">
        <v>0</v>
      </c>
      <c r="G72" s="41">
        <v>0</v>
      </c>
      <c r="H72" s="41">
        <v>0</v>
      </c>
    </row>
    <row r="73" spans="1:8" x14ac:dyDescent="0.2">
      <c r="A73" s="41" t="s">
        <v>56</v>
      </c>
      <c r="B73" s="41" t="s">
        <v>60</v>
      </c>
      <c r="C73" s="41" t="s">
        <v>1302</v>
      </c>
      <c r="D73" s="41">
        <v>2018</v>
      </c>
      <c r="E73" s="41">
        <v>0.64362098596172801</v>
      </c>
      <c r="F73" s="41">
        <v>1.1039087177667419</v>
      </c>
      <c r="G73" s="41">
        <v>3.1976744186046513E-2</v>
      </c>
      <c r="H73" s="41">
        <v>6.25E-2</v>
      </c>
    </row>
    <row r="74" spans="1:8" x14ac:dyDescent="0.2">
      <c r="A74" s="41" t="s">
        <v>56</v>
      </c>
      <c r="B74" s="41" t="s">
        <v>75</v>
      </c>
      <c r="C74" s="41" t="s">
        <v>1299</v>
      </c>
      <c r="D74" s="41">
        <v>2018</v>
      </c>
      <c r="E74" s="41">
        <v>1.7182999594492829</v>
      </c>
      <c r="F74" s="41">
        <v>2.435662333264212</v>
      </c>
      <c r="G74" s="41">
        <v>9.1556459816887082E-3</v>
      </c>
      <c r="H74" s="41">
        <v>2.0091556459816889E-2</v>
      </c>
    </row>
    <row r="75" spans="1:8" x14ac:dyDescent="0.2">
      <c r="A75" s="41" t="s">
        <v>56</v>
      </c>
      <c r="B75" s="41" t="s">
        <v>75</v>
      </c>
      <c r="C75" s="41" t="s">
        <v>1300</v>
      </c>
      <c r="D75" s="41">
        <v>2018</v>
      </c>
      <c r="E75" s="41">
        <v>0.78302276633131873</v>
      </c>
      <c r="F75" s="41">
        <v>1.661404050865912</v>
      </c>
      <c r="G75" s="41">
        <v>3.3185840707964601E-3</v>
      </c>
      <c r="H75" s="41">
        <v>9.7345132743362831E-2</v>
      </c>
    </row>
    <row r="76" spans="1:8" x14ac:dyDescent="0.2">
      <c r="A76" s="41" t="s">
        <v>56</v>
      </c>
      <c r="B76" s="41" t="s">
        <v>75</v>
      </c>
      <c r="C76" s="41" t="s">
        <v>1301</v>
      </c>
      <c r="D76" s="41">
        <v>2018</v>
      </c>
      <c r="E76" s="41">
        <v>0</v>
      </c>
      <c r="F76" s="41">
        <v>0</v>
      </c>
      <c r="G76" s="41">
        <v>0</v>
      </c>
      <c r="H76" s="41">
        <v>0</v>
      </c>
    </row>
    <row r="77" spans="1:8" x14ac:dyDescent="0.2">
      <c r="A77" s="41" t="s">
        <v>56</v>
      </c>
      <c r="B77" s="41" t="s">
        <v>75</v>
      </c>
      <c r="C77" s="41" t="s">
        <v>1302</v>
      </c>
      <c r="D77" s="41">
        <v>2018</v>
      </c>
      <c r="E77" s="41">
        <v>0.9965744298762238</v>
      </c>
      <c r="F77" s="41">
        <v>1.1919830185843641</v>
      </c>
      <c r="G77" s="41">
        <v>3.1976744186046513E-2</v>
      </c>
      <c r="H77" s="41">
        <v>6.25E-2</v>
      </c>
    </row>
    <row r="78" spans="1:8" x14ac:dyDescent="0.2">
      <c r="A78" s="41" t="s">
        <v>56</v>
      </c>
      <c r="B78" s="41" t="s">
        <v>67</v>
      </c>
      <c r="C78" s="41" t="s">
        <v>1299</v>
      </c>
      <c r="D78" s="41">
        <v>2018</v>
      </c>
      <c r="E78" s="41">
        <v>1.1097353904776619</v>
      </c>
      <c r="F78" s="41">
        <v>6.7657287035116989</v>
      </c>
      <c r="G78" s="41">
        <v>9.1556459816887082E-3</v>
      </c>
      <c r="H78" s="41">
        <v>2.0091556459816889E-2</v>
      </c>
    </row>
    <row r="79" spans="1:8" x14ac:dyDescent="0.2">
      <c r="A79" s="41" t="s">
        <v>56</v>
      </c>
      <c r="B79" s="41" t="s">
        <v>67</v>
      </c>
      <c r="C79" s="41" t="s">
        <v>1300</v>
      </c>
      <c r="D79" s="41">
        <v>2018</v>
      </c>
      <c r="E79" s="41">
        <v>0.50570220325564341</v>
      </c>
      <c r="F79" s="41">
        <v>4.6150112524053108</v>
      </c>
      <c r="G79" s="41">
        <v>3.3185840707964601E-3</v>
      </c>
      <c r="H79" s="41">
        <v>9.7345132743362831E-2</v>
      </c>
    </row>
    <row r="80" spans="1:8" x14ac:dyDescent="0.2">
      <c r="A80" s="41" t="s">
        <v>56</v>
      </c>
      <c r="B80" s="41" t="s">
        <v>67</v>
      </c>
      <c r="C80" s="41" t="s">
        <v>1301</v>
      </c>
      <c r="D80" s="41">
        <v>2018</v>
      </c>
      <c r="E80" s="41">
        <v>0</v>
      </c>
      <c r="F80" s="41">
        <v>0</v>
      </c>
      <c r="G80" s="41">
        <v>0</v>
      </c>
      <c r="H80" s="41">
        <v>0</v>
      </c>
    </row>
    <row r="81" spans="1:8" x14ac:dyDescent="0.2">
      <c r="A81" s="41" t="s">
        <v>56</v>
      </c>
      <c r="B81" s="41" t="s">
        <v>67</v>
      </c>
      <c r="C81" s="41" t="s">
        <v>1302</v>
      </c>
      <c r="D81" s="41">
        <v>2018</v>
      </c>
      <c r="E81" s="41">
        <v>0.6436209859617279</v>
      </c>
      <c r="F81" s="41">
        <v>3.311063940512124</v>
      </c>
      <c r="G81" s="41">
        <v>3.1976744186046513E-2</v>
      </c>
      <c r="H81" s="41">
        <v>6.25E-2</v>
      </c>
    </row>
    <row r="82" spans="1:8" x14ac:dyDescent="0.2">
      <c r="A82" s="41" t="s">
        <v>56</v>
      </c>
      <c r="B82" s="41" t="s">
        <v>84</v>
      </c>
      <c r="C82" s="41" t="s">
        <v>1299</v>
      </c>
      <c r="D82" s="41">
        <v>2018</v>
      </c>
      <c r="E82" s="41">
        <v>1.1097353904776619</v>
      </c>
      <c r="F82" s="41">
        <v>4.0594372221070181</v>
      </c>
      <c r="G82" s="41">
        <v>9.1556459816887082E-3</v>
      </c>
      <c r="H82" s="41">
        <v>2.0091556459816889E-2</v>
      </c>
    </row>
    <row r="83" spans="1:8" x14ac:dyDescent="0.2">
      <c r="A83" s="41" t="s">
        <v>56</v>
      </c>
      <c r="B83" s="41" t="s">
        <v>84</v>
      </c>
      <c r="C83" s="41" t="s">
        <v>1300</v>
      </c>
      <c r="D83" s="41">
        <v>2018</v>
      </c>
      <c r="E83" s="41">
        <v>0.5057022032556433</v>
      </c>
      <c r="F83" s="41">
        <v>2.769006751443186</v>
      </c>
      <c r="G83" s="41">
        <v>3.3185840707964601E-3</v>
      </c>
      <c r="H83" s="41">
        <v>9.7345132743362831E-2</v>
      </c>
    </row>
    <row r="84" spans="1:8" x14ac:dyDescent="0.2">
      <c r="A84" s="41" t="s">
        <v>56</v>
      </c>
      <c r="B84" s="41" t="s">
        <v>84</v>
      </c>
      <c r="C84" s="41" t="s">
        <v>1301</v>
      </c>
      <c r="D84" s="41">
        <v>2018</v>
      </c>
      <c r="E84" s="41">
        <v>0</v>
      </c>
      <c r="F84" s="41">
        <v>0</v>
      </c>
      <c r="G84" s="41">
        <v>0</v>
      </c>
      <c r="H84" s="41">
        <v>0</v>
      </c>
    </row>
    <row r="85" spans="1:8" x14ac:dyDescent="0.2">
      <c r="A85" s="41" t="s">
        <v>56</v>
      </c>
      <c r="B85" s="41" t="s">
        <v>84</v>
      </c>
      <c r="C85" s="41" t="s">
        <v>1302</v>
      </c>
      <c r="D85" s="41">
        <v>2018</v>
      </c>
      <c r="E85" s="41">
        <v>0.6436209859617279</v>
      </c>
      <c r="F85" s="41">
        <v>1.986638364307274</v>
      </c>
      <c r="G85" s="41">
        <v>3.1976744186046513E-2</v>
      </c>
      <c r="H85" s="41">
        <v>6.25E-2</v>
      </c>
    </row>
    <row r="86" spans="1:8" x14ac:dyDescent="0.2">
      <c r="A86" s="41" t="s">
        <v>56</v>
      </c>
      <c r="B86" s="41" t="s">
        <v>68</v>
      </c>
      <c r="C86" s="41" t="s">
        <v>1299</v>
      </c>
      <c r="D86" s="41">
        <v>2018</v>
      </c>
      <c r="E86" s="41">
        <v>1.2626901217165181</v>
      </c>
      <c r="F86" s="41">
        <v>2.7130572101081909</v>
      </c>
      <c r="G86" s="41">
        <v>9.1556459816887082E-3</v>
      </c>
      <c r="H86" s="41">
        <v>2.0091556459816889E-2</v>
      </c>
    </row>
    <row r="87" spans="1:8" x14ac:dyDescent="0.2">
      <c r="A87" s="41" t="s">
        <v>56</v>
      </c>
      <c r="B87" s="41" t="s">
        <v>68</v>
      </c>
      <c r="C87" s="41" t="s">
        <v>1300</v>
      </c>
      <c r="D87" s="41">
        <v>2018</v>
      </c>
      <c r="E87" s="41">
        <v>0.57540309344043872</v>
      </c>
      <c r="F87" s="41">
        <v>1.850619512214529</v>
      </c>
      <c r="G87" s="41">
        <v>3.3185840707964601E-3</v>
      </c>
      <c r="H87" s="41">
        <v>9.7345132743362831E-2</v>
      </c>
    </row>
    <row r="88" spans="1:8" x14ac:dyDescent="0.2">
      <c r="A88" s="41" t="s">
        <v>56</v>
      </c>
      <c r="B88" s="41" t="s">
        <v>68</v>
      </c>
      <c r="C88" s="41" t="s">
        <v>1301</v>
      </c>
      <c r="D88" s="41">
        <v>2018</v>
      </c>
      <c r="E88" s="41">
        <v>0</v>
      </c>
      <c r="F88" s="41">
        <v>0</v>
      </c>
      <c r="G88" s="41">
        <v>0</v>
      </c>
      <c r="H88" s="41">
        <v>0</v>
      </c>
    </row>
    <row r="89" spans="1:8" x14ac:dyDescent="0.2">
      <c r="A89" s="41" t="s">
        <v>56</v>
      </c>
      <c r="B89" s="41" t="s">
        <v>68</v>
      </c>
      <c r="C89" s="41" t="s">
        <v>1302</v>
      </c>
      <c r="D89" s="41">
        <v>2018</v>
      </c>
      <c r="E89" s="41">
        <v>0.73233120983328559</v>
      </c>
      <c r="F89" s="41">
        <v>1.327736640145361</v>
      </c>
      <c r="G89" s="41">
        <v>3.1976744186046513E-2</v>
      </c>
      <c r="H89" s="41">
        <v>6.25E-2</v>
      </c>
    </row>
    <row r="90" spans="1:8" x14ac:dyDescent="0.2">
      <c r="A90" s="41" t="s">
        <v>56</v>
      </c>
      <c r="B90" s="41" t="s">
        <v>1303</v>
      </c>
      <c r="C90" s="41" t="s">
        <v>1299</v>
      </c>
      <c r="D90" s="41">
        <v>2018</v>
      </c>
      <c r="E90" s="41">
        <v>1.1097353904776619</v>
      </c>
      <c r="F90" s="41">
        <v>2.7847739343654152</v>
      </c>
      <c r="G90" s="41">
        <v>9.1556459816887082E-3</v>
      </c>
      <c r="H90" s="41">
        <v>2.0091556459816889E-2</v>
      </c>
    </row>
    <row r="91" spans="1:8" x14ac:dyDescent="0.2">
      <c r="A91" s="41" t="s">
        <v>56</v>
      </c>
      <c r="B91" s="41" t="s">
        <v>1303</v>
      </c>
      <c r="C91" s="41" t="s">
        <v>1300</v>
      </c>
      <c r="D91" s="41">
        <v>2018</v>
      </c>
      <c r="E91" s="41">
        <v>0.5057022032556433</v>
      </c>
      <c r="F91" s="41">
        <v>1.899538631490026</v>
      </c>
      <c r="G91" s="41">
        <v>3.3185840707964601E-3</v>
      </c>
      <c r="H91" s="41">
        <v>9.7345132743362831E-2</v>
      </c>
    </row>
    <row r="92" spans="1:8" x14ac:dyDescent="0.2">
      <c r="A92" s="41" t="s">
        <v>56</v>
      </c>
      <c r="B92" s="41" t="s">
        <v>1303</v>
      </c>
      <c r="C92" s="41" t="s">
        <v>1301</v>
      </c>
      <c r="D92" s="41">
        <v>2018</v>
      </c>
      <c r="E92" s="41">
        <v>0</v>
      </c>
      <c r="F92" s="41">
        <v>0</v>
      </c>
      <c r="G92" s="41">
        <v>0</v>
      </c>
      <c r="H92" s="41">
        <v>0</v>
      </c>
    </row>
    <row r="93" spans="1:8" x14ac:dyDescent="0.2">
      <c r="A93" s="41" t="s">
        <v>56</v>
      </c>
      <c r="B93" s="41" t="s">
        <v>1303</v>
      </c>
      <c r="C93" s="41" t="s">
        <v>1302</v>
      </c>
      <c r="D93" s="41">
        <v>2018</v>
      </c>
      <c r="E93" s="41">
        <v>0.64362098596172779</v>
      </c>
      <c r="F93" s="41">
        <v>1.3628339179147899</v>
      </c>
      <c r="G93" s="41">
        <v>3.1976744186046513E-2</v>
      </c>
      <c r="H93" s="41">
        <v>6.25E-2</v>
      </c>
    </row>
    <row r="94" spans="1:8" x14ac:dyDescent="0.2">
      <c r="A94" s="41" t="s">
        <v>56</v>
      </c>
      <c r="B94" s="41" t="s">
        <v>63</v>
      </c>
      <c r="C94" s="41" t="s">
        <v>1299</v>
      </c>
      <c r="D94" s="41">
        <v>2018</v>
      </c>
      <c r="E94" s="41">
        <v>1.532801668372372</v>
      </c>
      <c r="F94" s="41">
        <v>2.7996585375131411</v>
      </c>
      <c r="G94" s="41">
        <v>9.1556459816887082E-3</v>
      </c>
      <c r="H94" s="41">
        <v>2.0091556459816889E-2</v>
      </c>
    </row>
    <row r="95" spans="1:8" x14ac:dyDescent="0.2">
      <c r="A95" s="41" t="s">
        <v>56</v>
      </c>
      <c r="B95" s="41" t="s">
        <v>63</v>
      </c>
      <c r="C95" s="41" t="s">
        <v>1300</v>
      </c>
      <c r="D95" s="41">
        <v>2018</v>
      </c>
      <c r="E95" s="41">
        <v>0.69849189951146051</v>
      </c>
      <c r="F95" s="41">
        <v>1.909691656245317</v>
      </c>
      <c r="G95" s="41">
        <v>3.3185840707964601E-3</v>
      </c>
      <c r="H95" s="41">
        <v>9.7345132743362831E-2</v>
      </c>
    </row>
    <row r="96" spans="1:8" x14ac:dyDescent="0.2">
      <c r="A96" s="41" t="s">
        <v>56</v>
      </c>
      <c r="B96" s="41" t="s">
        <v>63</v>
      </c>
      <c r="C96" s="41" t="s">
        <v>1301</v>
      </c>
      <c r="D96" s="41">
        <v>2018</v>
      </c>
      <c r="E96" s="41">
        <v>0</v>
      </c>
      <c r="F96" s="41">
        <v>0</v>
      </c>
      <c r="G96" s="41">
        <v>0</v>
      </c>
      <c r="H96" s="41">
        <v>0</v>
      </c>
    </row>
    <row r="97" spans="1:8" x14ac:dyDescent="0.2">
      <c r="A97" s="41" t="s">
        <v>56</v>
      </c>
      <c r="B97" s="41" t="s">
        <v>63</v>
      </c>
      <c r="C97" s="41" t="s">
        <v>1302</v>
      </c>
      <c r="D97" s="41">
        <v>2018</v>
      </c>
      <c r="E97" s="41">
        <v>0.88898969028731334</v>
      </c>
      <c r="F97" s="41">
        <v>1.3701182585839169</v>
      </c>
      <c r="G97" s="41">
        <v>3.1976744186046513E-2</v>
      </c>
      <c r="H97" s="41">
        <v>6.25E-2</v>
      </c>
    </row>
    <row r="98" spans="1:8" x14ac:dyDescent="0.2">
      <c r="A98" s="41" t="s">
        <v>58</v>
      </c>
      <c r="B98" s="41" t="s">
        <v>57</v>
      </c>
      <c r="C98" s="41" t="s">
        <v>1299</v>
      </c>
      <c r="D98" s="41">
        <v>2018</v>
      </c>
      <c r="E98" s="41">
        <v>0.54022309331170637</v>
      </c>
      <c r="F98" s="41">
        <v>1.997243113276653</v>
      </c>
      <c r="G98" s="41">
        <v>9.1556459816887082E-3</v>
      </c>
      <c r="H98" s="41">
        <v>2.0091556459816889E-2</v>
      </c>
    </row>
    <row r="99" spans="1:8" x14ac:dyDescent="0.2">
      <c r="A99" s="41" t="s">
        <v>58</v>
      </c>
      <c r="B99" s="41" t="s">
        <v>57</v>
      </c>
      <c r="C99" s="41" t="s">
        <v>1300</v>
      </c>
      <c r="D99" s="41">
        <v>2018</v>
      </c>
      <c r="E99" s="41">
        <v>0.24617761214204339</v>
      </c>
      <c r="F99" s="41">
        <v>1.3623513217100469</v>
      </c>
      <c r="G99" s="41">
        <v>3.3185840707964601E-3</v>
      </c>
      <c r="H99" s="41">
        <v>9.7345132743362831E-2</v>
      </c>
    </row>
    <row r="100" spans="1:8" x14ac:dyDescent="0.2">
      <c r="A100" s="41" t="s">
        <v>58</v>
      </c>
      <c r="B100" s="41" t="s">
        <v>57</v>
      </c>
      <c r="C100" s="41" t="s">
        <v>1301</v>
      </c>
      <c r="D100" s="41">
        <v>2018</v>
      </c>
      <c r="E100" s="41">
        <v>0</v>
      </c>
      <c r="F100" s="41">
        <v>0</v>
      </c>
      <c r="G100" s="41">
        <v>0</v>
      </c>
      <c r="H100" s="41">
        <v>0</v>
      </c>
    </row>
    <row r="101" spans="1:8" x14ac:dyDescent="0.2">
      <c r="A101" s="41" t="s">
        <v>58</v>
      </c>
      <c r="B101" s="41" t="s">
        <v>57</v>
      </c>
      <c r="C101" s="41" t="s">
        <v>1302</v>
      </c>
      <c r="D101" s="41">
        <v>2018</v>
      </c>
      <c r="E101" s="41">
        <v>0.31331696090805522</v>
      </c>
      <c r="F101" s="41">
        <v>0.97742607523917868</v>
      </c>
      <c r="G101" s="41">
        <v>3.1976744186046513E-2</v>
      </c>
      <c r="H101" s="41">
        <v>6.25E-2</v>
      </c>
    </row>
    <row r="102" spans="1:8" x14ac:dyDescent="0.2">
      <c r="A102" s="41" t="s">
        <v>58</v>
      </c>
      <c r="B102" s="41" t="s">
        <v>60</v>
      </c>
      <c r="C102" s="41" t="s">
        <v>1299</v>
      </c>
      <c r="D102" s="41">
        <v>2018</v>
      </c>
      <c r="E102" s="41">
        <v>0.42957498986232068</v>
      </c>
      <c r="F102" s="41">
        <v>1.9688270527219041</v>
      </c>
      <c r="G102" s="41">
        <v>9.1556459816887082E-3</v>
      </c>
      <c r="H102" s="41">
        <v>2.0091556459816889E-2</v>
      </c>
    </row>
    <row r="103" spans="1:8" x14ac:dyDescent="0.2">
      <c r="A103" s="41" t="s">
        <v>58</v>
      </c>
      <c r="B103" s="41" t="s">
        <v>60</v>
      </c>
      <c r="C103" s="41" t="s">
        <v>1300</v>
      </c>
      <c r="D103" s="41">
        <v>2018</v>
      </c>
      <c r="E103" s="41">
        <v>0.19575569158282971</v>
      </c>
      <c r="F103" s="41">
        <v>1.3429682744499449</v>
      </c>
      <c r="G103" s="41">
        <v>3.3185840707964601E-3</v>
      </c>
      <c r="H103" s="41">
        <v>9.7345132743362831E-2</v>
      </c>
    </row>
    <row r="104" spans="1:8" x14ac:dyDescent="0.2">
      <c r="A104" s="41" t="s">
        <v>58</v>
      </c>
      <c r="B104" s="41" t="s">
        <v>60</v>
      </c>
      <c r="C104" s="41" t="s">
        <v>1301</v>
      </c>
      <c r="D104" s="41">
        <v>2018</v>
      </c>
      <c r="E104" s="41">
        <v>0</v>
      </c>
      <c r="F104" s="41">
        <v>0</v>
      </c>
      <c r="G104" s="41">
        <v>0</v>
      </c>
      <c r="H104" s="41">
        <v>0</v>
      </c>
    </row>
    <row r="105" spans="1:8" x14ac:dyDescent="0.2">
      <c r="A105" s="41" t="s">
        <v>58</v>
      </c>
      <c r="B105" s="41" t="s">
        <v>60</v>
      </c>
      <c r="C105" s="41" t="s">
        <v>1302</v>
      </c>
      <c r="D105" s="41">
        <v>2018</v>
      </c>
      <c r="E105" s="41">
        <v>0.24914360746905601</v>
      </c>
      <c r="F105" s="41">
        <v>0.96351960668902792</v>
      </c>
      <c r="G105" s="41">
        <v>3.1976744186046513E-2</v>
      </c>
      <c r="H105" s="41">
        <v>6.25E-2</v>
      </c>
    </row>
    <row r="106" spans="1:8" x14ac:dyDescent="0.2">
      <c r="A106" s="41" t="s">
        <v>58</v>
      </c>
      <c r="B106" s="41" t="s">
        <v>75</v>
      </c>
      <c r="C106" s="41" t="s">
        <v>1299</v>
      </c>
      <c r="D106" s="41">
        <v>2018</v>
      </c>
      <c r="E106" s="41">
        <v>0.62483634889064821</v>
      </c>
      <c r="F106" s="41">
        <v>1.9688270527219049</v>
      </c>
      <c r="G106" s="41">
        <v>9.1556459816887082E-3</v>
      </c>
      <c r="H106" s="41">
        <v>2.0091556459816889E-2</v>
      </c>
    </row>
    <row r="107" spans="1:8" x14ac:dyDescent="0.2">
      <c r="A107" s="41" t="s">
        <v>58</v>
      </c>
      <c r="B107" s="41" t="s">
        <v>75</v>
      </c>
      <c r="C107" s="41" t="s">
        <v>1300</v>
      </c>
      <c r="D107" s="41">
        <v>2018</v>
      </c>
      <c r="E107" s="41">
        <v>0.28473555139320678</v>
      </c>
      <c r="F107" s="41">
        <v>1.3429682744499449</v>
      </c>
      <c r="G107" s="41">
        <v>3.3185840707964601E-3</v>
      </c>
      <c r="H107" s="41">
        <v>9.7345132743362831E-2</v>
      </c>
    </row>
    <row r="108" spans="1:8" x14ac:dyDescent="0.2">
      <c r="A108" s="41" t="s">
        <v>58</v>
      </c>
      <c r="B108" s="41" t="s">
        <v>75</v>
      </c>
      <c r="C108" s="41" t="s">
        <v>1301</v>
      </c>
      <c r="D108" s="41">
        <v>2018</v>
      </c>
      <c r="E108" s="41">
        <v>0</v>
      </c>
      <c r="F108" s="41">
        <v>0</v>
      </c>
      <c r="G108" s="41">
        <v>0</v>
      </c>
      <c r="H108" s="41">
        <v>0</v>
      </c>
    </row>
    <row r="109" spans="1:8" x14ac:dyDescent="0.2">
      <c r="A109" s="41" t="s">
        <v>58</v>
      </c>
      <c r="B109" s="41" t="s">
        <v>75</v>
      </c>
      <c r="C109" s="41" t="s">
        <v>1302</v>
      </c>
      <c r="D109" s="41">
        <v>2018</v>
      </c>
      <c r="E109" s="41">
        <v>0.36239070177317229</v>
      </c>
      <c r="F109" s="41">
        <v>0.96351960668902792</v>
      </c>
      <c r="G109" s="41">
        <v>3.1976744186046513E-2</v>
      </c>
      <c r="H109" s="41">
        <v>6.25E-2</v>
      </c>
    </row>
    <row r="110" spans="1:8" x14ac:dyDescent="0.2">
      <c r="A110" s="41" t="s">
        <v>58</v>
      </c>
      <c r="B110" s="41" t="s">
        <v>67</v>
      </c>
      <c r="C110" s="41" t="s">
        <v>1299</v>
      </c>
      <c r="D110" s="41">
        <v>2018</v>
      </c>
      <c r="E110" s="41">
        <v>0.64110812880967571</v>
      </c>
      <c r="F110" s="41">
        <v>1.9688270527219041</v>
      </c>
      <c r="G110" s="41">
        <v>9.1556459816887082E-3</v>
      </c>
      <c r="H110" s="41">
        <v>2.0091556459816889E-2</v>
      </c>
    </row>
    <row r="111" spans="1:8" x14ac:dyDescent="0.2">
      <c r="A111" s="41" t="s">
        <v>58</v>
      </c>
      <c r="B111" s="41" t="s">
        <v>67</v>
      </c>
      <c r="C111" s="41" t="s">
        <v>1300</v>
      </c>
      <c r="D111" s="41">
        <v>2018</v>
      </c>
      <c r="E111" s="41">
        <v>0.29215053971073818</v>
      </c>
      <c r="F111" s="41">
        <v>1.3429682744499449</v>
      </c>
      <c r="G111" s="41">
        <v>3.3185840707964601E-3</v>
      </c>
      <c r="H111" s="41">
        <v>9.7345132743362831E-2</v>
      </c>
    </row>
    <row r="112" spans="1:8" x14ac:dyDescent="0.2">
      <c r="A112" s="41" t="s">
        <v>58</v>
      </c>
      <c r="B112" s="41" t="s">
        <v>67</v>
      </c>
      <c r="C112" s="41" t="s">
        <v>1301</v>
      </c>
      <c r="D112" s="41">
        <v>2018</v>
      </c>
      <c r="E112" s="41">
        <v>0</v>
      </c>
      <c r="F112" s="41">
        <v>0</v>
      </c>
      <c r="G112" s="41">
        <v>0</v>
      </c>
      <c r="H112" s="41">
        <v>0</v>
      </c>
    </row>
    <row r="113" spans="1:8" x14ac:dyDescent="0.2">
      <c r="A113" s="41" t="s">
        <v>58</v>
      </c>
      <c r="B113" s="41" t="s">
        <v>67</v>
      </c>
      <c r="C113" s="41" t="s">
        <v>1302</v>
      </c>
      <c r="D113" s="41">
        <v>2018</v>
      </c>
      <c r="E113" s="41">
        <v>0.37182795963184873</v>
      </c>
      <c r="F113" s="41">
        <v>0.96351960668902803</v>
      </c>
      <c r="G113" s="41">
        <v>3.1976744186046513E-2</v>
      </c>
      <c r="H113" s="41">
        <v>6.25E-2</v>
      </c>
    </row>
    <row r="114" spans="1:8" x14ac:dyDescent="0.2">
      <c r="A114" s="41" t="s">
        <v>58</v>
      </c>
      <c r="B114" s="41" t="s">
        <v>84</v>
      </c>
      <c r="C114" s="41" t="s">
        <v>1299</v>
      </c>
      <c r="D114" s="41">
        <v>2018</v>
      </c>
      <c r="E114" s="41">
        <v>0.6411081288096756</v>
      </c>
      <c r="F114" s="41">
        <v>1.9688270527219041</v>
      </c>
      <c r="G114" s="41">
        <v>9.1556459816887082E-3</v>
      </c>
      <c r="H114" s="41">
        <v>2.0091556459816889E-2</v>
      </c>
    </row>
    <row r="115" spans="1:8" x14ac:dyDescent="0.2">
      <c r="A115" s="41" t="s">
        <v>58</v>
      </c>
      <c r="B115" s="41" t="s">
        <v>84</v>
      </c>
      <c r="C115" s="41" t="s">
        <v>1300</v>
      </c>
      <c r="D115" s="41">
        <v>2018</v>
      </c>
      <c r="E115" s="41">
        <v>0.29215053971073818</v>
      </c>
      <c r="F115" s="41">
        <v>1.3429682744499449</v>
      </c>
      <c r="G115" s="41">
        <v>3.3185840707964601E-3</v>
      </c>
      <c r="H115" s="41">
        <v>9.7345132743362831E-2</v>
      </c>
    </row>
    <row r="116" spans="1:8" x14ac:dyDescent="0.2">
      <c r="A116" s="41" t="s">
        <v>58</v>
      </c>
      <c r="B116" s="41" t="s">
        <v>84</v>
      </c>
      <c r="C116" s="41" t="s">
        <v>1301</v>
      </c>
      <c r="D116" s="41">
        <v>2018</v>
      </c>
      <c r="E116" s="41">
        <v>0</v>
      </c>
      <c r="F116" s="41">
        <v>0</v>
      </c>
      <c r="G116" s="41">
        <v>0</v>
      </c>
      <c r="H116" s="41">
        <v>0</v>
      </c>
    </row>
    <row r="117" spans="1:8" x14ac:dyDescent="0.2">
      <c r="A117" s="41" t="s">
        <v>58</v>
      </c>
      <c r="B117" s="41" t="s">
        <v>84</v>
      </c>
      <c r="C117" s="41" t="s">
        <v>1302</v>
      </c>
      <c r="D117" s="41">
        <v>2018</v>
      </c>
      <c r="E117" s="41">
        <v>0.37182795963184861</v>
      </c>
      <c r="F117" s="41">
        <v>0.96351960668902781</v>
      </c>
      <c r="G117" s="41">
        <v>3.1976744186046513E-2</v>
      </c>
      <c r="H117" s="41">
        <v>6.25E-2</v>
      </c>
    </row>
    <row r="118" spans="1:8" x14ac:dyDescent="0.2">
      <c r="A118" s="41" t="s">
        <v>58</v>
      </c>
      <c r="B118" s="41" t="s">
        <v>68</v>
      </c>
      <c r="C118" s="41" t="s">
        <v>1299</v>
      </c>
      <c r="D118" s="41">
        <v>2018</v>
      </c>
      <c r="E118" s="41">
        <v>0.54022309331170637</v>
      </c>
      <c r="F118" s="41">
        <v>1.997243113276653</v>
      </c>
      <c r="G118" s="41">
        <v>9.1556459816887082E-3</v>
      </c>
      <c r="H118" s="41">
        <v>2.0091556459816889E-2</v>
      </c>
    </row>
    <row r="119" spans="1:8" x14ac:dyDescent="0.2">
      <c r="A119" s="41" t="s">
        <v>58</v>
      </c>
      <c r="B119" s="41" t="s">
        <v>68</v>
      </c>
      <c r="C119" s="41" t="s">
        <v>1300</v>
      </c>
      <c r="D119" s="41">
        <v>2018</v>
      </c>
      <c r="E119" s="41">
        <v>0.24617761214204339</v>
      </c>
      <c r="F119" s="41">
        <v>1.3623513217100469</v>
      </c>
      <c r="G119" s="41">
        <v>3.3185840707964601E-3</v>
      </c>
      <c r="H119" s="41">
        <v>9.7345132743362831E-2</v>
      </c>
    </row>
    <row r="120" spans="1:8" x14ac:dyDescent="0.2">
      <c r="A120" s="41" t="s">
        <v>58</v>
      </c>
      <c r="B120" s="41" t="s">
        <v>68</v>
      </c>
      <c r="C120" s="41" t="s">
        <v>1301</v>
      </c>
      <c r="D120" s="41">
        <v>2018</v>
      </c>
      <c r="E120" s="41">
        <v>0</v>
      </c>
      <c r="F120" s="41">
        <v>0</v>
      </c>
      <c r="G120" s="41">
        <v>0</v>
      </c>
      <c r="H120" s="41">
        <v>0</v>
      </c>
    </row>
    <row r="121" spans="1:8" x14ac:dyDescent="0.2">
      <c r="A121" s="41" t="s">
        <v>58</v>
      </c>
      <c r="B121" s="41" t="s">
        <v>68</v>
      </c>
      <c r="C121" s="41" t="s">
        <v>1302</v>
      </c>
      <c r="D121" s="41">
        <v>2018</v>
      </c>
      <c r="E121" s="41">
        <v>0.31331696090805522</v>
      </c>
      <c r="F121" s="41">
        <v>0.97742607523917868</v>
      </c>
      <c r="G121" s="41">
        <v>3.1976744186046513E-2</v>
      </c>
      <c r="H121" s="41">
        <v>6.25E-2</v>
      </c>
    </row>
    <row r="122" spans="1:8" x14ac:dyDescent="0.2">
      <c r="A122" s="41" t="s">
        <v>58</v>
      </c>
      <c r="B122" s="41" t="s">
        <v>1303</v>
      </c>
      <c r="C122" s="41" t="s">
        <v>1299</v>
      </c>
      <c r="D122" s="41">
        <v>2018</v>
      </c>
      <c r="E122" s="41">
        <v>0.6411081288096756</v>
      </c>
      <c r="F122" s="41">
        <v>1.9688270527219041</v>
      </c>
      <c r="G122" s="41">
        <v>9.1556459816887082E-3</v>
      </c>
      <c r="H122" s="41">
        <v>2.0091556459816889E-2</v>
      </c>
    </row>
    <row r="123" spans="1:8" x14ac:dyDescent="0.2">
      <c r="A123" s="41" t="s">
        <v>58</v>
      </c>
      <c r="B123" s="41" t="s">
        <v>1303</v>
      </c>
      <c r="C123" s="41" t="s">
        <v>1300</v>
      </c>
      <c r="D123" s="41">
        <v>2018</v>
      </c>
      <c r="E123" s="41">
        <v>0.29215053971073818</v>
      </c>
      <c r="F123" s="41">
        <v>1.3429682744499449</v>
      </c>
      <c r="G123" s="41">
        <v>3.3185840707964601E-3</v>
      </c>
      <c r="H123" s="41">
        <v>9.7345132743362831E-2</v>
      </c>
    </row>
    <row r="124" spans="1:8" x14ac:dyDescent="0.2">
      <c r="A124" s="41" t="s">
        <v>58</v>
      </c>
      <c r="B124" s="41" t="s">
        <v>1303</v>
      </c>
      <c r="C124" s="41" t="s">
        <v>1301</v>
      </c>
      <c r="D124" s="41">
        <v>2018</v>
      </c>
      <c r="E124" s="41">
        <v>0</v>
      </c>
      <c r="F124" s="41">
        <v>0</v>
      </c>
      <c r="G124" s="41">
        <v>0</v>
      </c>
      <c r="H124" s="41">
        <v>0</v>
      </c>
    </row>
    <row r="125" spans="1:8" x14ac:dyDescent="0.2">
      <c r="A125" s="41" t="s">
        <v>58</v>
      </c>
      <c r="B125" s="41" t="s">
        <v>1303</v>
      </c>
      <c r="C125" s="41" t="s">
        <v>1302</v>
      </c>
      <c r="D125" s="41">
        <v>2018</v>
      </c>
      <c r="E125" s="41">
        <v>0.37182795963184861</v>
      </c>
      <c r="F125" s="41">
        <v>0.96351960668902792</v>
      </c>
      <c r="G125" s="41">
        <v>3.1976744186046513E-2</v>
      </c>
      <c r="H125" s="41">
        <v>6.25E-2</v>
      </c>
    </row>
    <row r="126" spans="1:8" x14ac:dyDescent="0.2">
      <c r="A126" s="41" t="s">
        <v>58</v>
      </c>
      <c r="B126" s="41" t="s">
        <v>63</v>
      </c>
      <c r="C126" s="41" t="s">
        <v>1299</v>
      </c>
      <c r="D126" s="41">
        <v>2018</v>
      </c>
      <c r="E126" s="41">
        <v>0.66388862069631382</v>
      </c>
      <c r="F126" s="41">
        <v>1.9688270527219041</v>
      </c>
      <c r="G126" s="41">
        <v>9.1556459816887082E-3</v>
      </c>
      <c r="H126" s="41">
        <v>2.0091556459816889E-2</v>
      </c>
    </row>
    <row r="127" spans="1:8" x14ac:dyDescent="0.2">
      <c r="A127" s="41" t="s">
        <v>58</v>
      </c>
      <c r="B127" s="41" t="s">
        <v>63</v>
      </c>
      <c r="C127" s="41" t="s">
        <v>1300</v>
      </c>
      <c r="D127" s="41">
        <v>2018</v>
      </c>
      <c r="E127" s="41">
        <v>0.30253152335528227</v>
      </c>
      <c r="F127" s="41">
        <v>1.3429682744499449</v>
      </c>
      <c r="G127" s="41">
        <v>3.3185840707964601E-3</v>
      </c>
      <c r="H127" s="41">
        <v>9.7345132743362831E-2</v>
      </c>
    </row>
    <row r="128" spans="1:8" x14ac:dyDescent="0.2">
      <c r="A128" s="41" t="s">
        <v>58</v>
      </c>
      <c r="B128" s="41" t="s">
        <v>63</v>
      </c>
      <c r="C128" s="41" t="s">
        <v>1301</v>
      </c>
      <c r="D128" s="41">
        <v>2018</v>
      </c>
      <c r="E128" s="41">
        <v>0</v>
      </c>
      <c r="F128" s="41">
        <v>0</v>
      </c>
      <c r="G128" s="41">
        <v>0</v>
      </c>
      <c r="H128" s="41">
        <v>0</v>
      </c>
    </row>
    <row r="129" spans="1:8" x14ac:dyDescent="0.2">
      <c r="A129" s="41" t="s">
        <v>58</v>
      </c>
      <c r="B129" s="41" t="s">
        <v>63</v>
      </c>
      <c r="C129" s="41" t="s">
        <v>1302</v>
      </c>
      <c r="D129" s="41">
        <v>2018</v>
      </c>
      <c r="E129" s="41">
        <v>0.38504012063399562</v>
      </c>
      <c r="F129" s="41">
        <v>0.96351960668902792</v>
      </c>
      <c r="G129" s="41">
        <v>3.1976744186046513E-2</v>
      </c>
      <c r="H129" s="41">
        <v>6.25E-2</v>
      </c>
    </row>
    <row r="130" spans="1:8" x14ac:dyDescent="0.2">
      <c r="A130" s="41" t="s">
        <v>73</v>
      </c>
      <c r="B130" s="41" t="s">
        <v>57</v>
      </c>
      <c r="C130" s="41" t="s">
        <v>1299</v>
      </c>
      <c r="D130" s="41">
        <v>2018</v>
      </c>
      <c r="E130" s="41">
        <v>0.50767953347365169</v>
      </c>
      <c r="F130" s="41">
        <v>2.706291481404679</v>
      </c>
      <c r="G130" s="41">
        <v>9.1556459816887082E-3</v>
      </c>
      <c r="H130" s="41">
        <v>2.0091556459816889E-2</v>
      </c>
    </row>
    <row r="131" spans="1:8" x14ac:dyDescent="0.2">
      <c r="A131" s="41" t="s">
        <v>73</v>
      </c>
      <c r="B131" s="41" t="s">
        <v>57</v>
      </c>
      <c r="C131" s="41" t="s">
        <v>1300</v>
      </c>
      <c r="D131" s="41">
        <v>2018</v>
      </c>
      <c r="E131" s="41">
        <v>0.23134763550698051</v>
      </c>
      <c r="F131" s="41">
        <v>1.846004500962124</v>
      </c>
      <c r="G131" s="41">
        <v>3.3185840707964601E-3</v>
      </c>
      <c r="H131" s="41">
        <v>9.7345132743362831E-2</v>
      </c>
    </row>
    <row r="132" spans="1:8" x14ac:dyDescent="0.2">
      <c r="A132" s="41" t="s">
        <v>73</v>
      </c>
      <c r="B132" s="41" t="s">
        <v>57</v>
      </c>
      <c r="C132" s="41" t="s">
        <v>1301</v>
      </c>
      <c r="D132" s="41">
        <v>2018</v>
      </c>
      <c r="E132" s="41">
        <v>0</v>
      </c>
      <c r="F132" s="41">
        <v>0</v>
      </c>
      <c r="G132" s="41">
        <v>0</v>
      </c>
      <c r="H132" s="41">
        <v>0</v>
      </c>
    </row>
    <row r="133" spans="1:8" x14ac:dyDescent="0.2">
      <c r="A133" s="41" t="s">
        <v>73</v>
      </c>
      <c r="B133" s="41" t="s">
        <v>57</v>
      </c>
      <c r="C133" s="41" t="s">
        <v>1302</v>
      </c>
      <c r="D133" s="41">
        <v>2018</v>
      </c>
      <c r="E133" s="41">
        <v>0.29444244519070251</v>
      </c>
      <c r="F133" s="41">
        <v>1.3244255762048489</v>
      </c>
      <c r="G133" s="41">
        <v>3.1976744186046513E-2</v>
      </c>
      <c r="H133" s="41">
        <v>6.25E-2</v>
      </c>
    </row>
    <row r="134" spans="1:8" x14ac:dyDescent="0.2">
      <c r="A134" s="41" t="s">
        <v>73</v>
      </c>
      <c r="B134" s="41" t="s">
        <v>60</v>
      </c>
      <c r="C134" s="41" t="s">
        <v>1299</v>
      </c>
      <c r="D134" s="41">
        <v>2018</v>
      </c>
      <c r="E134" s="41">
        <v>1.3440490213116549</v>
      </c>
      <c r="F134" s="41">
        <v>2.706291481404679</v>
      </c>
      <c r="G134" s="41">
        <v>9.1556459816887082E-3</v>
      </c>
      <c r="H134" s="41">
        <v>2.0091556459816889E-2</v>
      </c>
    </row>
    <row r="135" spans="1:8" x14ac:dyDescent="0.2">
      <c r="A135" s="41" t="s">
        <v>73</v>
      </c>
      <c r="B135" s="41" t="s">
        <v>60</v>
      </c>
      <c r="C135" s="41" t="s">
        <v>1300</v>
      </c>
      <c r="D135" s="41">
        <v>2018</v>
      </c>
      <c r="E135" s="41">
        <v>0.61247803502809584</v>
      </c>
      <c r="F135" s="41">
        <v>1.846004500962124</v>
      </c>
      <c r="G135" s="41">
        <v>3.3185840707964601E-3</v>
      </c>
      <c r="H135" s="41">
        <v>9.7345132743362831E-2</v>
      </c>
    </row>
    <row r="136" spans="1:8" x14ac:dyDescent="0.2">
      <c r="A136" s="41" t="s">
        <v>73</v>
      </c>
      <c r="B136" s="41" t="s">
        <v>60</v>
      </c>
      <c r="C136" s="41" t="s">
        <v>1301</v>
      </c>
      <c r="D136" s="41">
        <v>2018</v>
      </c>
      <c r="E136" s="41">
        <v>0</v>
      </c>
      <c r="F136" s="41">
        <v>0</v>
      </c>
      <c r="G136" s="41">
        <v>0</v>
      </c>
      <c r="H136" s="41">
        <v>0</v>
      </c>
    </row>
    <row r="137" spans="1:8" x14ac:dyDescent="0.2">
      <c r="A137" s="41" t="s">
        <v>73</v>
      </c>
      <c r="B137" s="41" t="s">
        <v>60</v>
      </c>
      <c r="C137" s="41" t="s">
        <v>1302</v>
      </c>
      <c r="D137" s="41">
        <v>2018</v>
      </c>
      <c r="E137" s="41">
        <v>0.77951749912666746</v>
      </c>
      <c r="F137" s="41">
        <v>1.3244255762048489</v>
      </c>
      <c r="G137" s="41">
        <v>3.1976744186046513E-2</v>
      </c>
      <c r="H137" s="41">
        <v>6.25E-2</v>
      </c>
    </row>
    <row r="138" spans="1:8" x14ac:dyDescent="0.2">
      <c r="A138" s="41" t="s">
        <v>73</v>
      </c>
      <c r="B138" s="41" t="s">
        <v>75</v>
      </c>
      <c r="C138" s="41" t="s">
        <v>1299</v>
      </c>
      <c r="D138" s="41">
        <v>2018</v>
      </c>
      <c r="E138" s="41">
        <v>1.80616757101203</v>
      </c>
      <c r="F138" s="41">
        <v>2.706291481404679</v>
      </c>
      <c r="G138" s="41">
        <v>9.1556459816887082E-3</v>
      </c>
      <c r="H138" s="41">
        <v>2.0091556459816889E-2</v>
      </c>
    </row>
    <row r="139" spans="1:8" x14ac:dyDescent="0.2">
      <c r="A139" s="41" t="s">
        <v>73</v>
      </c>
      <c r="B139" s="41" t="s">
        <v>75</v>
      </c>
      <c r="C139" s="41" t="s">
        <v>1300</v>
      </c>
      <c r="D139" s="41">
        <v>2018</v>
      </c>
      <c r="E139" s="41">
        <v>0.82306370324598832</v>
      </c>
      <c r="F139" s="41">
        <v>1.846004500962124</v>
      </c>
      <c r="G139" s="41">
        <v>3.3185840707964601E-3</v>
      </c>
      <c r="H139" s="41">
        <v>9.7345132743362831E-2</v>
      </c>
    </row>
    <row r="140" spans="1:8" x14ac:dyDescent="0.2">
      <c r="A140" s="41" t="s">
        <v>73</v>
      </c>
      <c r="B140" s="41" t="s">
        <v>75</v>
      </c>
      <c r="C140" s="41" t="s">
        <v>1301</v>
      </c>
      <c r="D140" s="41">
        <v>2018</v>
      </c>
      <c r="E140" s="41">
        <v>0</v>
      </c>
      <c r="F140" s="41">
        <v>0</v>
      </c>
      <c r="G140" s="41">
        <v>0</v>
      </c>
      <c r="H140" s="41">
        <v>0</v>
      </c>
    </row>
    <row r="141" spans="1:8" x14ac:dyDescent="0.2">
      <c r="A141" s="41" t="s">
        <v>73</v>
      </c>
      <c r="B141" s="41" t="s">
        <v>75</v>
      </c>
      <c r="C141" s="41" t="s">
        <v>1302</v>
      </c>
      <c r="D141" s="41">
        <v>2018</v>
      </c>
      <c r="E141" s="41">
        <v>1.0475356223130761</v>
      </c>
      <c r="F141" s="41">
        <v>1.3244255762048489</v>
      </c>
      <c r="G141" s="41">
        <v>3.1976744186046513E-2</v>
      </c>
      <c r="H141" s="41">
        <v>6.25E-2</v>
      </c>
    </row>
    <row r="142" spans="1:8" x14ac:dyDescent="0.2">
      <c r="A142" s="41" t="s">
        <v>73</v>
      </c>
      <c r="B142" s="41" t="s">
        <v>67</v>
      </c>
      <c r="C142" s="41" t="s">
        <v>1299</v>
      </c>
      <c r="D142" s="41">
        <v>2018</v>
      </c>
      <c r="E142" s="41">
        <v>1.614160567967508</v>
      </c>
      <c r="F142" s="41">
        <v>2.706291481404679</v>
      </c>
      <c r="G142" s="41">
        <v>9.1556459816887082E-3</v>
      </c>
      <c r="H142" s="41">
        <v>2.0091556459816889E-2</v>
      </c>
    </row>
    <row r="143" spans="1:8" x14ac:dyDescent="0.2">
      <c r="A143" s="41" t="s">
        <v>73</v>
      </c>
      <c r="B143" s="41" t="s">
        <v>67</v>
      </c>
      <c r="C143" s="41" t="s">
        <v>1300</v>
      </c>
      <c r="D143" s="41">
        <v>2018</v>
      </c>
      <c r="E143" s="41">
        <v>0.73556684109911752</v>
      </c>
      <c r="F143" s="41">
        <v>1.846004500962124</v>
      </c>
      <c r="G143" s="41">
        <v>3.3185840707964601E-3</v>
      </c>
      <c r="H143" s="41">
        <v>9.7345132743362831E-2</v>
      </c>
    </row>
    <row r="144" spans="1:8" x14ac:dyDescent="0.2">
      <c r="A144" s="41" t="s">
        <v>73</v>
      </c>
      <c r="B144" s="41" t="s">
        <v>67</v>
      </c>
      <c r="C144" s="41" t="s">
        <v>1301</v>
      </c>
      <c r="D144" s="41">
        <v>2018</v>
      </c>
      <c r="E144" s="41">
        <v>0</v>
      </c>
      <c r="F144" s="41">
        <v>0</v>
      </c>
      <c r="G144" s="41">
        <v>0</v>
      </c>
      <c r="H144" s="41">
        <v>0</v>
      </c>
    </row>
    <row r="145" spans="1:8" x14ac:dyDescent="0.2">
      <c r="A145" s="41" t="s">
        <v>73</v>
      </c>
      <c r="B145" s="41" t="s">
        <v>67</v>
      </c>
      <c r="C145" s="41" t="s">
        <v>1302</v>
      </c>
      <c r="D145" s="41">
        <v>2018</v>
      </c>
      <c r="E145" s="41">
        <v>0.93617597958069498</v>
      </c>
      <c r="F145" s="41">
        <v>1.32442557620485</v>
      </c>
      <c r="G145" s="41">
        <v>3.1976744186046513E-2</v>
      </c>
      <c r="H145" s="41">
        <v>6.25E-2</v>
      </c>
    </row>
    <row r="146" spans="1:8" x14ac:dyDescent="0.2">
      <c r="A146" s="41" t="s">
        <v>73</v>
      </c>
      <c r="B146" s="41" t="s">
        <v>84</v>
      </c>
      <c r="C146" s="41" t="s">
        <v>1299</v>
      </c>
      <c r="D146" s="41">
        <v>2018</v>
      </c>
      <c r="E146" s="41">
        <v>1.4742232606638741</v>
      </c>
      <c r="F146" s="41">
        <v>2.706291481404679</v>
      </c>
      <c r="G146" s="41">
        <v>9.1556459816887082E-3</v>
      </c>
      <c r="H146" s="41">
        <v>2.0091556459816889E-2</v>
      </c>
    </row>
    <row r="147" spans="1:8" x14ac:dyDescent="0.2">
      <c r="A147" s="41" t="s">
        <v>73</v>
      </c>
      <c r="B147" s="41" t="s">
        <v>84</v>
      </c>
      <c r="C147" s="41" t="s">
        <v>1300</v>
      </c>
      <c r="D147" s="41">
        <v>2018</v>
      </c>
      <c r="E147" s="41">
        <v>0.67179794156834738</v>
      </c>
      <c r="F147" s="41">
        <v>1.846004500962124</v>
      </c>
      <c r="G147" s="41">
        <v>3.3185840707964601E-3</v>
      </c>
      <c r="H147" s="41">
        <v>9.7345132743362831E-2</v>
      </c>
    </row>
    <row r="148" spans="1:8" x14ac:dyDescent="0.2">
      <c r="A148" s="41" t="s">
        <v>73</v>
      </c>
      <c r="B148" s="41" t="s">
        <v>84</v>
      </c>
      <c r="C148" s="41" t="s">
        <v>1301</v>
      </c>
      <c r="D148" s="41">
        <v>2018</v>
      </c>
      <c r="E148" s="41">
        <v>0</v>
      </c>
      <c r="F148" s="41">
        <v>0</v>
      </c>
      <c r="G148" s="41">
        <v>0</v>
      </c>
      <c r="H148" s="41">
        <v>0</v>
      </c>
    </row>
    <row r="149" spans="1:8" x14ac:dyDescent="0.2">
      <c r="A149" s="41" t="s">
        <v>73</v>
      </c>
      <c r="B149" s="41" t="s">
        <v>84</v>
      </c>
      <c r="C149" s="41" t="s">
        <v>1302</v>
      </c>
      <c r="D149" s="41">
        <v>2018</v>
      </c>
      <c r="E149" s="41">
        <v>0.85501556199607842</v>
      </c>
      <c r="F149" s="41">
        <v>1.3244255762048489</v>
      </c>
      <c r="G149" s="41">
        <v>3.1976744186046513E-2</v>
      </c>
      <c r="H149" s="41">
        <v>6.25E-2</v>
      </c>
    </row>
    <row r="150" spans="1:8" x14ac:dyDescent="0.2">
      <c r="A150" s="41" t="s">
        <v>73</v>
      </c>
      <c r="B150" s="41" t="s">
        <v>68</v>
      </c>
      <c r="C150" s="41" t="s">
        <v>1299</v>
      </c>
      <c r="D150" s="41">
        <v>2018</v>
      </c>
      <c r="E150" s="41">
        <v>0.50767953347365169</v>
      </c>
      <c r="F150" s="41">
        <v>2.706291481404679</v>
      </c>
      <c r="G150" s="41">
        <v>9.1556459816887082E-3</v>
      </c>
      <c r="H150" s="41">
        <v>2.0091556459816889E-2</v>
      </c>
    </row>
    <row r="151" spans="1:8" x14ac:dyDescent="0.2">
      <c r="A151" s="41" t="s">
        <v>73</v>
      </c>
      <c r="B151" s="41" t="s">
        <v>68</v>
      </c>
      <c r="C151" s="41" t="s">
        <v>1300</v>
      </c>
      <c r="D151" s="41">
        <v>2018</v>
      </c>
      <c r="E151" s="41">
        <v>0.23134763550698051</v>
      </c>
      <c r="F151" s="41">
        <v>1.846004500962124</v>
      </c>
      <c r="G151" s="41">
        <v>3.3185840707964601E-3</v>
      </c>
      <c r="H151" s="41">
        <v>9.7345132743362831E-2</v>
      </c>
    </row>
    <row r="152" spans="1:8" x14ac:dyDescent="0.2">
      <c r="A152" s="41" t="s">
        <v>73</v>
      </c>
      <c r="B152" s="41" t="s">
        <v>68</v>
      </c>
      <c r="C152" s="41" t="s">
        <v>1301</v>
      </c>
      <c r="D152" s="41">
        <v>2018</v>
      </c>
      <c r="E152" s="41">
        <v>0</v>
      </c>
      <c r="F152" s="41">
        <v>0</v>
      </c>
      <c r="G152" s="41">
        <v>0</v>
      </c>
      <c r="H152" s="41">
        <v>0</v>
      </c>
    </row>
    <row r="153" spans="1:8" x14ac:dyDescent="0.2">
      <c r="A153" s="41" t="s">
        <v>73</v>
      </c>
      <c r="B153" s="41" t="s">
        <v>68</v>
      </c>
      <c r="C153" s="41" t="s">
        <v>1302</v>
      </c>
      <c r="D153" s="41">
        <v>2018</v>
      </c>
      <c r="E153" s="41">
        <v>0.29444244519070251</v>
      </c>
      <c r="F153" s="41">
        <v>1.3244255762048489</v>
      </c>
      <c r="G153" s="41">
        <v>3.1976744186046513E-2</v>
      </c>
      <c r="H153" s="41">
        <v>6.25E-2</v>
      </c>
    </row>
    <row r="154" spans="1:8" x14ac:dyDescent="0.2">
      <c r="A154" s="41" t="s">
        <v>73</v>
      </c>
      <c r="B154" s="41" t="s">
        <v>1303</v>
      </c>
      <c r="C154" s="41" t="s">
        <v>1299</v>
      </c>
      <c r="D154" s="41">
        <v>2018</v>
      </c>
      <c r="E154" s="41">
        <v>1.532801668372372</v>
      </c>
      <c r="F154" s="41">
        <v>2.706291481404679</v>
      </c>
      <c r="G154" s="41">
        <v>9.1556459816887082E-3</v>
      </c>
      <c r="H154" s="41">
        <v>2.0091556459816889E-2</v>
      </c>
    </row>
    <row r="155" spans="1:8" x14ac:dyDescent="0.2">
      <c r="A155" s="41" t="s">
        <v>73</v>
      </c>
      <c r="B155" s="41" t="s">
        <v>1303</v>
      </c>
      <c r="C155" s="41" t="s">
        <v>1300</v>
      </c>
      <c r="D155" s="41">
        <v>2018</v>
      </c>
      <c r="E155" s="41">
        <v>0.69849189951146029</v>
      </c>
      <c r="F155" s="41">
        <v>1.846004500962124</v>
      </c>
      <c r="G155" s="41">
        <v>3.3185840707964601E-3</v>
      </c>
      <c r="H155" s="41">
        <v>9.7345132743362831E-2</v>
      </c>
    </row>
    <row r="156" spans="1:8" x14ac:dyDescent="0.2">
      <c r="A156" s="41" t="s">
        <v>73</v>
      </c>
      <c r="B156" s="41" t="s">
        <v>1303</v>
      </c>
      <c r="C156" s="41" t="s">
        <v>1301</v>
      </c>
      <c r="D156" s="41">
        <v>2018</v>
      </c>
      <c r="E156" s="41">
        <v>0</v>
      </c>
      <c r="F156" s="41">
        <v>0</v>
      </c>
      <c r="G156" s="41">
        <v>0</v>
      </c>
      <c r="H156" s="41">
        <v>0</v>
      </c>
    </row>
    <row r="157" spans="1:8" x14ac:dyDescent="0.2">
      <c r="A157" s="41" t="s">
        <v>73</v>
      </c>
      <c r="B157" s="41" t="s">
        <v>1303</v>
      </c>
      <c r="C157" s="41" t="s">
        <v>1302</v>
      </c>
      <c r="D157" s="41">
        <v>2018</v>
      </c>
      <c r="E157" s="41">
        <v>0.88898969028731301</v>
      </c>
      <c r="F157" s="41">
        <v>1.3244255762048489</v>
      </c>
      <c r="G157" s="41">
        <v>3.1976744186046513E-2</v>
      </c>
      <c r="H157" s="41">
        <v>6.25E-2</v>
      </c>
    </row>
    <row r="158" spans="1:8" x14ac:dyDescent="0.2">
      <c r="A158" s="41" t="s">
        <v>73</v>
      </c>
      <c r="B158" s="41" t="s">
        <v>63</v>
      </c>
      <c r="C158" s="41" t="s">
        <v>1299</v>
      </c>
      <c r="D158" s="41">
        <v>2018</v>
      </c>
      <c r="E158" s="41">
        <v>1.767115299206365</v>
      </c>
      <c r="F158" s="41">
        <v>2.706291481404679</v>
      </c>
      <c r="G158" s="41">
        <v>9.1556459816887082E-3</v>
      </c>
      <c r="H158" s="41">
        <v>2.0091556459816889E-2</v>
      </c>
    </row>
    <row r="159" spans="1:8" x14ac:dyDescent="0.2">
      <c r="A159" s="41" t="s">
        <v>73</v>
      </c>
      <c r="B159" s="41" t="s">
        <v>63</v>
      </c>
      <c r="C159" s="41" t="s">
        <v>1300</v>
      </c>
      <c r="D159" s="41">
        <v>2018</v>
      </c>
      <c r="E159" s="41">
        <v>0.80526773128391294</v>
      </c>
      <c r="F159" s="41">
        <v>1.846004500962124</v>
      </c>
      <c r="G159" s="41">
        <v>3.3185840707964601E-3</v>
      </c>
      <c r="H159" s="41">
        <v>9.7345132743362831E-2</v>
      </c>
    </row>
    <row r="160" spans="1:8" x14ac:dyDescent="0.2">
      <c r="A160" s="41" t="s">
        <v>73</v>
      </c>
      <c r="B160" s="41" t="s">
        <v>63</v>
      </c>
      <c r="C160" s="41" t="s">
        <v>1301</v>
      </c>
      <c r="D160" s="41">
        <v>2018</v>
      </c>
      <c r="E160" s="41">
        <v>0</v>
      </c>
      <c r="F160" s="41">
        <v>0</v>
      </c>
      <c r="G160" s="41">
        <v>0</v>
      </c>
      <c r="H160" s="41">
        <v>0</v>
      </c>
    </row>
    <row r="161" spans="1:8" x14ac:dyDescent="0.2">
      <c r="A161" s="41" t="s">
        <v>73</v>
      </c>
      <c r="B161" s="41" t="s">
        <v>63</v>
      </c>
      <c r="C161" s="41" t="s">
        <v>1302</v>
      </c>
      <c r="D161" s="41">
        <v>2018</v>
      </c>
      <c r="E161" s="41">
        <v>1.024886203452253</v>
      </c>
      <c r="F161" s="41">
        <v>1.3244255762048489</v>
      </c>
      <c r="G161" s="41">
        <v>3.1976744186046513E-2</v>
      </c>
      <c r="H161" s="41">
        <v>6.25E-2</v>
      </c>
    </row>
    <row r="162" spans="1:8" x14ac:dyDescent="0.2">
      <c r="A162" s="41" t="s">
        <v>74</v>
      </c>
      <c r="B162" s="41" t="s">
        <v>57</v>
      </c>
      <c r="C162" s="41" t="s">
        <v>1299</v>
      </c>
      <c r="D162" s="41">
        <v>2018</v>
      </c>
      <c r="E162" s="41">
        <v>0.78755414808092128</v>
      </c>
      <c r="F162" s="41">
        <v>2.7130572101081909</v>
      </c>
      <c r="G162" s="41">
        <v>9.1556459816887082E-3</v>
      </c>
      <c r="H162" s="41">
        <v>2.0091556459816889E-2</v>
      </c>
    </row>
    <row r="163" spans="1:8" x14ac:dyDescent="0.2">
      <c r="A163" s="41" t="s">
        <v>74</v>
      </c>
      <c r="B163" s="41" t="s">
        <v>57</v>
      </c>
      <c r="C163" s="41" t="s">
        <v>1300</v>
      </c>
      <c r="D163" s="41">
        <v>2018</v>
      </c>
      <c r="E163" s="41">
        <v>0.35888543456852112</v>
      </c>
      <c r="F163" s="41">
        <v>1.850619512214529</v>
      </c>
      <c r="G163" s="41">
        <v>3.3185840707964601E-3</v>
      </c>
      <c r="H163" s="41">
        <v>9.7345132743362831E-2</v>
      </c>
    </row>
    <row r="164" spans="1:8" x14ac:dyDescent="0.2">
      <c r="A164" s="41" t="s">
        <v>74</v>
      </c>
      <c r="B164" s="41" t="s">
        <v>57</v>
      </c>
      <c r="C164" s="41" t="s">
        <v>1301</v>
      </c>
      <c r="D164" s="41">
        <v>2018</v>
      </c>
      <c r="E164" s="41">
        <v>0</v>
      </c>
      <c r="F164" s="41">
        <v>0</v>
      </c>
      <c r="G164" s="41">
        <v>0</v>
      </c>
      <c r="H164" s="41">
        <v>0</v>
      </c>
    </row>
    <row r="165" spans="1:8" x14ac:dyDescent="0.2">
      <c r="A165" s="41" t="s">
        <v>74</v>
      </c>
      <c r="B165" s="41" t="s">
        <v>57</v>
      </c>
      <c r="C165" s="41" t="s">
        <v>1302</v>
      </c>
      <c r="D165" s="41">
        <v>2018</v>
      </c>
      <c r="E165" s="41">
        <v>0.45676328035993591</v>
      </c>
      <c r="F165" s="41">
        <v>1.327736640145361</v>
      </c>
      <c r="G165" s="41">
        <v>3.1976744186046513E-2</v>
      </c>
      <c r="H165" s="41">
        <v>6.25E-2</v>
      </c>
    </row>
    <row r="166" spans="1:8" x14ac:dyDescent="0.2">
      <c r="A166" s="41" t="s">
        <v>74</v>
      </c>
      <c r="B166" s="41" t="s">
        <v>60</v>
      </c>
      <c r="C166" s="41" t="s">
        <v>1299</v>
      </c>
      <c r="D166" s="41">
        <v>2018</v>
      </c>
      <c r="E166" s="41">
        <v>0.4979164655222354</v>
      </c>
      <c r="F166" s="41">
        <v>2.2556939497508002</v>
      </c>
      <c r="G166" s="41">
        <v>9.1556459816887082E-3</v>
      </c>
      <c r="H166" s="41">
        <v>2.0091556459816889E-2</v>
      </c>
    </row>
    <row r="167" spans="1:8" x14ac:dyDescent="0.2">
      <c r="A167" s="41" t="s">
        <v>74</v>
      </c>
      <c r="B167" s="41" t="s">
        <v>60</v>
      </c>
      <c r="C167" s="41" t="s">
        <v>1300</v>
      </c>
      <c r="D167" s="41">
        <v>2018</v>
      </c>
      <c r="E167" s="41">
        <v>0.22689864251646169</v>
      </c>
      <c r="F167" s="41">
        <v>1.5386447515519299</v>
      </c>
      <c r="G167" s="41">
        <v>3.3185840707964601E-3</v>
      </c>
      <c r="H167" s="41">
        <v>9.7345132743362831E-2</v>
      </c>
    </row>
    <row r="168" spans="1:8" x14ac:dyDescent="0.2">
      <c r="A168" s="41" t="s">
        <v>74</v>
      </c>
      <c r="B168" s="41" t="s">
        <v>60</v>
      </c>
      <c r="C168" s="41" t="s">
        <v>1301</v>
      </c>
      <c r="D168" s="41">
        <v>2018</v>
      </c>
      <c r="E168" s="41">
        <v>0</v>
      </c>
      <c r="F168" s="41">
        <v>0</v>
      </c>
      <c r="G168" s="41">
        <v>0</v>
      </c>
      <c r="H168" s="41">
        <v>0</v>
      </c>
    </row>
    <row r="169" spans="1:8" x14ac:dyDescent="0.2">
      <c r="A169" s="41" t="s">
        <v>74</v>
      </c>
      <c r="B169" s="41" t="s">
        <v>60</v>
      </c>
      <c r="C169" s="41" t="s">
        <v>1302</v>
      </c>
      <c r="D169" s="41">
        <v>2018</v>
      </c>
      <c r="E169" s="41">
        <v>0.28878009047549669</v>
      </c>
      <c r="F169" s="41">
        <v>1.1039087177667419</v>
      </c>
      <c r="G169" s="41">
        <v>3.1976744186046513E-2</v>
      </c>
      <c r="H169" s="41">
        <v>6.25E-2</v>
      </c>
    </row>
    <row r="170" spans="1:8" x14ac:dyDescent="0.2">
      <c r="A170" s="41" t="s">
        <v>74</v>
      </c>
      <c r="B170" s="41" t="s">
        <v>75</v>
      </c>
      <c r="C170" s="41" t="s">
        <v>1299</v>
      </c>
      <c r="D170" s="41">
        <v>2018</v>
      </c>
      <c r="E170" s="41">
        <v>1.8647459787205281</v>
      </c>
      <c r="F170" s="41">
        <v>2.435662333264212</v>
      </c>
      <c r="G170" s="41">
        <v>9.1556459816887082E-3</v>
      </c>
      <c r="H170" s="41">
        <v>2.0091556459816889E-2</v>
      </c>
    </row>
    <row r="171" spans="1:8" x14ac:dyDescent="0.2">
      <c r="A171" s="41" t="s">
        <v>74</v>
      </c>
      <c r="B171" s="41" t="s">
        <v>75</v>
      </c>
      <c r="C171" s="41" t="s">
        <v>1300</v>
      </c>
      <c r="D171" s="41">
        <v>2018</v>
      </c>
      <c r="E171" s="41">
        <v>0.84975766118910145</v>
      </c>
      <c r="F171" s="41">
        <v>1.661404050865912</v>
      </c>
      <c r="G171" s="41">
        <v>3.3185840707964601E-3</v>
      </c>
      <c r="H171" s="41">
        <v>9.7345132743362831E-2</v>
      </c>
    </row>
    <row r="172" spans="1:8" x14ac:dyDescent="0.2">
      <c r="A172" s="41" t="s">
        <v>74</v>
      </c>
      <c r="B172" s="41" t="s">
        <v>75</v>
      </c>
      <c r="C172" s="41" t="s">
        <v>1301</v>
      </c>
      <c r="D172" s="41">
        <v>2018</v>
      </c>
      <c r="E172" s="41">
        <v>0</v>
      </c>
      <c r="F172" s="41">
        <v>0</v>
      </c>
      <c r="G172" s="41">
        <v>0</v>
      </c>
      <c r="H172" s="41">
        <v>0</v>
      </c>
    </row>
    <row r="173" spans="1:8" x14ac:dyDescent="0.2">
      <c r="A173" s="41" t="s">
        <v>74</v>
      </c>
      <c r="B173" s="41" t="s">
        <v>75</v>
      </c>
      <c r="C173" s="41" t="s">
        <v>1302</v>
      </c>
      <c r="D173" s="41">
        <v>2018</v>
      </c>
      <c r="E173" s="41">
        <v>1.081509750604311</v>
      </c>
      <c r="F173" s="41">
        <v>1.1919830185843641</v>
      </c>
      <c r="G173" s="41">
        <v>3.1976744186046513E-2</v>
      </c>
      <c r="H173" s="41">
        <v>6.25E-2</v>
      </c>
    </row>
    <row r="174" spans="1:8" x14ac:dyDescent="0.2">
      <c r="A174" s="41" t="s">
        <v>74</v>
      </c>
      <c r="B174" s="41" t="s">
        <v>67</v>
      </c>
      <c r="C174" s="41" t="s">
        <v>1299</v>
      </c>
      <c r="D174" s="41">
        <v>2018</v>
      </c>
      <c r="E174" s="41">
        <v>0.68666911258295205</v>
      </c>
      <c r="F174" s="41">
        <v>6.7657287035116989</v>
      </c>
      <c r="G174" s="41">
        <v>9.1556459816887082E-3</v>
      </c>
      <c r="H174" s="41">
        <v>2.0091556459816889E-2</v>
      </c>
    </row>
    <row r="175" spans="1:8" x14ac:dyDescent="0.2">
      <c r="A175" s="41" t="s">
        <v>74</v>
      </c>
      <c r="B175" s="41" t="s">
        <v>67</v>
      </c>
      <c r="C175" s="41" t="s">
        <v>1300</v>
      </c>
      <c r="D175" s="41">
        <v>2018</v>
      </c>
      <c r="E175" s="41">
        <v>0.3129125069998262</v>
      </c>
      <c r="F175" s="41">
        <v>4.6150112524053108</v>
      </c>
      <c r="G175" s="41">
        <v>3.3185840707964601E-3</v>
      </c>
      <c r="H175" s="41">
        <v>9.7345132743362831E-2</v>
      </c>
    </row>
    <row r="176" spans="1:8" x14ac:dyDescent="0.2">
      <c r="A176" s="41" t="s">
        <v>74</v>
      </c>
      <c r="B176" s="41" t="s">
        <v>67</v>
      </c>
      <c r="C176" s="41" t="s">
        <v>1301</v>
      </c>
      <c r="D176" s="41">
        <v>2018</v>
      </c>
      <c r="E176" s="41">
        <v>0</v>
      </c>
      <c r="F176" s="41">
        <v>0</v>
      </c>
      <c r="G176" s="41">
        <v>0</v>
      </c>
      <c r="H176" s="41">
        <v>0</v>
      </c>
    </row>
    <row r="177" spans="1:8" x14ac:dyDescent="0.2">
      <c r="A177" s="41" t="s">
        <v>74</v>
      </c>
      <c r="B177" s="41" t="s">
        <v>67</v>
      </c>
      <c r="C177" s="41" t="s">
        <v>1302</v>
      </c>
      <c r="D177" s="41">
        <v>2018</v>
      </c>
      <c r="E177" s="41">
        <v>0.39825228163614251</v>
      </c>
      <c r="F177" s="41">
        <v>3.311063940512124</v>
      </c>
      <c r="G177" s="41">
        <v>3.1976744186046513E-2</v>
      </c>
      <c r="H177" s="41">
        <v>6.25E-2</v>
      </c>
    </row>
    <row r="178" spans="1:8" x14ac:dyDescent="0.2">
      <c r="A178" s="41" t="s">
        <v>74</v>
      </c>
      <c r="B178" s="41" t="s">
        <v>84</v>
      </c>
      <c r="C178" s="41" t="s">
        <v>1299</v>
      </c>
      <c r="D178" s="41">
        <v>2018</v>
      </c>
      <c r="E178" s="41">
        <v>0.57927536511737199</v>
      </c>
      <c r="F178" s="41">
        <v>4.0594372221070181</v>
      </c>
      <c r="G178" s="41">
        <v>9.1556459816887082E-3</v>
      </c>
      <c r="H178" s="41">
        <v>2.0091556459816889E-2</v>
      </c>
    </row>
    <row r="179" spans="1:8" x14ac:dyDescent="0.2">
      <c r="A179" s="41" t="s">
        <v>74</v>
      </c>
      <c r="B179" s="41" t="s">
        <v>84</v>
      </c>
      <c r="C179" s="41" t="s">
        <v>1300</v>
      </c>
      <c r="D179" s="41">
        <v>2018</v>
      </c>
      <c r="E179" s="41">
        <v>0.26397358410411881</v>
      </c>
      <c r="F179" s="41">
        <v>2.769006751443186</v>
      </c>
      <c r="G179" s="41">
        <v>3.3185840707964601E-3</v>
      </c>
      <c r="H179" s="41">
        <v>9.7345132743362831E-2</v>
      </c>
    </row>
    <row r="180" spans="1:8" x14ac:dyDescent="0.2">
      <c r="A180" s="41" t="s">
        <v>74</v>
      </c>
      <c r="B180" s="41" t="s">
        <v>84</v>
      </c>
      <c r="C180" s="41" t="s">
        <v>1301</v>
      </c>
      <c r="D180" s="41">
        <v>2018</v>
      </c>
      <c r="E180" s="41">
        <v>0</v>
      </c>
      <c r="F180" s="41">
        <v>0</v>
      </c>
      <c r="G180" s="41">
        <v>0</v>
      </c>
      <c r="H180" s="41">
        <v>0</v>
      </c>
    </row>
    <row r="181" spans="1:8" x14ac:dyDescent="0.2">
      <c r="A181" s="41" t="s">
        <v>74</v>
      </c>
      <c r="B181" s="41" t="s">
        <v>84</v>
      </c>
      <c r="C181" s="41" t="s">
        <v>1302</v>
      </c>
      <c r="D181" s="41">
        <v>2018</v>
      </c>
      <c r="E181" s="41">
        <v>0.3359663797688785</v>
      </c>
      <c r="F181" s="41">
        <v>1.986638364307274</v>
      </c>
      <c r="G181" s="41">
        <v>3.1976744186046513E-2</v>
      </c>
      <c r="H181" s="41">
        <v>6.25E-2</v>
      </c>
    </row>
    <row r="182" spans="1:8" x14ac:dyDescent="0.2">
      <c r="A182" s="41" t="s">
        <v>74</v>
      </c>
      <c r="B182" s="41" t="s">
        <v>68</v>
      </c>
      <c r="C182" s="41" t="s">
        <v>1299</v>
      </c>
      <c r="D182" s="41">
        <v>2018</v>
      </c>
      <c r="E182" s="41">
        <v>0.78755414808092128</v>
      </c>
      <c r="F182" s="41">
        <v>2.7130572101081909</v>
      </c>
      <c r="G182" s="41">
        <v>9.1556459816887082E-3</v>
      </c>
      <c r="H182" s="41">
        <v>2.0091556459816889E-2</v>
      </c>
    </row>
    <row r="183" spans="1:8" x14ac:dyDescent="0.2">
      <c r="A183" s="41" t="s">
        <v>74</v>
      </c>
      <c r="B183" s="41" t="s">
        <v>68</v>
      </c>
      <c r="C183" s="41" t="s">
        <v>1300</v>
      </c>
      <c r="D183" s="41">
        <v>2018</v>
      </c>
      <c r="E183" s="41">
        <v>0.35888543456852112</v>
      </c>
      <c r="F183" s="41">
        <v>1.850619512214529</v>
      </c>
      <c r="G183" s="41">
        <v>3.3185840707964601E-3</v>
      </c>
      <c r="H183" s="41">
        <v>9.7345132743362831E-2</v>
      </c>
    </row>
    <row r="184" spans="1:8" x14ac:dyDescent="0.2">
      <c r="A184" s="41" t="s">
        <v>74</v>
      </c>
      <c r="B184" s="41" t="s">
        <v>68</v>
      </c>
      <c r="C184" s="41" t="s">
        <v>1301</v>
      </c>
      <c r="D184" s="41">
        <v>2018</v>
      </c>
      <c r="E184" s="41">
        <v>0</v>
      </c>
      <c r="F184" s="41">
        <v>0</v>
      </c>
      <c r="G184" s="41">
        <v>0</v>
      </c>
      <c r="H184" s="41">
        <v>0</v>
      </c>
    </row>
    <row r="185" spans="1:8" x14ac:dyDescent="0.2">
      <c r="A185" s="41" t="s">
        <v>74</v>
      </c>
      <c r="B185" s="41" t="s">
        <v>68</v>
      </c>
      <c r="C185" s="41" t="s">
        <v>1302</v>
      </c>
      <c r="D185" s="41">
        <v>2018</v>
      </c>
      <c r="E185" s="41">
        <v>0.45676328035993591</v>
      </c>
      <c r="F185" s="41">
        <v>1.327736640145361</v>
      </c>
      <c r="G185" s="41">
        <v>3.1976744186046513E-2</v>
      </c>
      <c r="H185" s="41">
        <v>6.25E-2</v>
      </c>
    </row>
    <row r="186" spans="1:8" x14ac:dyDescent="0.2">
      <c r="A186" s="41" t="s">
        <v>74</v>
      </c>
      <c r="B186" s="41" t="s">
        <v>1303</v>
      </c>
      <c r="C186" s="41" t="s">
        <v>1299</v>
      </c>
      <c r="D186" s="41">
        <v>2018</v>
      </c>
      <c r="E186" s="41">
        <v>0.83636948783800313</v>
      </c>
      <c r="F186" s="41">
        <v>2.7847739343654152</v>
      </c>
      <c r="G186" s="41">
        <v>9.1556459816887082E-3</v>
      </c>
      <c r="H186" s="41">
        <v>2.0091556459816889E-2</v>
      </c>
    </row>
    <row r="187" spans="1:8" x14ac:dyDescent="0.2">
      <c r="A187" s="41" t="s">
        <v>74</v>
      </c>
      <c r="B187" s="41" t="s">
        <v>1303</v>
      </c>
      <c r="C187" s="41" t="s">
        <v>1300</v>
      </c>
      <c r="D187" s="41">
        <v>2018</v>
      </c>
      <c r="E187" s="41">
        <v>0.38113039952111533</v>
      </c>
      <c r="F187" s="41">
        <v>1.899538631490026</v>
      </c>
      <c r="G187" s="41">
        <v>3.3185840707964601E-3</v>
      </c>
      <c r="H187" s="41">
        <v>9.7345132743362831E-2</v>
      </c>
    </row>
    <row r="188" spans="1:8" x14ac:dyDescent="0.2">
      <c r="A188" s="41" t="s">
        <v>74</v>
      </c>
      <c r="B188" s="41" t="s">
        <v>1303</v>
      </c>
      <c r="C188" s="41" t="s">
        <v>1301</v>
      </c>
      <c r="D188" s="41">
        <v>2018</v>
      </c>
      <c r="E188" s="41">
        <v>0</v>
      </c>
      <c r="F188" s="41">
        <v>0</v>
      </c>
      <c r="G188" s="41">
        <v>0</v>
      </c>
      <c r="H188" s="41">
        <v>0</v>
      </c>
    </row>
    <row r="189" spans="1:8" x14ac:dyDescent="0.2">
      <c r="A189" s="41" t="s">
        <v>74</v>
      </c>
      <c r="B189" s="41" t="s">
        <v>1303</v>
      </c>
      <c r="C189" s="41" t="s">
        <v>1302</v>
      </c>
      <c r="D189" s="41">
        <v>2018</v>
      </c>
      <c r="E189" s="41">
        <v>0.48507505393596489</v>
      </c>
      <c r="F189" s="41">
        <v>1.3628339179147899</v>
      </c>
      <c r="G189" s="41">
        <v>3.1976744186046513E-2</v>
      </c>
      <c r="H189" s="41">
        <v>6.25E-2</v>
      </c>
    </row>
    <row r="190" spans="1:8" x14ac:dyDescent="0.2">
      <c r="A190" s="41" t="s">
        <v>74</v>
      </c>
      <c r="B190" s="41" t="s">
        <v>63</v>
      </c>
      <c r="C190" s="41" t="s">
        <v>1299</v>
      </c>
      <c r="D190" s="41">
        <v>2018</v>
      </c>
      <c r="E190" s="41">
        <v>1.0316308468663311</v>
      </c>
      <c r="F190" s="41">
        <v>2.7996585375131411</v>
      </c>
      <c r="G190" s="41">
        <v>9.1556459816887082E-3</v>
      </c>
      <c r="H190" s="41">
        <v>2.0091556459816889E-2</v>
      </c>
    </row>
    <row r="191" spans="1:8" x14ac:dyDescent="0.2">
      <c r="A191" s="41" t="s">
        <v>74</v>
      </c>
      <c r="B191" s="41" t="s">
        <v>63</v>
      </c>
      <c r="C191" s="41" t="s">
        <v>1300</v>
      </c>
      <c r="D191" s="41">
        <v>2018</v>
      </c>
      <c r="E191" s="41">
        <v>0.47011025933149247</v>
      </c>
      <c r="F191" s="41">
        <v>1.909691656245317</v>
      </c>
      <c r="G191" s="41">
        <v>3.3185840707964601E-3</v>
      </c>
      <c r="H191" s="41">
        <v>9.7345132743362831E-2</v>
      </c>
    </row>
    <row r="192" spans="1:8" x14ac:dyDescent="0.2">
      <c r="A192" s="41" t="s">
        <v>74</v>
      </c>
      <c r="B192" s="41" t="s">
        <v>63</v>
      </c>
      <c r="C192" s="41" t="s">
        <v>1301</v>
      </c>
      <c r="D192" s="41">
        <v>2018</v>
      </c>
      <c r="E192" s="41">
        <v>0</v>
      </c>
      <c r="F192" s="41">
        <v>0</v>
      </c>
      <c r="G192" s="41">
        <v>0</v>
      </c>
      <c r="H192" s="41">
        <v>0</v>
      </c>
    </row>
    <row r="193" spans="1:8" x14ac:dyDescent="0.2">
      <c r="A193" s="41" t="s">
        <v>74</v>
      </c>
      <c r="B193" s="41" t="s">
        <v>63</v>
      </c>
      <c r="C193" s="41" t="s">
        <v>1302</v>
      </c>
      <c r="D193" s="41">
        <v>2018</v>
      </c>
      <c r="E193" s="41">
        <v>0.59832214824008134</v>
      </c>
      <c r="F193" s="41">
        <v>1.3701182585839169</v>
      </c>
      <c r="G193" s="41">
        <v>3.1976744186046513E-2</v>
      </c>
      <c r="H193" s="41">
        <v>6.25E-2</v>
      </c>
    </row>
    <row r="194" spans="1:8" x14ac:dyDescent="0.2">
      <c r="A194" s="41" t="s">
        <v>59</v>
      </c>
      <c r="B194" s="41" t="s">
        <v>57</v>
      </c>
      <c r="C194" s="41" t="s">
        <v>1299</v>
      </c>
      <c r="D194" s="41">
        <v>2018</v>
      </c>
      <c r="E194" s="41">
        <v>4.3087673225584284</v>
      </c>
      <c r="F194" s="41">
        <v>3.838874466372538</v>
      </c>
      <c r="G194" s="41">
        <v>9.1556459816887082E-3</v>
      </c>
      <c r="H194" s="41">
        <v>2.0091556459816889E-2</v>
      </c>
    </row>
    <row r="195" spans="1:8" x14ac:dyDescent="0.2">
      <c r="A195" s="41" t="s">
        <v>59</v>
      </c>
      <c r="B195" s="41" t="s">
        <v>57</v>
      </c>
      <c r="C195" s="41" t="s">
        <v>1300</v>
      </c>
      <c r="D195" s="41">
        <v>2018</v>
      </c>
      <c r="E195" s="41">
        <v>1.963488906482322</v>
      </c>
      <c r="F195" s="41">
        <v>2.6185573846147729</v>
      </c>
      <c r="G195" s="41">
        <v>3.3185840707964601E-3</v>
      </c>
      <c r="H195" s="41">
        <v>9.7345132743362831E-2</v>
      </c>
    </row>
    <row r="196" spans="1:8" x14ac:dyDescent="0.2">
      <c r="A196" s="41" t="s">
        <v>59</v>
      </c>
      <c r="B196" s="41" t="s">
        <v>57</v>
      </c>
      <c r="C196" s="41" t="s">
        <v>1301</v>
      </c>
      <c r="D196" s="41">
        <v>2018</v>
      </c>
      <c r="E196" s="41">
        <v>0</v>
      </c>
      <c r="F196" s="41">
        <v>0</v>
      </c>
      <c r="G196" s="41">
        <v>0</v>
      </c>
      <c r="H196" s="41">
        <v>0</v>
      </c>
    </row>
    <row r="197" spans="1:8" x14ac:dyDescent="0.2">
      <c r="A197" s="41" t="s">
        <v>59</v>
      </c>
      <c r="B197" s="41" t="s">
        <v>57</v>
      </c>
      <c r="C197" s="41" t="s">
        <v>1302</v>
      </c>
      <c r="D197" s="41">
        <v>2018</v>
      </c>
      <c r="E197" s="41">
        <v>2.498985880977501</v>
      </c>
      <c r="F197" s="41">
        <v>1.8786976798465791</v>
      </c>
      <c r="G197" s="41">
        <v>3.1976744186046513E-2</v>
      </c>
      <c r="H197" s="41">
        <v>6.25E-2</v>
      </c>
    </row>
    <row r="198" spans="1:8" x14ac:dyDescent="0.2">
      <c r="A198" s="41" t="s">
        <v>59</v>
      </c>
      <c r="B198" s="41" t="s">
        <v>60</v>
      </c>
      <c r="C198" s="41" t="s">
        <v>1299</v>
      </c>
      <c r="D198" s="41">
        <v>2018</v>
      </c>
      <c r="E198" s="41">
        <v>6.1637502333275416</v>
      </c>
      <c r="F198" s="41">
        <v>3.1568890130585592</v>
      </c>
      <c r="G198" s="41">
        <v>9.1556459816887082E-3</v>
      </c>
      <c r="H198" s="41">
        <v>2.0091556459816889E-2</v>
      </c>
    </row>
    <row r="199" spans="1:8" x14ac:dyDescent="0.2">
      <c r="A199" s="41" t="s">
        <v>59</v>
      </c>
      <c r="B199" s="41" t="s">
        <v>60</v>
      </c>
      <c r="C199" s="41" t="s">
        <v>1300</v>
      </c>
      <c r="D199" s="41">
        <v>2018</v>
      </c>
      <c r="E199" s="41">
        <v>2.808797574680904</v>
      </c>
      <c r="F199" s="41">
        <v>2.1533642503723178</v>
      </c>
      <c r="G199" s="41">
        <v>3.3185840707964601E-3</v>
      </c>
      <c r="H199" s="41">
        <v>9.7345132743362831E-2</v>
      </c>
    </row>
    <row r="200" spans="1:8" x14ac:dyDescent="0.2">
      <c r="A200" s="41" t="s">
        <v>59</v>
      </c>
      <c r="B200" s="41" t="s">
        <v>60</v>
      </c>
      <c r="C200" s="41" t="s">
        <v>1301</v>
      </c>
      <c r="D200" s="41">
        <v>2018</v>
      </c>
      <c r="E200" s="41">
        <v>0</v>
      </c>
      <c r="F200" s="41">
        <v>0</v>
      </c>
      <c r="G200" s="41">
        <v>0</v>
      </c>
      <c r="H200" s="41">
        <v>0</v>
      </c>
    </row>
    <row r="201" spans="1:8" x14ac:dyDescent="0.2">
      <c r="A201" s="41" t="s">
        <v>59</v>
      </c>
      <c r="B201" s="41" t="s">
        <v>60</v>
      </c>
      <c r="C201" s="41" t="s">
        <v>1302</v>
      </c>
      <c r="D201" s="41">
        <v>2018</v>
      </c>
      <c r="E201" s="41">
        <v>3.574833276866606</v>
      </c>
      <c r="F201" s="41">
        <v>1.544942434642957</v>
      </c>
      <c r="G201" s="41">
        <v>3.1976744186046513E-2</v>
      </c>
      <c r="H201" s="41">
        <v>6.25E-2</v>
      </c>
    </row>
    <row r="202" spans="1:8" x14ac:dyDescent="0.2">
      <c r="A202" s="41" t="s">
        <v>59</v>
      </c>
      <c r="B202" s="41" t="s">
        <v>75</v>
      </c>
      <c r="C202" s="41" t="s">
        <v>1299</v>
      </c>
      <c r="D202" s="41">
        <v>2018</v>
      </c>
      <c r="E202" s="41">
        <v>11.767751237440541</v>
      </c>
      <c r="F202" s="41">
        <v>3.382864351755849</v>
      </c>
      <c r="G202" s="41">
        <v>9.1556459816887082E-3</v>
      </c>
      <c r="H202" s="41">
        <v>2.0091556459816889E-2</v>
      </c>
    </row>
    <row r="203" spans="1:8" x14ac:dyDescent="0.2">
      <c r="A203" s="41" t="s">
        <v>59</v>
      </c>
      <c r="B203" s="41" t="s">
        <v>75</v>
      </c>
      <c r="C203" s="41" t="s">
        <v>1300</v>
      </c>
      <c r="D203" s="41">
        <v>2018</v>
      </c>
      <c r="E203" s="41">
        <v>5.3625195512387274</v>
      </c>
      <c r="F203" s="41">
        <v>2.307505626202655</v>
      </c>
      <c r="G203" s="41">
        <v>3.3185840707964601E-3</v>
      </c>
      <c r="H203" s="41">
        <v>9.7345132743362831E-2</v>
      </c>
    </row>
    <row r="204" spans="1:8" x14ac:dyDescent="0.2">
      <c r="A204" s="41" t="s">
        <v>59</v>
      </c>
      <c r="B204" s="41" t="s">
        <v>75</v>
      </c>
      <c r="C204" s="41" t="s">
        <v>1301</v>
      </c>
      <c r="D204" s="41">
        <v>2018</v>
      </c>
      <c r="E204" s="41">
        <v>0</v>
      </c>
      <c r="F204" s="41">
        <v>0</v>
      </c>
      <c r="G204" s="41">
        <v>0</v>
      </c>
      <c r="H204" s="41">
        <v>0</v>
      </c>
    </row>
    <row r="205" spans="1:8" x14ac:dyDescent="0.2">
      <c r="A205" s="41" t="s">
        <v>59</v>
      </c>
      <c r="B205" s="41" t="s">
        <v>75</v>
      </c>
      <c r="C205" s="41" t="s">
        <v>1302</v>
      </c>
      <c r="D205" s="41">
        <v>2018</v>
      </c>
      <c r="E205" s="41">
        <v>6.825024883394744</v>
      </c>
      <c r="F205" s="41">
        <v>1.655531970256062</v>
      </c>
      <c r="G205" s="41">
        <v>3.1976744186046513E-2</v>
      </c>
      <c r="H205" s="41">
        <v>6.25E-2</v>
      </c>
    </row>
    <row r="206" spans="1:8" x14ac:dyDescent="0.2">
      <c r="A206" s="41" t="s">
        <v>59</v>
      </c>
      <c r="B206" s="41" t="s">
        <v>67</v>
      </c>
      <c r="C206" s="41" t="s">
        <v>1299</v>
      </c>
      <c r="D206" s="41">
        <v>2018</v>
      </c>
      <c r="E206" s="41">
        <v>7.5501058824286673</v>
      </c>
      <c r="F206" s="41">
        <v>7.6682769125601586</v>
      </c>
      <c r="G206" s="41">
        <v>9.1556459816887082E-3</v>
      </c>
      <c r="H206" s="41">
        <v>2.0091556459816889E-2</v>
      </c>
    </row>
    <row r="207" spans="1:8" x14ac:dyDescent="0.2">
      <c r="A207" s="41" t="s">
        <v>59</v>
      </c>
      <c r="B207" s="41" t="s">
        <v>67</v>
      </c>
      <c r="C207" s="41" t="s">
        <v>1300</v>
      </c>
      <c r="D207" s="41">
        <v>2018</v>
      </c>
      <c r="E207" s="41">
        <v>3.4405545793345822</v>
      </c>
      <c r="F207" s="41">
        <v>5.2306537534761786</v>
      </c>
      <c r="G207" s="41">
        <v>3.3185840707964601E-3</v>
      </c>
      <c r="H207" s="41">
        <v>9.7345132743362831E-2</v>
      </c>
    </row>
    <row r="208" spans="1:8" x14ac:dyDescent="0.2">
      <c r="A208" s="41" t="s">
        <v>59</v>
      </c>
      <c r="B208" s="41" t="s">
        <v>67</v>
      </c>
      <c r="C208" s="41" t="s">
        <v>1301</v>
      </c>
      <c r="D208" s="41">
        <v>2018</v>
      </c>
      <c r="E208" s="41">
        <v>0</v>
      </c>
      <c r="F208" s="41">
        <v>0</v>
      </c>
      <c r="G208" s="41">
        <v>0</v>
      </c>
      <c r="H208" s="41">
        <v>0</v>
      </c>
    </row>
    <row r="209" spans="1:8" x14ac:dyDescent="0.2">
      <c r="A209" s="41" t="s">
        <v>59</v>
      </c>
      <c r="B209" s="41" t="s">
        <v>67</v>
      </c>
      <c r="C209" s="41" t="s">
        <v>1302</v>
      </c>
      <c r="D209" s="41">
        <v>2018</v>
      </c>
      <c r="E209" s="41">
        <v>4.3788876464258317</v>
      </c>
      <c r="F209" s="41">
        <v>3.75275987017644</v>
      </c>
      <c r="G209" s="41">
        <v>3.1976744186046513E-2</v>
      </c>
      <c r="H209" s="41">
        <v>6.25E-2</v>
      </c>
    </row>
    <row r="210" spans="1:8" x14ac:dyDescent="0.2">
      <c r="A210" s="41" t="s">
        <v>59</v>
      </c>
      <c r="B210" s="41" t="s">
        <v>84</v>
      </c>
      <c r="C210" s="41" t="s">
        <v>1299</v>
      </c>
      <c r="D210" s="41">
        <v>2018</v>
      </c>
      <c r="E210" s="41">
        <v>7.5501058824286673</v>
      </c>
      <c r="F210" s="41">
        <v>4.0594372221070181</v>
      </c>
      <c r="G210" s="41">
        <v>9.1556459816887082E-3</v>
      </c>
      <c r="H210" s="41">
        <v>2.0091556459816889E-2</v>
      </c>
    </row>
    <row r="211" spans="1:8" x14ac:dyDescent="0.2">
      <c r="A211" s="41" t="s">
        <v>59</v>
      </c>
      <c r="B211" s="41" t="s">
        <v>84</v>
      </c>
      <c r="C211" s="41" t="s">
        <v>1300</v>
      </c>
      <c r="D211" s="41">
        <v>2018</v>
      </c>
      <c r="E211" s="41">
        <v>3.4405545793345822</v>
      </c>
      <c r="F211" s="41">
        <v>2.769006751443186</v>
      </c>
      <c r="G211" s="41">
        <v>3.3185840707964601E-3</v>
      </c>
      <c r="H211" s="41">
        <v>9.7345132743362831E-2</v>
      </c>
    </row>
    <row r="212" spans="1:8" x14ac:dyDescent="0.2">
      <c r="A212" s="41" t="s">
        <v>59</v>
      </c>
      <c r="B212" s="41" t="s">
        <v>84</v>
      </c>
      <c r="C212" s="41" t="s">
        <v>1301</v>
      </c>
      <c r="D212" s="41">
        <v>2018</v>
      </c>
      <c r="E212" s="41">
        <v>0</v>
      </c>
      <c r="F212" s="41">
        <v>0</v>
      </c>
      <c r="G212" s="41">
        <v>0</v>
      </c>
      <c r="H212" s="41">
        <v>0</v>
      </c>
    </row>
    <row r="213" spans="1:8" x14ac:dyDescent="0.2">
      <c r="A213" s="41" t="s">
        <v>59</v>
      </c>
      <c r="B213" s="41" t="s">
        <v>84</v>
      </c>
      <c r="C213" s="41" t="s">
        <v>1302</v>
      </c>
      <c r="D213" s="41">
        <v>2018</v>
      </c>
      <c r="E213" s="41">
        <v>4.3788876464258317</v>
      </c>
      <c r="F213" s="41">
        <v>1.986638364307274</v>
      </c>
      <c r="G213" s="41">
        <v>3.1976744186046513E-2</v>
      </c>
      <c r="H213" s="41">
        <v>6.25E-2</v>
      </c>
    </row>
    <row r="214" spans="1:8" x14ac:dyDescent="0.2">
      <c r="A214" s="41" t="s">
        <v>59</v>
      </c>
      <c r="B214" s="41" t="s">
        <v>68</v>
      </c>
      <c r="C214" s="41" t="s">
        <v>1299</v>
      </c>
      <c r="D214" s="41">
        <v>2018</v>
      </c>
      <c r="E214" s="41">
        <v>4.3087673225584284</v>
      </c>
      <c r="F214" s="41">
        <v>3.838874466372538</v>
      </c>
      <c r="G214" s="41">
        <v>9.1556459816887082E-3</v>
      </c>
      <c r="H214" s="41">
        <v>2.0091556459816889E-2</v>
      </c>
    </row>
    <row r="215" spans="1:8" x14ac:dyDescent="0.2">
      <c r="A215" s="41" t="s">
        <v>59</v>
      </c>
      <c r="B215" s="41" t="s">
        <v>68</v>
      </c>
      <c r="C215" s="41" t="s">
        <v>1300</v>
      </c>
      <c r="D215" s="41">
        <v>2018</v>
      </c>
      <c r="E215" s="41">
        <v>1.963488906482322</v>
      </c>
      <c r="F215" s="41">
        <v>2.6185573846147729</v>
      </c>
      <c r="G215" s="41">
        <v>3.3185840707964601E-3</v>
      </c>
      <c r="H215" s="41">
        <v>9.7345132743362831E-2</v>
      </c>
    </row>
    <row r="216" spans="1:8" x14ac:dyDescent="0.2">
      <c r="A216" s="41" t="s">
        <v>59</v>
      </c>
      <c r="B216" s="41" t="s">
        <v>68</v>
      </c>
      <c r="C216" s="41" t="s">
        <v>1301</v>
      </c>
      <c r="D216" s="41">
        <v>2018</v>
      </c>
      <c r="E216" s="41">
        <v>0</v>
      </c>
      <c r="F216" s="41">
        <v>0</v>
      </c>
      <c r="G216" s="41">
        <v>0</v>
      </c>
      <c r="H216" s="41">
        <v>0</v>
      </c>
    </row>
    <row r="217" spans="1:8" x14ac:dyDescent="0.2">
      <c r="A217" s="41" t="s">
        <v>59</v>
      </c>
      <c r="B217" s="41" t="s">
        <v>68</v>
      </c>
      <c r="C217" s="41" t="s">
        <v>1302</v>
      </c>
      <c r="D217" s="41">
        <v>2018</v>
      </c>
      <c r="E217" s="41">
        <v>2.498985880977501</v>
      </c>
      <c r="F217" s="41">
        <v>1.8786976798465791</v>
      </c>
      <c r="G217" s="41">
        <v>3.1976744186046513E-2</v>
      </c>
      <c r="H217" s="41">
        <v>6.25E-2</v>
      </c>
    </row>
    <row r="218" spans="1:8" x14ac:dyDescent="0.2">
      <c r="A218" s="41" t="s">
        <v>59</v>
      </c>
      <c r="B218" s="41" t="s">
        <v>1303</v>
      </c>
      <c r="C218" s="41" t="s">
        <v>1299</v>
      </c>
      <c r="D218" s="41">
        <v>2018</v>
      </c>
      <c r="E218" s="41">
        <v>7.5501058824286664</v>
      </c>
      <c r="F218" s="41">
        <v>3.918710065073975</v>
      </c>
      <c r="G218" s="41">
        <v>9.1556459816887082E-3</v>
      </c>
      <c r="H218" s="41">
        <v>2.0091556459816889E-2</v>
      </c>
    </row>
    <row r="219" spans="1:8" x14ac:dyDescent="0.2">
      <c r="A219" s="41" t="s">
        <v>59</v>
      </c>
      <c r="B219" s="41" t="s">
        <v>1303</v>
      </c>
      <c r="C219" s="41" t="s">
        <v>1300</v>
      </c>
      <c r="D219" s="41">
        <v>2018</v>
      </c>
      <c r="E219" s="41">
        <v>3.4405545793345822</v>
      </c>
      <c r="F219" s="41">
        <v>2.6730145173931561</v>
      </c>
      <c r="G219" s="41">
        <v>3.3185840707964601E-3</v>
      </c>
      <c r="H219" s="41">
        <v>9.7345132743362831E-2</v>
      </c>
    </row>
    <row r="220" spans="1:8" x14ac:dyDescent="0.2">
      <c r="A220" s="41" t="s">
        <v>59</v>
      </c>
      <c r="B220" s="41" t="s">
        <v>1303</v>
      </c>
      <c r="C220" s="41" t="s">
        <v>1301</v>
      </c>
      <c r="D220" s="41">
        <v>2018</v>
      </c>
      <c r="E220" s="41">
        <v>0</v>
      </c>
      <c r="F220" s="41">
        <v>0</v>
      </c>
      <c r="G220" s="41">
        <v>0</v>
      </c>
      <c r="H220" s="41">
        <v>0</v>
      </c>
    </row>
    <row r="221" spans="1:8" x14ac:dyDescent="0.2">
      <c r="A221" s="41" t="s">
        <v>59</v>
      </c>
      <c r="B221" s="41" t="s">
        <v>1303</v>
      </c>
      <c r="C221" s="41" t="s">
        <v>1302</v>
      </c>
      <c r="D221" s="41">
        <v>2018</v>
      </c>
      <c r="E221" s="41">
        <v>4.3788876464258308</v>
      </c>
      <c r="F221" s="41">
        <v>1.9177682343446221</v>
      </c>
      <c r="G221" s="41">
        <v>3.1976744186046513E-2</v>
      </c>
      <c r="H221" s="41">
        <v>6.25E-2</v>
      </c>
    </row>
    <row r="222" spans="1:8" x14ac:dyDescent="0.2">
      <c r="A222" s="41" t="s">
        <v>59</v>
      </c>
      <c r="B222" s="41" t="s">
        <v>63</v>
      </c>
      <c r="C222" s="41" t="s">
        <v>1299</v>
      </c>
      <c r="D222" s="41">
        <v>2018</v>
      </c>
      <c r="E222" s="41">
        <v>8.1489073834488721</v>
      </c>
      <c r="F222" s="41">
        <v>3.8510527780388588</v>
      </c>
      <c r="G222" s="41">
        <v>9.1556459816887082E-3</v>
      </c>
      <c r="H222" s="41">
        <v>2.0091556459816889E-2</v>
      </c>
    </row>
    <row r="223" spans="1:8" x14ac:dyDescent="0.2">
      <c r="A223" s="41" t="s">
        <v>59</v>
      </c>
      <c r="B223" s="41" t="s">
        <v>63</v>
      </c>
      <c r="C223" s="41" t="s">
        <v>1300</v>
      </c>
      <c r="D223" s="41">
        <v>2018</v>
      </c>
      <c r="E223" s="41">
        <v>3.713426149419738</v>
      </c>
      <c r="F223" s="41">
        <v>2.626864404869103</v>
      </c>
      <c r="G223" s="41">
        <v>3.3185840707964601E-3</v>
      </c>
      <c r="H223" s="41">
        <v>9.7345132743362831E-2</v>
      </c>
    </row>
    <row r="224" spans="1:8" x14ac:dyDescent="0.2">
      <c r="A224" s="41" t="s">
        <v>59</v>
      </c>
      <c r="B224" s="41" t="s">
        <v>63</v>
      </c>
      <c r="C224" s="41" t="s">
        <v>1301</v>
      </c>
      <c r="D224" s="41">
        <v>2018</v>
      </c>
      <c r="E224" s="41">
        <v>0</v>
      </c>
      <c r="F224" s="41">
        <v>0</v>
      </c>
      <c r="G224" s="41">
        <v>0</v>
      </c>
      <c r="H224" s="41">
        <v>0</v>
      </c>
    </row>
    <row r="225" spans="1:8" x14ac:dyDescent="0.2">
      <c r="A225" s="41" t="s">
        <v>59</v>
      </c>
      <c r="B225" s="41" t="s">
        <v>63</v>
      </c>
      <c r="C225" s="41" t="s">
        <v>1302</v>
      </c>
      <c r="D225" s="41">
        <v>2018</v>
      </c>
      <c r="E225" s="41">
        <v>4.7261787356251217</v>
      </c>
      <c r="F225" s="41">
        <v>1.884657594939501</v>
      </c>
      <c r="G225" s="41">
        <v>3.1976744186046513E-2</v>
      </c>
      <c r="H225" s="41">
        <v>6.25E-2</v>
      </c>
    </row>
    <row r="226" spans="1:8" x14ac:dyDescent="0.2">
      <c r="A226" s="41" t="s">
        <v>61</v>
      </c>
      <c r="B226" s="41" t="s">
        <v>57</v>
      </c>
      <c r="C226" s="41" t="s">
        <v>1299</v>
      </c>
      <c r="D226" s="41">
        <v>2018</v>
      </c>
      <c r="E226" s="41">
        <v>0.7354844523400339</v>
      </c>
      <c r="F226" s="41">
        <v>1.81050900105973</v>
      </c>
      <c r="G226" s="41">
        <v>9.1556459816887082E-3</v>
      </c>
      <c r="H226" s="41">
        <v>2.0091556459816889E-2</v>
      </c>
    </row>
    <row r="227" spans="1:8" x14ac:dyDescent="0.2">
      <c r="A227" s="41" t="s">
        <v>61</v>
      </c>
      <c r="B227" s="41" t="s">
        <v>57</v>
      </c>
      <c r="C227" s="41" t="s">
        <v>1300</v>
      </c>
      <c r="D227" s="41">
        <v>2018</v>
      </c>
      <c r="E227" s="41">
        <v>0.33515747195242052</v>
      </c>
      <c r="F227" s="41">
        <v>1.2349770111436611</v>
      </c>
      <c r="G227" s="41">
        <v>3.3185840707964601E-3</v>
      </c>
      <c r="H227" s="41">
        <v>9.7345132743362831E-2</v>
      </c>
    </row>
    <row r="228" spans="1:8" x14ac:dyDescent="0.2">
      <c r="A228" s="41" t="s">
        <v>61</v>
      </c>
      <c r="B228" s="41" t="s">
        <v>57</v>
      </c>
      <c r="C228" s="41" t="s">
        <v>1301</v>
      </c>
      <c r="D228" s="41">
        <v>2018</v>
      </c>
      <c r="E228" s="41">
        <v>0</v>
      </c>
      <c r="F228" s="41">
        <v>0</v>
      </c>
      <c r="G228" s="41">
        <v>0</v>
      </c>
      <c r="H228" s="41">
        <v>0</v>
      </c>
    </row>
    <row r="229" spans="1:8" x14ac:dyDescent="0.2">
      <c r="A229" s="41" t="s">
        <v>61</v>
      </c>
      <c r="B229" s="41" t="s">
        <v>57</v>
      </c>
      <c r="C229" s="41" t="s">
        <v>1302</v>
      </c>
      <c r="D229" s="41">
        <v>2018</v>
      </c>
      <c r="E229" s="41">
        <v>0.4265640552121715</v>
      </c>
      <c r="F229" s="41">
        <v>0.88604071048104416</v>
      </c>
      <c r="G229" s="41">
        <v>3.1976744186046513E-2</v>
      </c>
      <c r="H229" s="41">
        <v>6.25E-2</v>
      </c>
    </row>
    <row r="230" spans="1:8" x14ac:dyDescent="0.2">
      <c r="A230" s="41" t="s">
        <v>61</v>
      </c>
      <c r="B230" s="41" t="s">
        <v>60</v>
      </c>
      <c r="C230" s="41" t="s">
        <v>1299</v>
      </c>
      <c r="D230" s="41">
        <v>2018</v>
      </c>
      <c r="E230" s="41">
        <v>0.71921267242100662</v>
      </c>
      <c r="F230" s="41">
        <v>1.798330689393409</v>
      </c>
      <c r="G230" s="41">
        <v>9.1556459816887082E-3</v>
      </c>
      <c r="H230" s="41">
        <v>2.0091556459816889E-2</v>
      </c>
    </row>
    <row r="231" spans="1:8" x14ac:dyDescent="0.2">
      <c r="A231" s="41" t="s">
        <v>61</v>
      </c>
      <c r="B231" s="41" t="s">
        <v>60</v>
      </c>
      <c r="C231" s="41" t="s">
        <v>1300</v>
      </c>
      <c r="D231" s="41">
        <v>2018</v>
      </c>
      <c r="E231" s="41">
        <v>0.32774248363488911</v>
      </c>
      <c r="F231" s="41">
        <v>1.226669990889331</v>
      </c>
      <c r="G231" s="41">
        <v>3.3185840707964601E-3</v>
      </c>
      <c r="H231" s="41">
        <v>9.7345132743362831E-2</v>
      </c>
    </row>
    <row r="232" spans="1:8" x14ac:dyDescent="0.2">
      <c r="A232" s="41" t="s">
        <v>61</v>
      </c>
      <c r="B232" s="41" t="s">
        <v>60</v>
      </c>
      <c r="C232" s="41" t="s">
        <v>1301</v>
      </c>
      <c r="D232" s="41">
        <v>2018</v>
      </c>
      <c r="E232" s="41">
        <v>0</v>
      </c>
      <c r="F232" s="41">
        <v>0</v>
      </c>
      <c r="G232" s="41">
        <v>0</v>
      </c>
      <c r="H232" s="41">
        <v>0</v>
      </c>
    </row>
    <row r="233" spans="1:8" x14ac:dyDescent="0.2">
      <c r="A233" s="41" t="s">
        <v>61</v>
      </c>
      <c r="B233" s="41" t="s">
        <v>60</v>
      </c>
      <c r="C233" s="41" t="s">
        <v>1302</v>
      </c>
      <c r="D233" s="41">
        <v>2018</v>
      </c>
      <c r="E233" s="41">
        <v>0.41712679735349523</v>
      </c>
      <c r="F233" s="41">
        <v>0.88008079538812234</v>
      </c>
      <c r="G233" s="41">
        <v>3.1976744186046513E-2</v>
      </c>
      <c r="H233" s="41">
        <v>6.25E-2</v>
      </c>
    </row>
    <row r="234" spans="1:8" x14ac:dyDescent="0.2">
      <c r="A234" s="41" t="s">
        <v>61</v>
      </c>
      <c r="B234" s="41" t="s">
        <v>75</v>
      </c>
      <c r="C234" s="41" t="s">
        <v>1299</v>
      </c>
      <c r="D234" s="41">
        <v>2018</v>
      </c>
      <c r="E234" s="41">
        <v>0.7192126724210065</v>
      </c>
      <c r="F234" s="41">
        <v>1.798330689393409</v>
      </c>
      <c r="G234" s="41">
        <v>9.1556459816887082E-3</v>
      </c>
      <c r="H234" s="41">
        <v>2.0091556459816889E-2</v>
      </c>
    </row>
    <row r="235" spans="1:8" x14ac:dyDescent="0.2">
      <c r="A235" s="41" t="s">
        <v>61</v>
      </c>
      <c r="B235" s="41" t="s">
        <v>75</v>
      </c>
      <c r="C235" s="41" t="s">
        <v>1300</v>
      </c>
      <c r="D235" s="41">
        <v>2018</v>
      </c>
      <c r="E235" s="41">
        <v>0.32774248363488911</v>
      </c>
      <c r="F235" s="41">
        <v>1.226669990889331</v>
      </c>
      <c r="G235" s="41">
        <v>3.3185840707964601E-3</v>
      </c>
      <c r="H235" s="41">
        <v>9.7345132743362831E-2</v>
      </c>
    </row>
    <row r="236" spans="1:8" x14ac:dyDescent="0.2">
      <c r="A236" s="41" t="s">
        <v>61</v>
      </c>
      <c r="B236" s="41" t="s">
        <v>75</v>
      </c>
      <c r="C236" s="41" t="s">
        <v>1301</v>
      </c>
      <c r="D236" s="41">
        <v>2018</v>
      </c>
      <c r="E236" s="41">
        <v>0</v>
      </c>
      <c r="F236" s="41">
        <v>0</v>
      </c>
      <c r="G236" s="41">
        <v>0</v>
      </c>
      <c r="H236" s="41">
        <v>0</v>
      </c>
    </row>
    <row r="237" spans="1:8" x14ac:dyDescent="0.2">
      <c r="A237" s="41" t="s">
        <v>61</v>
      </c>
      <c r="B237" s="41" t="s">
        <v>75</v>
      </c>
      <c r="C237" s="41" t="s">
        <v>1302</v>
      </c>
      <c r="D237" s="41">
        <v>2018</v>
      </c>
      <c r="E237" s="41">
        <v>0.41712679735349523</v>
      </c>
      <c r="F237" s="41">
        <v>0.88008079538812234</v>
      </c>
      <c r="G237" s="41">
        <v>3.1976744186046513E-2</v>
      </c>
      <c r="H237" s="41">
        <v>6.25E-2</v>
      </c>
    </row>
    <row r="238" spans="1:8" x14ac:dyDescent="0.2">
      <c r="A238" s="41" t="s">
        <v>61</v>
      </c>
      <c r="B238" s="41" t="s">
        <v>67</v>
      </c>
      <c r="C238" s="41" t="s">
        <v>1299</v>
      </c>
      <c r="D238" s="41">
        <v>2018</v>
      </c>
      <c r="E238" s="41">
        <v>0.71921267242100673</v>
      </c>
      <c r="F238" s="41">
        <v>1.798330689393409</v>
      </c>
      <c r="G238" s="41">
        <v>9.1556459816887082E-3</v>
      </c>
      <c r="H238" s="41">
        <v>2.0091556459816889E-2</v>
      </c>
    </row>
    <row r="239" spans="1:8" x14ac:dyDescent="0.2">
      <c r="A239" s="41" t="s">
        <v>61</v>
      </c>
      <c r="B239" s="41" t="s">
        <v>67</v>
      </c>
      <c r="C239" s="41" t="s">
        <v>1300</v>
      </c>
      <c r="D239" s="41">
        <v>2018</v>
      </c>
      <c r="E239" s="41">
        <v>0.32774248363488911</v>
      </c>
      <c r="F239" s="41">
        <v>1.226669990889331</v>
      </c>
      <c r="G239" s="41">
        <v>3.3185840707964601E-3</v>
      </c>
      <c r="H239" s="41">
        <v>9.7345132743362831E-2</v>
      </c>
    </row>
    <row r="240" spans="1:8" x14ac:dyDescent="0.2">
      <c r="A240" s="41" t="s">
        <v>61</v>
      </c>
      <c r="B240" s="41" t="s">
        <v>67</v>
      </c>
      <c r="C240" s="41" t="s">
        <v>1301</v>
      </c>
      <c r="D240" s="41">
        <v>2018</v>
      </c>
      <c r="E240" s="41">
        <v>0</v>
      </c>
      <c r="F240" s="41">
        <v>0</v>
      </c>
      <c r="G240" s="41">
        <v>0</v>
      </c>
      <c r="H240" s="41">
        <v>0</v>
      </c>
    </row>
    <row r="241" spans="1:8" x14ac:dyDescent="0.2">
      <c r="A241" s="41" t="s">
        <v>61</v>
      </c>
      <c r="B241" s="41" t="s">
        <v>67</v>
      </c>
      <c r="C241" s="41" t="s">
        <v>1302</v>
      </c>
      <c r="D241" s="41">
        <v>2018</v>
      </c>
      <c r="E241" s="41">
        <v>0.41712679735349523</v>
      </c>
      <c r="F241" s="41">
        <v>0.88008079538812234</v>
      </c>
      <c r="G241" s="41">
        <v>3.1976744186046513E-2</v>
      </c>
      <c r="H241" s="41">
        <v>6.25E-2</v>
      </c>
    </row>
    <row r="242" spans="1:8" x14ac:dyDescent="0.2">
      <c r="A242" s="41" t="s">
        <v>61</v>
      </c>
      <c r="B242" s="41" t="s">
        <v>84</v>
      </c>
      <c r="C242" s="41" t="s">
        <v>1299</v>
      </c>
      <c r="D242" s="41">
        <v>2018</v>
      </c>
      <c r="E242" s="41">
        <v>0.71921267242100662</v>
      </c>
      <c r="F242" s="41">
        <v>1.798330689393409</v>
      </c>
      <c r="G242" s="41">
        <v>9.1556459816887082E-3</v>
      </c>
      <c r="H242" s="41">
        <v>2.0091556459816889E-2</v>
      </c>
    </row>
    <row r="243" spans="1:8" x14ac:dyDescent="0.2">
      <c r="A243" s="41" t="s">
        <v>61</v>
      </c>
      <c r="B243" s="41" t="s">
        <v>84</v>
      </c>
      <c r="C243" s="41" t="s">
        <v>1300</v>
      </c>
      <c r="D243" s="41">
        <v>2018</v>
      </c>
      <c r="E243" s="41">
        <v>0.32774248363488911</v>
      </c>
      <c r="F243" s="41">
        <v>1.226669990889331</v>
      </c>
      <c r="G243" s="41">
        <v>3.3185840707964601E-3</v>
      </c>
      <c r="H243" s="41">
        <v>9.7345132743362831E-2</v>
      </c>
    </row>
    <row r="244" spans="1:8" x14ac:dyDescent="0.2">
      <c r="A244" s="41" t="s">
        <v>61</v>
      </c>
      <c r="B244" s="41" t="s">
        <v>84</v>
      </c>
      <c r="C244" s="41" t="s">
        <v>1301</v>
      </c>
      <c r="D244" s="41">
        <v>2018</v>
      </c>
      <c r="E244" s="41">
        <v>0</v>
      </c>
      <c r="F244" s="41">
        <v>0</v>
      </c>
      <c r="G244" s="41">
        <v>0</v>
      </c>
      <c r="H244" s="41">
        <v>0</v>
      </c>
    </row>
    <row r="245" spans="1:8" x14ac:dyDescent="0.2">
      <c r="A245" s="41" t="s">
        <v>61</v>
      </c>
      <c r="B245" s="41" t="s">
        <v>84</v>
      </c>
      <c r="C245" s="41" t="s">
        <v>1302</v>
      </c>
      <c r="D245" s="41">
        <v>2018</v>
      </c>
      <c r="E245" s="41">
        <v>0.41712679735349523</v>
      </c>
      <c r="F245" s="41">
        <v>0.88008079538812212</v>
      </c>
      <c r="G245" s="41">
        <v>3.1976744186046513E-2</v>
      </c>
      <c r="H245" s="41">
        <v>6.25E-2</v>
      </c>
    </row>
    <row r="246" spans="1:8" x14ac:dyDescent="0.2">
      <c r="A246" s="41" t="s">
        <v>61</v>
      </c>
      <c r="B246" s="41" t="s">
        <v>68</v>
      </c>
      <c r="C246" s="41" t="s">
        <v>1299</v>
      </c>
      <c r="D246" s="41">
        <v>2018</v>
      </c>
      <c r="E246" s="41">
        <v>0.7354844523400339</v>
      </c>
      <c r="F246" s="41">
        <v>1.81050900105973</v>
      </c>
      <c r="G246" s="41">
        <v>9.1556459816887082E-3</v>
      </c>
      <c r="H246" s="41">
        <v>2.0091556459816889E-2</v>
      </c>
    </row>
    <row r="247" spans="1:8" x14ac:dyDescent="0.2">
      <c r="A247" s="41" t="s">
        <v>61</v>
      </c>
      <c r="B247" s="41" t="s">
        <v>68</v>
      </c>
      <c r="C247" s="41" t="s">
        <v>1300</v>
      </c>
      <c r="D247" s="41">
        <v>2018</v>
      </c>
      <c r="E247" s="41">
        <v>0.33515747195242052</v>
      </c>
      <c r="F247" s="41">
        <v>1.2349770111436611</v>
      </c>
      <c r="G247" s="41">
        <v>3.3185840707964601E-3</v>
      </c>
      <c r="H247" s="41">
        <v>9.7345132743362831E-2</v>
      </c>
    </row>
    <row r="248" spans="1:8" x14ac:dyDescent="0.2">
      <c r="A248" s="41" t="s">
        <v>61</v>
      </c>
      <c r="B248" s="41" t="s">
        <v>68</v>
      </c>
      <c r="C248" s="41" t="s">
        <v>1301</v>
      </c>
      <c r="D248" s="41">
        <v>2018</v>
      </c>
      <c r="E248" s="41">
        <v>0</v>
      </c>
      <c r="F248" s="41">
        <v>0</v>
      </c>
      <c r="G248" s="41">
        <v>0</v>
      </c>
      <c r="H248" s="41">
        <v>0</v>
      </c>
    </row>
    <row r="249" spans="1:8" x14ac:dyDescent="0.2">
      <c r="A249" s="41" t="s">
        <v>61</v>
      </c>
      <c r="B249" s="41" t="s">
        <v>68</v>
      </c>
      <c r="C249" s="41" t="s">
        <v>1302</v>
      </c>
      <c r="D249" s="41">
        <v>2018</v>
      </c>
      <c r="E249" s="41">
        <v>0.4265640552121715</v>
      </c>
      <c r="F249" s="41">
        <v>0.88604071048104416</v>
      </c>
      <c r="G249" s="41">
        <v>3.1976744186046513E-2</v>
      </c>
      <c r="H249" s="41">
        <v>6.25E-2</v>
      </c>
    </row>
    <row r="250" spans="1:8" x14ac:dyDescent="0.2">
      <c r="A250" s="41" t="s">
        <v>61</v>
      </c>
      <c r="B250" s="41" t="s">
        <v>1303</v>
      </c>
      <c r="C250" s="41" t="s">
        <v>1299</v>
      </c>
      <c r="D250" s="41">
        <v>2018</v>
      </c>
      <c r="E250" s="41">
        <v>0.71921267242100662</v>
      </c>
      <c r="F250" s="41">
        <v>1.798330689393409</v>
      </c>
      <c r="G250" s="41">
        <v>9.1556459816887082E-3</v>
      </c>
      <c r="H250" s="41">
        <v>2.0091556459816889E-2</v>
      </c>
    </row>
    <row r="251" spans="1:8" x14ac:dyDescent="0.2">
      <c r="A251" s="41" t="s">
        <v>61</v>
      </c>
      <c r="B251" s="41" t="s">
        <v>1303</v>
      </c>
      <c r="C251" s="41" t="s">
        <v>1300</v>
      </c>
      <c r="D251" s="41">
        <v>2018</v>
      </c>
      <c r="E251" s="41">
        <v>0.32774248363488911</v>
      </c>
      <c r="F251" s="41">
        <v>1.226669990889331</v>
      </c>
      <c r="G251" s="41">
        <v>3.3185840707964601E-3</v>
      </c>
      <c r="H251" s="41">
        <v>9.7345132743362831E-2</v>
      </c>
    </row>
    <row r="252" spans="1:8" x14ac:dyDescent="0.2">
      <c r="A252" s="41" t="s">
        <v>61</v>
      </c>
      <c r="B252" s="41" t="s">
        <v>1303</v>
      </c>
      <c r="C252" s="41" t="s">
        <v>1301</v>
      </c>
      <c r="D252" s="41">
        <v>2018</v>
      </c>
      <c r="E252" s="41">
        <v>0</v>
      </c>
      <c r="F252" s="41">
        <v>0</v>
      </c>
      <c r="G252" s="41">
        <v>0</v>
      </c>
      <c r="H252" s="41">
        <v>0</v>
      </c>
    </row>
    <row r="253" spans="1:8" x14ac:dyDescent="0.2">
      <c r="A253" s="41" t="s">
        <v>61</v>
      </c>
      <c r="B253" s="41" t="s">
        <v>1303</v>
      </c>
      <c r="C253" s="41" t="s">
        <v>1302</v>
      </c>
      <c r="D253" s="41">
        <v>2018</v>
      </c>
      <c r="E253" s="41">
        <v>0.41712679735349512</v>
      </c>
      <c r="F253" s="41">
        <v>0.88008079538812223</v>
      </c>
      <c r="G253" s="41">
        <v>3.1976744186046513E-2</v>
      </c>
      <c r="H253" s="41">
        <v>6.25E-2</v>
      </c>
    </row>
    <row r="254" spans="1:8" x14ac:dyDescent="0.2">
      <c r="A254" s="41" t="s">
        <v>61</v>
      </c>
      <c r="B254" s="41" t="s">
        <v>63</v>
      </c>
      <c r="C254" s="41" t="s">
        <v>1299</v>
      </c>
      <c r="D254" s="41">
        <v>2018</v>
      </c>
      <c r="E254" s="41">
        <v>0.58252972110117729</v>
      </c>
      <c r="F254" s="41">
        <v>1.3531457407023399</v>
      </c>
      <c r="G254" s="41">
        <v>9.1556459816887082E-3</v>
      </c>
      <c r="H254" s="41">
        <v>2.0091556459816889E-2</v>
      </c>
    </row>
    <row r="255" spans="1:8" x14ac:dyDescent="0.2">
      <c r="A255" s="41" t="s">
        <v>61</v>
      </c>
      <c r="B255" s="41" t="s">
        <v>63</v>
      </c>
      <c r="C255" s="41" t="s">
        <v>1300</v>
      </c>
      <c r="D255" s="41">
        <v>2018</v>
      </c>
      <c r="E255" s="41">
        <v>0.2654565817676251</v>
      </c>
      <c r="F255" s="41">
        <v>0.92300225048106199</v>
      </c>
      <c r="G255" s="41">
        <v>3.3185840707964601E-3</v>
      </c>
      <c r="H255" s="41">
        <v>9.7345132743362831E-2</v>
      </c>
    </row>
    <row r="256" spans="1:8" x14ac:dyDescent="0.2">
      <c r="A256" s="41" t="s">
        <v>61</v>
      </c>
      <c r="B256" s="41" t="s">
        <v>63</v>
      </c>
      <c r="C256" s="41" t="s">
        <v>1301</v>
      </c>
      <c r="D256" s="41">
        <v>2018</v>
      </c>
      <c r="E256" s="41">
        <v>0</v>
      </c>
      <c r="F256" s="41">
        <v>0</v>
      </c>
      <c r="G256" s="41">
        <v>0</v>
      </c>
      <c r="H256" s="41">
        <v>0</v>
      </c>
    </row>
    <row r="257" spans="1:8" x14ac:dyDescent="0.2">
      <c r="A257" s="41" t="s">
        <v>61</v>
      </c>
      <c r="B257" s="41" t="s">
        <v>63</v>
      </c>
      <c r="C257" s="41" t="s">
        <v>1302</v>
      </c>
      <c r="D257" s="41">
        <v>2018</v>
      </c>
      <c r="E257" s="41">
        <v>0.33785383134061381</v>
      </c>
      <c r="F257" s="41">
        <v>0.66221278810242468</v>
      </c>
      <c r="G257" s="41">
        <v>3.1976744186046513E-2</v>
      </c>
      <c r="H257" s="41">
        <v>6.25E-2</v>
      </c>
    </row>
    <row r="258" spans="1:8" x14ac:dyDescent="0.2">
      <c r="A258" s="41" t="s">
        <v>62</v>
      </c>
      <c r="B258" s="41" t="s">
        <v>57</v>
      </c>
      <c r="C258" s="41" t="s">
        <v>1299</v>
      </c>
      <c r="D258" s="41">
        <v>2018</v>
      </c>
      <c r="E258" s="41">
        <v>0.48815339757081888</v>
      </c>
      <c r="F258" s="41">
        <v>2.7130572101081909</v>
      </c>
      <c r="G258" s="41">
        <v>9.1556459816887082E-3</v>
      </c>
      <c r="H258" s="41">
        <v>2.0091556459816889E-2</v>
      </c>
    </row>
    <row r="259" spans="1:8" x14ac:dyDescent="0.2">
      <c r="A259" s="41" t="s">
        <v>62</v>
      </c>
      <c r="B259" s="41" t="s">
        <v>57</v>
      </c>
      <c r="C259" s="41" t="s">
        <v>1300</v>
      </c>
      <c r="D259" s="41">
        <v>2018</v>
      </c>
      <c r="E259" s="41">
        <v>0.22244964952594279</v>
      </c>
      <c r="F259" s="41">
        <v>1.850619512214529</v>
      </c>
      <c r="G259" s="41">
        <v>3.3185840707964601E-3</v>
      </c>
      <c r="H259" s="41">
        <v>9.7345132743362831E-2</v>
      </c>
    </row>
    <row r="260" spans="1:8" x14ac:dyDescent="0.2">
      <c r="A260" s="41" t="s">
        <v>62</v>
      </c>
      <c r="B260" s="41" t="s">
        <v>57</v>
      </c>
      <c r="C260" s="41" t="s">
        <v>1301</v>
      </c>
      <c r="D260" s="41">
        <v>2018</v>
      </c>
      <c r="E260" s="41">
        <v>0</v>
      </c>
      <c r="F260" s="41">
        <v>0</v>
      </c>
      <c r="G260" s="41">
        <v>0</v>
      </c>
      <c r="H260" s="41">
        <v>0</v>
      </c>
    </row>
    <row r="261" spans="1:8" x14ac:dyDescent="0.2">
      <c r="A261" s="41" t="s">
        <v>62</v>
      </c>
      <c r="B261" s="41" t="s">
        <v>57</v>
      </c>
      <c r="C261" s="41" t="s">
        <v>1302</v>
      </c>
      <c r="D261" s="41">
        <v>2018</v>
      </c>
      <c r="E261" s="41">
        <v>0.28311773576029081</v>
      </c>
      <c r="F261" s="41">
        <v>1.327736640145361</v>
      </c>
      <c r="G261" s="41">
        <v>3.1976744186046513E-2</v>
      </c>
      <c r="H261" s="41">
        <v>6.25E-2</v>
      </c>
    </row>
    <row r="262" spans="1:8" x14ac:dyDescent="0.2">
      <c r="A262" s="41" t="s">
        <v>62</v>
      </c>
      <c r="B262" s="41" t="s">
        <v>60</v>
      </c>
      <c r="C262" s="41" t="s">
        <v>1299</v>
      </c>
      <c r="D262" s="41">
        <v>2018</v>
      </c>
      <c r="E262" s="41">
        <v>0.78429979209711598</v>
      </c>
      <c r="F262" s="41">
        <v>2.2556939497508002</v>
      </c>
      <c r="G262" s="41">
        <v>9.1556459816887082E-3</v>
      </c>
      <c r="H262" s="41">
        <v>2.0091556459816889E-2</v>
      </c>
    </row>
    <row r="263" spans="1:8" x14ac:dyDescent="0.2">
      <c r="A263" s="41" t="s">
        <v>62</v>
      </c>
      <c r="B263" s="41" t="s">
        <v>60</v>
      </c>
      <c r="C263" s="41" t="s">
        <v>1300</v>
      </c>
      <c r="D263" s="41">
        <v>2018</v>
      </c>
      <c r="E263" s="41">
        <v>0.35740243690501478</v>
      </c>
      <c r="F263" s="41">
        <v>1.5386447515519299</v>
      </c>
      <c r="G263" s="41">
        <v>3.3185840707964601E-3</v>
      </c>
      <c r="H263" s="41">
        <v>9.7345132743362831E-2</v>
      </c>
    </row>
    <row r="264" spans="1:8" x14ac:dyDescent="0.2">
      <c r="A264" s="41" t="s">
        <v>62</v>
      </c>
      <c r="B264" s="41" t="s">
        <v>60</v>
      </c>
      <c r="C264" s="41" t="s">
        <v>1301</v>
      </c>
      <c r="D264" s="41">
        <v>2018</v>
      </c>
      <c r="E264" s="41">
        <v>0</v>
      </c>
      <c r="F264" s="41">
        <v>0</v>
      </c>
      <c r="G264" s="41">
        <v>0</v>
      </c>
      <c r="H264" s="41">
        <v>0</v>
      </c>
    </row>
    <row r="265" spans="1:8" x14ac:dyDescent="0.2">
      <c r="A265" s="41" t="s">
        <v>62</v>
      </c>
      <c r="B265" s="41" t="s">
        <v>60</v>
      </c>
      <c r="C265" s="41" t="s">
        <v>1302</v>
      </c>
      <c r="D265" s="41">
        <v>2018</v>
      </c>
      <c r="E265" s="41">
        <v>0.45487582878820071</v>
      </c>
      <c r="F265" s="41">
        <v>1.1039087177667419</v>
      </c>
      <c r="G265" s="41">
        <v>3.1976744186046513E-2</v>
      </c>
      <c r="H265" s="41">
        <v>6.25E-2</v>
      </c>
    </row>
    <row r="266" spans="1:8" x14ac:dyDescent="0.2">
      <c r="A266" s="41" t="s">
        <v>62</v>
      </c>
      <c r="B266" s="41" t="s">
        <v>75</v>
      </c>
      <c r="C266" s="41" t="s">
        <v>1299</v>
      </c>
      <c r="D266" s="41">
        <v>2018</v>
      </c>
      <c r="E266" s="41">
        <v>1.3765925811497099</v>
      </c>
      <c r="F266" s="41">
        <v>2.435662333264212</v>
      </c>
      <c r="G266" s="41">
        <v>9.1556459816887082E-3</v>
      </c>
      <c r="H266" s="41">
        <v>2.0091556459816889E-2</v>
      </c>
    </row>
    <row r="267" spans="1:8" x14ac:dyDescent="0.2">
      <c r="A267" s="41" t="s">
        <v>62</v>
      </c>
      <c r="B267" s="41" t="s">
        <v>75</v>
      </c>
      <c r="C267" s="41" t="s">
        <v>1300</v>
      </c>
      <c r="D267" s="41">
        <v>2018</v>
      </c>
      <c r="E267" s="41">
        <v>0.62730801166315875</v>
      </c>
      <c r="F267" s="41">
        <v>1.661404050865912</v>
      </c>
      <c r="G267" s="41">
        <v>3.3185840707964601E-3</v>
      </c>
      <c r="H267" s="41">
        <v>9.7345132743362831E-2</v>
      </c>
    </row>
    <row r="268" spans="1:8" x14ac:dyDescent="0.2">
      <c r="A268" s="41" t="s">
        <v>62</v>
      </c>
      <c r="B268" s="41" t="s">
        <v>75</v>
      </c>
      <c r="C268" s="41" t="s">
        <v>1301</v>
      </c>
      <c r="D268" s="41">
        <v>2018</v>
      </c>
      <c r="E268" s="41">
        <v>0</v>
      </c>
      <c r="F268" s="41">
        <v>0</v>
      </c>
      <c r="G268" s="41">
        <v>0</v>
      </c>
      <c r="H268" s="41">
        <v>0</v>
      </c>
    </row>
    <row r="269" spans="1:8" x14ac:dyDescent="0.2">
      <c r="A269" s="41" t="s">
        <v>62</v>
      </c>
      <c r="B269" s="41" t="s">
        <v>75</v>
      </c>
      <c r="C269" s="41" t="s">
        <v>1302</v>
      </c>
      <c r="D269" s="41">
        <v>2018</v>
      </c>
      <c r="E269" s="41">
        <v>0.79839201484402034</v>
      </c>
      <c r="F269" s="41">
        <v>1.1919830185843641</v>
      </c>
      <c r="G269" s="41">
        <v>3.1976744186046513E-2</v>
      </c>
      <c r="H269" s="41">
        <v>6.25E-2</v>
      </c>
    </row>
    <row r="270" spans="1:8" x14ac:dyDescent="0.2">
      <c r="A270" s="41" t="s">
        <v>62</v>
      </c>
      <c r="B270" s="41" t="s">
        <v>67</v>
      </c>
      <c r="C270" s="41" t="s">
        <v>1299</v>
      </c>
      <c r="D270" s="41">
        <v>2018</v>
      </c>
      <c r="E270" s="41">
        <v>0.70619524848578474</v>
      </c>
      <c r="F270" s="41">
        <v>6.7657287035116989</v>
      </c>
      <c r="G270" s="41">
        <v>9.1556459816887082E-3</v>
      </c>
      <c r="H270" s="41">
        <v>2.0091556459816889E-2</v>
      </c>
    </row>
    <row r="271" spans="1:8" x14ac:dyDescent="0.2">
      <c r="A271" s="41" t="s">
        <v>62</v>
      </c>
      <c r="B271" s="41" t="s">
        <v>67</v>
      </c>
      <c r="C271" s="41" t="s">
        <v>1300</v>
      </c>
      <c r="D271" s="41">
        <v>2018</v>
      </c>
      <c r="E271" s="41">
        <v>0.32181049298086389</v>
      </c>
      <c r="F271" s="41">
        <v>4.6150112524053108</v>
      </c>
      <c r="G271" s="41">
        <v>3.3185840707964601E-3</v>
      </c>
      <c r="H271" s="41">
        <v>9.7345132743362831E-2</v>
      </c>
    </row>
    <row r="272" spans="1:8" x14ac:dyDescent="0.2">
      <c r="A272" s="41" t="s">
        <v>62</v>
      </c>
      <c r="B272" s="41" t="s">
        <v>67</v>
      </c>
      <c r="C272" s="41" t="s">
        <v>1301</v>
      </c>
      <c r="D272" s="41">
        <v>2018</v>
      </c>
      <c r="E272" s="41">
        <v>0</v>
      </c>
      <c r="F272" s="41">
        <v>0</v>
      </c>
      <c r="G272" s="41">
        <v>0</v>
      </c>
      <c r="H272" s="41">
        <v>0</v>
      </c>
    </row>
    <row r="273" spans="1:8" x14ac:dyDescent="0.2">
      <c r="A273" s="41" t="s">
        <v>62</v>
      </c>
      <c r="B273" s="41" t="s">
        <v>67</v>
      </c>
      <c r="C273" s="41" t="s">
        <v>1302</v>
      </c>
      <c r="D273" s="41">
        <v>2018</v>
      </c>
      <c r="E273" s="41">
        <v>0.40957699106655399</v>
      </c>
      <c r="F273" s="41">
        <v>3.311063940512124</v>
      </c>
      <c r="G273" s="41">
        <v>3.1976744186046513E-2</v>
      </c>
      <c r="H273" s="41">
        <v>6.25E-2</v>
      </c>
    </row>
    <row r="274" spans="1:8" x14ac:dyDescent="0.2">
      <c r="A274" s="41" t="s">
        <v>62</v>
      </c>
      <c r="B274" s="41" t="s">
        <v>84</v>
      </c>
      <c r="C274" s="41" t="s">
        <v>1299</v>
      </c>
      <c r="D274" s="41">
        <v>2018</v>
      </c>
      <c r="E274" s="41">
        <v>0.78429979209711598</v>
      </c>
      <c r="F274" s="41">
        <v>4.0594372221070181</v>
      </c>
      <c r="G274" s="41">
        <v>9.1556459816887082E-3</v>
      </c>
      <c r="H274" s="41">
        <v>2.0091556459816889E-2</v>
      </c>
    </row>
    <row r="275" spans="1:8" x14ac:dyDescent="0.2">
      <c r="A275" s="41" t="s">
        <v>62</v>
      </c>
      <c r="B275" s="41" t="s">
        <v>84</v>
      </c>
      <c r="C275" s="41" t="s">
        <v>1300</v>
      </c>
      <c r="D275" s="41">
        <v>2018</v>
      </c>
      <c r="E275" s="41">
        <v>0.35740243690501478</v>
      </c>
      <c r="F275" s="41">
        <v>2.769006751443186</v>
      </c>
      <c r="G275" s="41">
        <v>3.3185840707964601E-3</v>
      </c>
      <c r="H275" s="41">
        <v>9.7345132743362831E-2</v>
      </c>
    </row>
    <row r="276" spans="1:8" x14ac:dyDescent="0.2">
      <c r="A276" s="41" t="s">
        <v>62</v>
      </c>
      <c r="B276" s="41" t="s">
        <v>84</v>
      </c>
      <c r="C276" s="41" t="s">
        <v>1301</v>
      </c>
      <c r="D276" s="41">
        <v>2018</v>
      </c>
      <c r="E276" s="41">
        <v>0</v>
      </c>
      <c r="F276" s="41">
        <v>0</v>
      </c>
      <c r="G276" s="41">
        <v>0</v>
      </c>
      <c r="H276" s="41">
        <v>0</v>
      </c>
    </row>
    <row r="277" spans="1:8" x14ac:dyDescent="0.2">
      <c r="A277" s="41" t="s">
        <v>62</v>
      </c>
      <c r="B277" s="41" t="s">
        <v>84</v>
      </c>
      <c r="C277" s="41" t="s">
        <v>1302</v>
      </c>
      <c r="D277" s="41">
        <v>2018</v>
      </c>
      <c r="E277" s="41">
        <v>0.45487582878820071</v>
      </c>
      <c r="F277" s="41">
        <v>1.986638364307274</v>
      </c>
      <c r="G277" s="41">
        <v>3.1976744186046513E-2</v>
      </c>
      <c r="H277" s="41">
        <v>6.25E-2</v>
      </c>
    </row>
    <row r="278" spans="1:8" x14ac:dyDescent="0.2">
      <c r="A278" s="41" t="s">
        <v>62</v>
      </c>
      <c r="B278" s="41" t="s">
        <v>68</v>
      </c>
      <c r="C278" s="41" t="s">
        <v>1299</v>
      </c>
      <c r="D278" s="41">
        <v>2018</v>
      </c>
      <c r="E278" s="41">
        <v>0.48815339757081888</v>
      </c>
      <c r="F278" s="41">
        <v>2.7130572101081909</v>
      </c>
      <c r="G278" s="41">
        <v>9.1556459816887082E-3</v>
      </c>
      <c r="H278" s="41">
        <v>2.0091556459816889E-2</v>
      </c>
    </row>
    <row r="279" spans="1:8" x14ac:dyDescent="0.2">
      <c r="A279" s="41" t="s">
        <v>62</v>
      </c>
      <c r="B279" s="41" t="s">
        <v>68</v>
      </c>
      <c r="C279" s="41" t="s">
        <v>1300</v>
      </c>
      <c r="D279" s="41">
        <v>2018</v>
      </c>
      <c r="E279" s="41">
        <v>0.22244964952594279</v>
      </c>
      <c r="F279" s="41">
        <v>1.850619512214529</v>
      </c>
      <c r="G279" s="41">
        <v>3.3185840707964601E-3</v>
      </c>
      <c r="H279" s="41">
        <v>9.7345132743362831E-2</v>
      </c>
    </row>
    <row r="280" spans="1:8" x14ac:dyDescent="0.2">
      <c r="A280" s="41" t="s">
        <v>62</v>
      </c>
      <c r="B280" s="41" t="s">
        <v>68</v>
      </c>
      <c r="C280" s="41" t="s">
        <v>1301</v>
      </c>
      <c r="D280" s="41">
        <v>2018</v>
      </c>
      <c r="E280" s="41">
        <v>0</v>
      </c>
      <c r="F280" s="41">
        <v>0</v>
      </c>
      <c r="G280" s="41">
        <v>0</v>
      </c>
      <c r="H280" s="41">
        <v>0</v>
      </c>
    </row>
    <row r="281" spans="1:8" x14ac:dyDescent="0.2">
      <c r="A281" s="41" t="s">
        <v>62</v>
      </c>
      <c r="B281" s="41" t="s">
        <v>68</v>
      </c>
      <c r="C281" s="41" t="s">
        <v>1302</v>
      </c>
      <c r="D281" s="41">
        <v>2018</v>
      </c>
      <c r="E281" s="41">
        <v>0.28311773576029081</v>
      </c>
      <c r="F281" s="41">
        <v>1.327736640145361</v>
      </c>
      <c r="G281" s="41">
        <v>3.1976744186046513E-2</v>
      </c>
      <c r="H281" s="41">
        <v>6.25E-2</v>
      </c>
    </row>
    <row r="282" spans="1:8" x14ac:dyDescent="0.2">
      <c r="A282" s="41" t="s">
        <v>62</v>
      </c>
      <c r="B282" s="41" t="s">
        <v>1303</v>
      </c>
      <c r="C282" s="41" t="s">
        <v>1299</v>
      </c>
      <c r="D282" s="41">
        <v>2018</v>
      </c>
      <c r="E282" s="41">
        <v>0.78429979209711587</v>
      </c>
      <c r="F282" s="41">
        <v>2.7847739343654152</v>
      </c>
      <c r="G282" s="41">
        <v>9.1556459816887082E-3</v>
      </c>
      <c r="H282" s="41">
        <v>2.0091556459816889E-2</v>
      </c>
    </row>
    <row r="283" spans="1:8" x14ac:dyDescent="0.2">
      <c r="A283" s="41" t="s">
        <v>62</v>
      </c>
      <c r="B283" s="41" t="s">
        <v>1303</v>
      </c>
      <c r="C283" s="41" t="s">
        <v>1300</v>
      </c>
      <c r="D283" s="41">
        <v>2018</v>
      </c>
      <c r="E283" s="41">
        <v>0.35740243690501478</v>
      </c>
      <c r="F283" s="41">
        <v>1.899538631490026</v>
      </c>
      <c r="G283" s="41">
        <v>3.3185840707964601E-3</v>
      </c>
      <c r="H283" s="41">
        <v>9.7345132743362831E-2</v>
      </c>
    </row>
    <row r="284" spans="1:8" x14ac:dyDescent="0.2">
      <c r="A284" s="41" t="s">
        <v>62</v>
      </c>
      <c r="B284" s="41" t="s">
        <v>1303</v>
      </c>
      <c r="C284" s="41" t="s">
        <v>1301</v>
      </c>
      <c r="D284" s="41">
        <v>2018</v>
      </c>
      <c r="E284" s="41">
        <v>0</v>
      </c>
      <c r="F284" s="41">
        <v>0</v>
      </c>
      <c r="G284" s="41">
        <v>0</v>
      </c>
      <c r="H284" s="41">
        <v>0</v>
      </c>
    </row>
    <row r="285" spans="1:8" x14ac:dyDescent="0.2">
      <c r="A285" s="41" t="s">
        <v>62</v>
      </c>
      <c r="B285" s="41" t="s">
        <v>1303</v>
      </c>
      <c r="C285" s="41" t="s">
        <v>1302</v>
      </c>
      <c r="D285" s="41">
        <v>2018</v>
      </c>
      <c r="E285" s="41">
        <v>0.4548758287882006</v>
      </c>
      <c r="F285" s="41">
        <v>1.3628339179147899</v>
      </c>
      <c r="G285" s="41">
        <v>3.1976744186046513E-2</v>
      </c>
      <c r="H285" s="41">
        <v>6.25E-2</v>
      </c>
    </row>
    <row r="286" spans="1:8" x14ac:dyDescent="0.2">
      <c r="A286" s="41" t="s">
        <v>62</v>
      </c>
      <c r="B286" s="41" t="s">
        <v>63</v>
      </c>
      <c r="C286" s="41" t="s">
        <v>1299</v>
      </c>
      <c r="D286" s="41">
        <v>2018</v>
      </c>
      <c r="E286" s="41">
        <v>1.470968904680068</v>
      </c>
      <c r="F286" s="41">
        <v>2.7996585375131411</v>
      </c>
      <c r="G286" s="41">
        <v>9.1556459816887082E-3</v>
      </c>
      <c r="H286" s="41">
        <v>2.0091556459816889E-2</v>
      </c>
    </row>
    <row r="287" spans="1:8" x14ac:dyDescent="0.2">
      <c r="A287" s="41" t="s">
        <v>62</v>
      </c>
      <c r="B287" s="41" t="s">
        <v>63</v>
      </c>
      <c r="C287" s="41" t="s">
        <v>1300</v>
      </c>
      <c r="D287" s="41">
        <v>2018</v>
      </c>
      <c r="E287" s="41">
        <v>0.67031494390484092</v>
      </c>
      <c r="F287" s="41">
        <v>1.909691656245317</v>
      </c>
      <c r="G287" s="41">
        <v>3.3185840707964601E-3</v>
      </c>
      <c r="H287" s="41">
        <v>9.7345132743362831E-2</v>
      </c>
    </row>
    <row r="288" spans="1:8" x14ac:dyDescent="0.2">
      <c r="A288" s="41" t="s">
        <v>62</v>
      </c>
      <c r="B288" s="41" t="s">
        <v>63</v>
      </c>
      <c r="C288" s="41" t="s">
        <v>1301</v>
      </c>
      <c r="D288" s="41">
        <v>2018</v>
      </c>
      <c r="E288" s="41">
        <v>0</v>
      </c>
      <c r="F288" s="41">
        <v>0</v>
      </c>
      <c r="G288" s="41">
        <v>0</v>
      </c>
      <c r="H288" s="41">
        <v>0</v>
      </c>
    </row>
    <row r="289" spans="1:8" x14ac:dyDescent="0.2">
      <c r="A289" s="41" t="s">
        <v>62</v>
      </c>
      <c r="B289" s="41" t="s">
        <v>63</v>
      </c>
      <c r="C289" s="41" t="s">
        <v>1302</v>
      </c>
      <c r="D289" s="41">
        <v>2018</v>
      </c>
      <c r="E289" s="41">
        <v>0.853128110424343</v>
      </c>
      <c r="F289" s="41">
        <v>1.3701182585839169</v>
      </c>
      <c r="G289" s="41">
        <v>3.1976744186046513E-2</v>
      </c>
      <c r="H289" s="41">
        <v>6.25E-2</v>
      </c>
    </row>
    <row r="290" spans="1:8" x14ac:dyDescent="0.2">
      <c r="A290" s="41" t="s">
        <v>76</v>
      </c>
      <c r="B290" s="41" t="s">
        <v>57</v>
      </c>
      <c r="C290" s="41" t="s">
        <v>1299</v>
      </c>
      <c r="D290" s="41">
        <v>2018</v>
      </c>
      <c r="E290" s="41">
        <v>0.59880150102020469</v>
      </c>
      <c r="F290" s="41">
        <v>2.7130572101081909</v>
      </c>
      <c r="G290" s="41">
        <v>9.1556459816887082E-3</v>
      </c>
      <c r="H290" s="41">
        <v>2.0091556459816889E-2</v>
      </c>
    </row>
    <row r="291" spans="1:8" x14ac:dyDescent="0.2">
      <c r="A291" s="41" t="s">
        <v>76</v>
      </c>
      <c r="B291" s="41" t="s">
        <v>57</v>
      </c>
      <c r="C291" s="41" t="s">
        <v>1300</v>
      </c>
      <c r="D291" s="41">
        <v>2018</v>
      </c>
      <c r="E291" s="41">
        <v>0.2728715700851565</v>
      </c>
      <c r="F291" s="41">
        <v>1.850619512214529</v>
      </c>
      <c r="G291" s="41">
        <v>3.3185840707964601E-3</v>
      </c>
      <c r="H291" s="41">
        <v>9.7345132743362831E-2</v>
      </c>
    </row>
    <row r="292" spans="1:8" x14ac:dyDescent="0.2">
      <c r="A292" s="41" t="s">
        <v>76</v>
      </c>
      <c r="B292" s="41" t="s">
        <v>57</v>
      </c>
      <c r="C292" s="41" t="s">
        <v>1301</v>
      </c>
      <c r="D292" s="41">
        <v>2018</v>
      </c>
      <c r="E292" s="41">
        <v>0</v>
      </c>
      <c r="F292" s="41">
        <v>0</v>
      </c>
      <c r="G292" s="41">
        <v>0</v>
      </c>
      <c r="H292" s="41">
        <v>0</v>
      </c>
    </row>
    <row r="293" spans="1:8" x14ac:dyDescent="0.2">
      <c r="A293" s="41" t="s">
        <v>76</v>
      </c>
      <c r="B293" s="41" t="s">
        <v>57</v>
      </c>
      <c r="C293" s="41" t="s">
        <v>1302</v>
      </c>
      <c r="D293" s="41">
        <v>2018</v>
      </c>
      <c r="E293" s="41">
        <v>0.34729108919929008</v>
      </c>
      <c r="F293" s="41">
        <v>1.327736640145361</v>
      </c>
      <c r="G293" s="41">
        <v>3.1976744186046513E-2</v>
      </c>
      <c r="H293" s="41">
        <v>6.25E-2</v>
      </c>
    </row>
    <row r="294" spans="1:8" x14ac:dyDescent="0.2">
      <c r="A294" s="41" t="s">
        <v>76</v>
      </c>
      <c r="B294" s="41" t="s">
        <v>60</v>
      </c>
      <c r="C294" s="41" t="s">
        <v>1299</v>
      </c>
      <c r="D294" s="41">
        <v>2018</v>
      </c>
      <c r="E294" s="41">
        <v>0.78429979209711598</v>
      </c>
      <c r="F294" s="41">
        <v>2.2556939497508002</v>
      </c>
      <c r="G294" s="41">
        <v>9.1556459816887082E-3</v>
      </c>
      <c r="H294" s="41">
        <v>2.0091556459816889E-2</v>
      </c>
    </row>
    <row r="295" spans="1:8" x14ac:dyDescent="0.2">
      <c r="A295" s="41" t="s">
        <v>76</v>
      </c>
      <c r="B295" s="41" t="s">
        <v>60</v>
      </c>
      <c r="C295" s="41" t="s">
        <v>1300</v>
      </c>
      <c r="D295" s="41">
        <v>2018</v>
      </c>
      <c r="E295" s="41">
        <v>0.35740243690501478</v>
      </c>
      <c r="F295" s="41">
        <v>1.5386447515519299</v>
      </c>
      <c r="G295" s="41">
        <v>3.3185840707964601E-3</v>
      </c>
      <c r="H295" s="41">
        <v>9.7345132743362831E-2</v>
      </c>
    </row>
    <row r="296" spans="1:8" x14ac:dyDescent="0.2">
      <c r="A296" s="41" t="s">
        <v>76</v>
      </c>
      <c r="B296" s="41" t="s">
        <v>60</v>
      </c>
      <c r="C296" s="41" t="s">
        <v>1301</v>
      </c>
      <c r="D296" s="41">
        <v>2018</v>
      </c>
      <c r="E296" s="41">
        <v>0</v>
      </c>
      <c r="F296" s="41">
        <v>0</v>
      </c>
      <c r="G296" s="41">
        <v>0</v>
      </c>
      <c r="H296" s="41">
        <v>0</v>
      </c>
    </row>
    <row r="297" spans="1:8" x14ac:dyDescent="0.2">
      <c r="A297" s="41" t="s">
        <v>76</v>
      </c>
      <c r="B297" s="41" t="s">
        <v>60</v>
      </c>
      <c r="C297" s="41" t="s">
        <v>1302</v>
      </c>
      <c r="D297" s="41">
        <v>2018</v>
      </c>
      <c r="E297" s="41">
        <v>0.45487582878820071</v>
      </c>
      <c r="F297" s="41">
        <v>1.1039087177667419</v>
      </c>
      <c r="G297" s="41">
        <v>3.1976744186046513E-2</v>
      </c>
      <c r="H297" s="41">
        <v>6.25E-2</v>
      </c>
    </row>
    <row r="298" spans="1:8" x14ac:dyDescent="0.2">
      <c r="A298" s="41" t="s">
        <v>76</v>
      </c>
      <c r="B298" s="41" t="s">
        <v>75</v>
      </c>
      <c r="C298" s="41" t="s">
        <v>1299</v>
      </c>
      <c r="D298" s="41">
        <v>2018</v>
      </c>
      <c r="E298" s="41">
        <v>1.477477616647678</v>
      </c>
      <c r="F298" s="41">
        <v>2.435662333264212</v>
      </c>
      <c r="G298" s="41">
        <v>9.1556459816887082E-3</v>
      </c>
      <c r="H298" s="41">
        <v>2.0091556459816889E-2</v>
      </c>
    </row>
    <row r="299" spans="1:8" x14ac:dyDescent="0.2">
      <c r="A299" s="41" t="s">
        <v>76</v>
      </c>
      <c r="B299" s="41" t="s">
        <v>75</v>
      </c>
      <c r="C299" s="41" t="s">
        <v>1300</v>
      </c>
      <c r="D299" s="41">
        <v>2018</v>
      </c>
      <c r="E299" s="41">
        <v>0.6732809392318535</v>
      </c>
      <c r="F299" s="41">
        <v>1.661404050865912</v>
      </c>
      <c r="G299" s="41">
        <v>3.3185840707964601E-3</v>
      </c>
      <c r="H299" s="41">
        <v>9.7345132743362831E-2</v>
      </c>
    </row>
    <row r="300" spans="1:8" x14ac:dyDescent="0.2">
      <c r="A300" s="41" t="s">
        <v>76</v>
      </c>
      <c r="B300" s="41" t="s">
        <v>75</v>
      </c>
      <c r="C300" s="41" t="s">
        <v>1301</v>
      </c>
      <c r="D300" s="41">
        <v>2018</v>
      </c>
      <c r="E300" s="41">
        <v>0</v>
      </c>
      <c r="F300" s="41">
        <v>0</v>
      </c>
      <c r="G300" s="41">
        <v>0</v>
      </c>
      <c r="H300" s="41">
        <v>0</v>
      </c>
    </row>
    <row r="301" spans="1:8" x14ac:dyDescent="0.2">
      <c r="A301" s="41" t="s">
        <v>76</v>
      </c>
      <c r="B301" s="41" t="s">
        <v>75</v>
      </c>
      <c r="C301" s="41" t="s">
        <v>1302</v>
      </c>
      <c r="D301" s="41">
        <v>2018</v>
      </c>
      <c r="E301" s="41">
        <v>0.85690301356781351</v>
      </c>
      <c r="F301" s="41">
        <v>1.1919830185843641</v>
      </c>
      <c r="G301" s="41">
        <v>3.1976744186046513E-2</v>
      </c>
      <c r="H301" s="41">
        <v>6.25E-2</v>
      </c>
    </row>
    <row r="302" spans="1:8" x14ac:dyDescent="0.2">
      <c r="A302" s="41" t="s">
        <v>76</v>
      </c>
      <c r="B302" s="41" t="s">
        <v>67</v>
      </c>
      <c r="C302" s="41" t="s">
        <v>1299</v>
      </c>
      <c r="D302" s="41">
        <v>2018</v>
      </c>
      <c r="E302" s="41">
        <v>0.60531021298781562</v>
      </c>
      <c r="F302" s="41">
        <v>6.7657287035116989</v>
      </c>
      <c r="G302" s="41">
        <v>9.1556459816887082E-3</v>
      </c>
      <c r="H302" s="41">
        <v>2.0091556459816889E-2</v>
      </c>
    </row>
    <row r="303" spans="1:8" x14ac:dyDescent="0.2">
      <c r="A303" s="41" t="s">
        <v>76</v>
      </c>
      <c r="B303" s="41" t="s">
        <v>67</v>
      </c>
      <c r="C303" s="41" t="s">
        <v>1300</v>
      </c>
      <c r="D303" s="41">
        <v>2018</v>
      </c>
      <c r="E303" s="41">
        <v>0.27583756541216908</v>
      </c>
      <c r="F303" s="41">
        <v>4.6150112524053108</v>
      </c>
      <c r="G303" s="41">
        <v>3.3185840707964601E-3</v>
      </c>
      <c r="H303" s="41">
        <v>9.7345132743362831E-2</v>
      </c>
    </row>
    <row r="304" spans="1:8" x14ac:dyDescent="0.2">
      <c r="A304" s="41" t="s">
        <v>76</v>
      </c>
      <c r="B304" s="41" t="s">
        <v>67</v>
      </c>
      <c r="C304" s="41" t="s">
        <v>1301</v>
      </c>
      <c r="D304" s="41">
        <v>2018</v>
      </c>
      <c r="E304" s="41">
        <v>0</v>
      </c>
      <c r="F304" s="41">
        <v>0</v>
      </c>
      <c r="G304" s="41">
        <v>0</v>
      </c>
      <c r="H304" s="41">
        <v>0</v>
      </c>
    </row>
    <row r="305" spans="1:8" x14ac:dyDescent="0.2">
      <c r="A305" s="41" t="s">
        <v>76</v>
      </c>
      <c r="B305" s="41" t="s">
        <v>67</v>
      </c>
      <c r="C305" s="41" t="s">
        <v>1302</v>
      </c>
      <c r="D305" s="41">
        <v>2018</v>
      </c>
      <c r="E305" s="41">
        <v>0.35106599234276059</v>
      </c>
      <c r="F305" s="41">
        <v>3.311063940512124</v>
      </c>
      <c r="G305" s="41">
        <v>3.1976744186046513E-2</v>
      </c>
      <c r="H305" s="41">
        <v>6.25E-2</v>
      </c>
    </row>
    <row r="306" spans="1:8" x14ac:dyDescent="0.2">
      <c r="A306" s="41" t="s">
        <v>76</v>
      </c>
      <c r="B306" s="41" t="s">
        <v>84</v>
      </c>
      <c r="C306" s="41" t="s">
        <v>1299</v>
      </c>
      <c r="D306" s="41">
        <v>2018</v>
      </c>
      <c r="E306" s="41">
        <v>0.78104543611331034</v>
      </c>
      <c r="F306" s="41">
        <v>4.0594372221070181</v>
      </c>
      <c r="G306" s="41">
        <v>9.1556459816887082E-3</v>
      </c>
      <c r="H306" s="41">
        <v>2.0091556459816889E-2</v>
      </c>
    </row>
    <row r="307" spans="1:8" x14ac:dyDescent="0.2">
      <c r="A307" s="41" t="s">
        <v>76</v>
      </c>
      <c r="B307" s="41" t="s">
        <v>84</v>
      </c>
      <c r="C307" s="41" t="s">
        <v>1300</v>
      </c>
      <c r="D307" s="41">
        <v>2018</v>
      </c>
      <c r="E307" s="41">
        <v>0.35591943924150837</v>
      </c>
      <c r="F307" s="41">
        <v>2.769006751443186</v>
      </c>
      <c r="G307" s="41">
        <v>3.3185840707964601E-3</v>
      </c>
      <c r="H307" s="41">
        <v>9.7345132743362831E-2</v>
      </c>
    </row>
    <row r="308" spans="1:8" x14ac:dyDescent="0.2">
      <c r="A308" s="41" t="s">
        <v>76</v>
      </c>
      <c r="B308" s="41" t="s">
        <v>84</v>
      </c>
      <c r="C308" s="41" t="s">
        <v>1301</v>
      </c>
      <c r="D308" s="41">
        <v>2018</v>
      </c>
      <c r="E308" s="41">
        <v>0</v>
      </c>
      <c r="F308" s="41">
        <v>0</v>
      </c>
      <c r="G308" s="41">
        <v>0</v>
      </c>
      <c r="H308" s="41">
        <v>0</v>
      </c>
    </row>
    <row r="309" spans="1:8" x14ac:dyDescent="0.2">
      <c r="A309" s="41" t="s">
        <v>76</v>
      </c>
      <c r="B309" s="41" t="s">
        <v>84</v>
      </c>
      <c r="C309" s="41" t="s">
        <v>1302</v>
      </c>
      <c r="D309" s="41">
        <v>2018</v>
      </c>
      <c r="E309" s="41">
        <v>0.45298837721646529</v>
      </c>
      <c r="F309" s="41">
        <v>1.986638364307274</v>
      </c>
      <c r="G309" s="41">
        <v>3.1976744186046513E-2</v>
      </c>
      <c r="H309" s="41">
        <v>6.25E-2</v>
      </c>
    </row>
    <row r="310" spans="1:8" x14ac:dyDescent="0.2">
      <c r="A310" s="41" t="s">
        <v>76</v>
      </c>
      <c r="B310" s="41" t="s">
        <v>68</v>
      </c>
      <c r="C310" s="41" t="s">
        <v>1299</v>
      </c>
      <c r="D310" s="41">
        <v>2018</v>
      </c>
      <c r="E310" s="41">
        <v>0.59880150102020469</v>
      </c>
      <c r="F310" s="41">
        <v>2.7130572101081909</v>
      </c>
      <c r="G310" s="41">
        <v>9.1556459816887082E-3</v>
      </c>
      <c r="H310" s="41">
        <v>2.0091556459816889E-2</v>
      </c>
    </row>
    <row r="311" spans="1:8" x14ac:dyDescent="0.2">
      <c r="A311" s="41" t="s">
        <v>76</v>
      </c>
      <c r="B311" s="41" t="s">
        <v>68</v>
      </c>
      <c r="C311" s="41" t="s">
        <v>1300</v>
      </c>
      <c r="D311" s="41">
        <v>2018</v>
      </c>
      <c r="E311" s="41">
        <v>0.2728715700851565</v>
      </c>
      <c r="F311" s="41">
        <v>1.850619512214529</v>
      </c>
      <c r="G311" s="41">
        <v>3.3185840707964601E-3</v>
      </c>
      <c r="H311" s="41">
        <v>9.7345132743362831E-2</v>
      </c>
    </row>
    <row r="312" spans="1:8" x14ac:dyDescent="0.2">
      <c r="A312" s="41" t="s">
        <v>76</v>
      </c>
      <c r="B312" s="41" t="s">
        <v>68</v>
      </c>
      <c r="C312" s="41" t="s">
        <v>1301</v>
      </c>
      <c r="D312" s="41">
        <v>2018</v>
      </c>
      <c r="E312" s="41">
        <v>0</v>
      </c>
      <c r="F312" s="41">
        <v>0</v>
      </c>
      <c r="G312" s="41">
        <v>0</v>
      </c>
      <c r="H312" s="41">
        <v>0</v>
      </c>
    </row>
    <row r="313" spans="1:8" x14ac:dyDescent="0.2">
      <c r="A313" s="41" t="s">
        <v>76</v>
      </c>
      <c r="B313" s="41" t="s">
        <v>68</v>
      </c>
      <c r="C313" s="41" t="s">
        <v>1302</v>
      </c>
      <c r="D313" s="41">
        <v>2018</v>
      </c>
      <c r="E313" s="41">
        <v>0.34729108919929008</v>
      </c>
      <c r="F313" s="41">
        <v>1.327736640145361</v>
      </c>
      <c r="G313" s="41">
        <v>3.1976744186046513E-2</v>
      </c>
      <c r="H313" s="41">
        <v>6.25E-2</v>
      </c>
    </row>
    <row r="314" spans="1:8" x14ac:dyDescent="0.2">
      <c r="A314" s="41" t="s">
        <v>76</v>
      </c>
      <c r="B314" s="41" t="s">
        <v>1303</v>
      </c>
      <c r="C314" s="41" t="s">
        <v>1299</v>
      </c>
      <c r="D314" s="41">
        <v>2018</v>
      </c>
      <c r="E314" s="41">
        <v>0.78104543611331034</v>
      </c>
      <c r="F314" s="41">
        <v>2.7847739343654152</v>
      </c>
      <c r="G314" s="41">
        <v>9.1556459816887082E-3</v>
      </c>
      <c r="H314" s="41">
        <v>2.0091556459816889E-2</v>
      </c>
    </row>
    <row r="315" spans="1:8" x14ac:dyDescent="0.2">
      <c r="A315" s="41" t="s">
        <v>76</v>
      </c>
      <c r="B315" s="41" t="s">
        <v>1303</v>
      </c>
      <c r="C315" s="41" t="s">
        <v>1300</v>
      </c>
      <c r="D315" s="41">
        <v>2018</v>
      </c>
      <c r="E315" s="41">
        <v>0.35591943924150837</v>
      </c>
      <c r="F315" s="41">
        <v>1.899538631490026</v>
      </c>
      <c r="G315" s="41">
        <v>3.3185840707964601E-3</v>
      </c>
      <c r="H315" s="41">
        <v>9.7345132743362831E-2</v>
      </c>
    </row>
    <row r="316" spans="1:8" x14ac:dyDescent="0.2">
      <c r="A316" s="41" t="s">
        <v>76</v>
      </c>
      <c r="B316" s="41" t="s">
        <v>1303</v>
      </c>
      <c r="C316" s="41" t="s">
        <v>1301</v>
      </c>
      <c r="D316" s="41">
        <v>2018</v>
      </c>
      <c r="E316" s="41">
        <v>0</v>
      </c>
      <c r="F316" s="41">
        <v>0</v>
      </c>
      <c r="G316" s="41">
        <v>0</v>
      </c>
      <c r="H316" s="41">
        <v>0</v>
      </c>
    </row>
    <row r="317" spans="1:8" x14ac:dyDescent="0.2">
      <c r="A317" s="41" t="s">
        <v>76</v>
      </c>
      <c r="B317" s="41" t="s">
        <v>1303</v>
      </c>
      <c r="C317" s="41" t="s">
        <v>1302</v>
      </c>
      <c r="D317" s="41">
        <v>2018</v>
      </c>
      <c r="E317" s="41">
        <v>0.45298837721646529</v>
      </c>
      <c r="F317" s="41">
        <v>1.3628339179147899</v>
      </c>
      <c r="G317" s="41">
        <v>3.1976744186046513E-2</v>
      </c>
      <c r="H317" s="41">
        <v>6.25E-2</v>
      </c>
    </row>
    <row r="318" spans="1:8" x14ac:dyDescent="0.2">
      <c r="A318" s="41" t="s">
        <v>76</v>
      </c>
      <c r="B318" s="41" t="s">
        <v>63</v>
      </c>
      <c r="C318" s="41" t="s">
        <v>1299</v>
      </c>
      <c r="D318" s="41">
        <v>2018</v>
      </c>
      <c r="E318" s="41">
        <v>1.2659444777003239</v>
      </c>
      <c r="F318" s="41">
        <v>2.7996585375131411</v>
      </c>
      <c r="G318" s="41">
        <v>9.1556459816887082E-3</v>
      </c>
      <c r="H318" s="41">
        <v>2.0091556459816889E-2</v>
      </c>
    </row>
    <row r="319" spans="1:8" x14ac:dyDescent="0.2">
      <c r="A319" s="41" t="s">
        <v>76</v>
      </c>
      <c r="B319" s="41" t="s">
        <v>63</v>
      </c>
      <c r="C319" s="41" t="s">
        <v>1300</v>
      </c>
      <c r="D319" s="41">
        <v>2018</v>
      </c>
      <c r="E319" s="41">
        <v>0.57688609110394506</v>
      </c>
      <c r="F319" s="41">
        <v>1.909691656245317</v>
      </c>
      <c r="G319" s="41">
        <v>3.3185840707964601E-3</v>
      </c>
      <c r="H319" s="41">
        <v>9.7345132743362831E-2</v>
      </c>
    </row>
    <row r="320" spans="1:8" x14ac:dyDescent="0.2">
      <c r="A320" s="41" t="s">
        <v>76</v>
      </c>
      <c r="B320" s="41" t="s">
        <v>63</v>
      </c>
      <c r="C320" s="41" t="s">
        <v>1301</v>
      </c>
      <c r="D320" s="41">
        <v>2018</v>
      </c>
      <c r="E320" s="41">
        <v>0</v>
      </c>
      <c r="F320" s="41">
        <v>0</v>
      </c>
      <c r="G320" s="41">
        <v>0</v>
      </c>
      <c r="H320" s="41">
        <v>0</v>
      </c>
    </row>
    <row r="321" spans="1:8" x14ac:dyDescent="0.2">
      <c r="A321" s="41" t="s">
        <v>76</v>
      </c>
      <c r="B321" s="41" t="s">
        <v>63</v>
      </c>
      <c r="C321" s="41" t="s">
        <v>1302</v>
      </c>
      <c r="D321" s="41">
        <v>2018</v>
      </c>
      <c r="E321" s="41">
        <v>0.73421866140502101</v>
      </c>
      <c r="F321" s="41">
        <v>1.3701182585839169</v>
      </c>
      <c r="G321" s="41">
        <v>3.1976744186046513E-2</v>
      </c>
      <c r="H321" s="41">
        <v>6.25E-2</v>
      </c>
    </row>
    <row r="322" spans="1:8" x14ac:dyDescent="0.2">
      <c r="A322" s="41" t="s">
        <v>64</v>
      </c>
      <c r="B322" s="41" t="s">
        <v>57</v>
      </c>
      <c r="C322" s="41" t="s">
        <v>1299</v>
      </c>
      <c r="D322" s="41">
        <v>2018</v>
      </c>
      <c r="E322" s="41">
        <v>0.96654372719022152</v>
      </c>
      <c r="F322" s="41">
        <v>3.382864351755849</v>
      </c>
      <c r="G322" s="41">
        <v>9.1556459816887082E-3</v>
      </c>
      <c r="H322" s="41">
        <v>2.0091556459816889E-2</v>
      </c>
    </row>
    <row r="323" spans="1:8" x14ac:dyDescent="0.2">
      <c r="A323" s="41" t="s">
        <v>64</v>
      </c>
      <c r="B323" s="41" t="s">
        <v>57</v>
      </c>
      <c r="C323" s="41" t="s">
        <v>1300</v>
      </c>
      <c r="D323" s="41">
        <v>2018</v>
      </c>
      <c r="E323" s="41">
        <v>0.44045030606136681</v>
      </c>
      <c r="F323" s="41">
        <v>2.307505626202655</v>
      </c>
      <c r="G323" s="41">
        <v>3.3185840707964601E-3</v>
      </c>
      <c r="H323" s="41">
        <v>9.7345132743362831E-2</v>
      </c>
    </row>
    <row r="324" spans="1:8" x14ac:dyDescent="0.2">
      <c r="A324" s="41" t="s">
        <v>64</v>
      </c>
      <c r="B324" s="41" t="s">
        <v>57</v>
      </c>
      <c r="C324" s="41" t="s">
        <v>1301</v>
      </c>
      <c r="D324" s="41">
        <v>2018</v>
      </c>
      <c r="E324" s="41">
        <v>0</v>
      </c>
      <c r="F324" s="41">
        <v>0</v>
      </c>
      <c r="G324" s="41">
        <v>0</v>
      </c>
      <c r="H324" s="41">
        <v>0</v>
      </c>
    </row>
    <row r="325" spans="1:8" x14ac:dyDescent="0.2">
      <c r="A325" s="41" t="s">
        <v>64</v>
      </c>
      <c r="B325" s="41" t="s">
        <v>57</v>
      </c>
      <c r="C325" s="41" t="s">
        <v>1302</v>
      </c>
      <c r="D325" s="41">
        <v>2018</v>
      </c>
      <c r="E325" s="41">
        <v>0.56057311680537592</v>
      </c>
      <c r="F325" s="41">
        <v>1.655531970256062</v>
      </c>
      <c r="G325" s="41">
        <v>3.1976744186046513E-2</v>
      </c>
      <c r="H325" s="41">
        <v>6.25E-2</v>
      </c>
    </row>
    <row r="326" spans="1:8" x14ac:dyDescent="0.2">
      <c r="A326" s="41" t="s">
        <v>64</v>
      </c>
      <c r="B326" s="41" t="s">
        <v>60</v>
      </c>
      <c r="C326" s="41" t="s">
        <v>1299</v>
      </c>
      <c r="D326" s="41">
        <v>2018</v>
      </c>
      <c r="E326" s="41">
        <v>1.0251221348987201</v>
      </c>
      <c r="F326" s="41">
        <v>2.1988618286413022</v>
      </c>
      <c r="G326" s="41">
        <v>9.1556459816887082E-3</v>
      </c>
      <c r="H326" s="41">
        <v>2.0091556459816889E-2</v>
      </c>
    </row>
    <row r="327" spans="1:8" x14ac:dyDescent="0.2">
      <c r="A327" s="41" t="s">
        <v>64</v>
      </c>
      <c r="B327" s="41" t="s">
        <v>60</v>
      </c>
      <c r="C327" s="41" t="s">
        <v>1300</v>
      </c>
      <c r="D327" s="41">
        <v>2018</v>
      </c>
      <c r="E327" s="41">
        <v>0.46714426400447989</v>
      </c>
      <c r="F327" s="41">
        <v>1.499878657031726</v>
      </c>
      <c r="G327" s="41">
        <v>3.3185840707964601E-3</v>
      </c>
      <c r="H327" s="41">
        <v>9.7345132743362831E-2</v>
      </c>
    </row>
    <row r="328" spans="1:8" x14ac:dyDescent="0.2">
      <c r="A328" s="41" t="s">
        <v>64</v>
      </c>
      <c r="B328" s="41" t="s">
        <v>60</v>
      </c>
      <c r="C328" s="41" t="s">
        <v>1301</v>
      </c>
      <c r="D328" s="41">
        <v>2018</v>
      </c>
      <c r="E328" s="41">
        <v>0</v>
      </c>
      <c r="F328" s="41">
        <v>0</v>
      </c>
      <c r="G328" s="41">
        <v>0</v>
      </c>
      <c r="H328" s="41">
        <v>0</v>
      </c>
    </row>
    <row r="329" spans="1:8" x14ac:dyDescent="0.2">
      <c r="A329" s="41" t="s">
        <v>64</v>
      </c>
      <c r="B329" s="41" t="s">
        <v>60</v>
      </c>
      <c r="C329" s="41" t="s">
        <v>1302</v>
      </c>
      <c r="D329" s="41">
        <v>2018</v>
      </c>
      <c r="E329" s="41">
        <v>0.59454724509661083</v>
      </c>
      <c r="F329" s="41">
        <v>1.07609578066644</v>
      </c>
      <c r="G329" s="41">
        <v>3.1976744186046513E-2</v>
      </c>
      <c r="H329" s="41">
        <v>6.25E-2</v>
      </c>
    </row>
    <row r="330" spans="1:8" x14ac:dyDescent="0.2">
      <c r="A330" s="41" t="s">
        <v>64</v>
      </c>
      <c r="B330" s="41" t="s">
        <v>75</v>
      </c>
      <c r="C330" s="41" t="s">
        <v>1299</v>
      </c>
      <c r="D330" s="41">
        <v>2018</v>
      </c>
      <c r="E330" s="41">
        <v>1.0251221348987201</v>
      </c>
      <c r="F330" s="41">
        <v>2.1988618286413022</v>
      </c>
      <c r="G330" s="41">
        <v>9.1556459816887082E-3</v>
      </c>
      <c r="H330" s="41">
        <v>2.0091556459816889E-2</v>
      </c>
    </row>
    <row r="331" spans="1:8" x14ac:dyDescent="0.2">
      <c r="A331" s="41" t="s">
        <v>64</v>
      </c>
      <c r="B331" s="41" t="s">
        <v>75</v>
      </c>
      <c r="C331" s="41" t="s">
        <v>1300</v>
      </c>
      <c r="D331" s="41">
        <v>2018</v>
      </c>
      <c r="E331" s="41">
        <v>0.46714426400447989</v>
      </c>
      <c r="F331" s="41">
        <v>1.499878657031726</v>
      </c>
      <c r="G331" s="41">
        <v>3.3185840707964601E-3</v>
      </c>
      <c r="H331" s="41">
        <v>9.7345132743362831E-2</v>
      </c>
    </row>
    <row r="332" spans="1:8" x14ac:dyDescent="0.2">
      <c r="A332" s="41" t="s">
        <v>64</v>
      </c>
      <c r="B332" s="41" t="s">
        <v>75</v>
      </c>
      <c r="C332" s="41" t="s">
        <v>1301</v>
      </c>
      <c r="D332" s="41">
        <v>2018</v>
      </c>
      <c r="E332" s="41">
        <v>0</v>
      </c>
      <c r="F332" s="41">
        <v>0</v>
      </c>
      <c r="G332" s="41">
        <v>0</v>
      </c>
      <c r="H332" s="41">
        <v>0</v>
      </c>
    </row>
    <row r="333" spans="1:8" x14ac:dyDescent="0.2">
      <c r="A333" s="41" t="s">
        <v>64</v>
      </c>
      <c r="B333" s="41" t="s">
        <v>75</v>
      </c>
      <c r="C333" s="41" t="s">
        <v>1302</v>
      </c>
      <c r="D333" s="41">
        <v>2018</v>
      </c>
      <c r="E333" s="41">
        <v>0.59454724509661083</v>
      </c>
      <c r="F333" s="41">
        <v>1.07609578066644</v>
      </c>
      <c r="G333" s="41">
        <v>3.1976744186046513E-2</v>
      </c>
      <c r="H333" s="41">
        <v>6.25E-2</v>
      </c>
    </row>
    <row r="334" spans="1:8" x14ac:dyDescent="0.2">
      <c r="A334" s="41" t="s">
        <v>64</v>
      </c>
      <c r="B334" s="41" t="s">
        <v>67</v>
      </c>
      <c r="C334" s="41" t="s">
        <v>1299</v>
      </c>
      <c r="D334" s="41">
        <v>2018</v>
      </c>
      <c r="E334" s="41">
        <v>1.0251221348987201</v>
      </c>
      <c r="F334" s="41">
        <v>2.1988618286413022</v>
      </c>
      <c r="G334" s="41">
        <v>9.1556459816887082E-3</v>
      </c>
      <c r="H334" s="41">
        <v>2.0091556459816889E-2</v>
      </c>
    </row>
    <row r="335" spans="1:8" x14ac:dyDescent="0.2">
      <c r="A335" s="41" t="s">
        <v>64</v>
      </c>
      <c r="B335" s="41" t="s">
        <v>67</v>
      </c>
      <c r="C335" s="41" t="s">
        <v>1300</v>
      </c>
      <c r="D335" s="41">
        <v>2018</v>
      </c>
      <c r="E335" s="41">
        <v>0.46714426400447989</v>
      </c>
      <c r="F335" s="41">
        <v>1.499878657031726</v>
      </c>
      <c r="G335" s="41">
        <v>3.3185840707964601E-3</v>
      </c>
      <c r="H335" s="41">
        <v>9.7345132743362831E-2</v>
      </c>
    </row>
    <row r="336" spans="1:8" x14ac:dyDescent="0.2">
      <c r="A336" s="41" t="s">
        <v>64</v>
      </c>
      <c r="B336" s="41" t="s">
        <v>67</v>
      </c>
      <c r="C336" s="41" t="s">
        <v>1301</v>
      </c>
      <c r="D336" s="41">
        <v>2018</v>
      </c>
      <c r="E336" s="41">
        <v>0</v>
      </c>
      <c r="F336" s="41">
        <v>0</v>
      </c>
      <c r="G336" s="41">
        <v>0</v>
      </c>
      <c r="H336" s="41">
        <v>0</v>
      </c>
    </row>
    <row r="337" spans="1:8" x14ac:dyDescent="0.2">
      <c r="A337" s="41" t="s">
        <v>64</v>
      </c>
      <c r="B337" s="41" t="s">
        <v>67</v>
      </c>
      <c r="C337" s="41" t="s">
        <v>1302</v>
      </c>
      <c r="D337" s="41">
        <v>2018</v>
      </c>
      <c r="E337" s="41">
        <v>0.59454724509661072</v>
      </c>
      <c r="F337" s="41">
        <v>1.07609578066644</v>
      </c>
      <c r="G337" s="41">
        <v>3.1976744186046513E-2</v>
      </c>
      <c r="H337" s="41">
        <v>6.25E-2</v>
      </c>
    </row>
    <row r="338" spans="1:8" x14ac:dyDescent="0.2">
      <c r="A338" s="41" t="s">
        <v>64</v>
      </c>
      <c r="B338" s="41" t="s">
        <v>84</v>
      </c>
      <c r="C338" s="41" t="s">
        <v>1299</v>
      </c>
      <c r="D338" s="41">
        <v>2018</v>
      </c>
      <c r="E338" s="41">
        <v>1.0251221348987201</v>
      </c>
      <c r="F338" s="41">
        <v>2.1988618286413022</v>
      </c>
      <c r="G338" s="41">
        <v>9.1556459816887082E-3</v>
      </c>
      <c r="H338" s="41">
        <v>2.0091556459816889E-2</v>
      </c>
    </row>
    <row r="339" spans="1:8" x14ac:dyDescent="0.2">
      <c r="A339" s="41" t="s">
        <v>64</v>
      </c>
      <c r="B339" s="41" t="s">
        <v>84</v>
      </c>
      <c r="C339" s="41" t="s">
        <v>1300</v>
      </c>
      <c r="D339" s="41">
        <v>2018</v>
      </c>
      <c r="E339" s="41">
        <v>0.46714426400447989</v>
      </c>
      <c r="F339" s="41">
        <v>1.499878657031726</v>
      </c>
      <c r="G339" s="41">
        <v>3.3185840707964601E-3</v>
      </c>
      <c r="H339" s="41">
        <v>9.7345132743362831E-2</v>
      </c>
    </row>
    <row r="340" spans="1:8" x14ac:dyDescent="0.2">
      <c r="A340" s="41" t="s">
        <v>64</v>
      </c>
      <c r="B340" s="41" t="s">
        <v>84</v>
      </c>
      <c r="C340" s="41" t="s">
        <v>1301</v>
      </c>
      <c r="D340" s="41">
        <v>2018</v>
      </c>
      <c r="E340" s="41">
        <v>0</v>
      </c>
      <c r="F340" s="41">
        <v>0</v>
      </c>
      <c r="G340" s="41">
        <v>0</v>
      </c>
      <c r="H340" s="41">
        <v>0</v>
      </c>
    </row>
    <row r="341" spans="1:8" x14ac:dyDescent="0.2">
      <c r="A341" s="41" t="s">
        <v>64</v>
      </c>
      <c r="B341" s="41" t="s">
        <v>84</v>
      </c>
      <c r="C341" s="41" t="s">
        <v>1302</v>
      </c>
      <c r="D341" s="41">
        <v>2018</v>
      </c>
      <c r="E341" s="41">
        <v>0.59454724509661072</v>
      </c>
      <c r="F341" s="41">
        <v>1.07609578066644</v>
      </c>
      <c r="G341" s="41">
        <v>3.1976744186046513E-2</v>
      </c>
      <c r="H341" s="41">
        <v>6.25E-2</v>
      </c>
    </row>
    <row r="342" spans="1:8" x14ac:dyDescent="0.2">
      <c r="A342" s="41" t="s">
        <v>64</v>
      </c>
      <c r="B342" s="41" t="s">
        <v>68</v>
      </c>
      <c r="C342" s="41" t="s">
        <v>1299</v>
      </c>
      <c r="D342" s="41">
        <v>2018</v>
      </c>
      <c r="E342" s="41">
        <v>0.96654372719022152</v>
      </c>
      <c r="F342" s="41">
        <v>3.382864351755849</v>
      </c>
      <c r="G342" s="41">
        <v>9.1556459816887082E-3</v>
      </c>
      <c r="H342" s="41">
        <v>2.0091556459816889E-2</v>
      </c>
    </row>
    <row r="343" spans="1:8" x14ac:dyDescent="0.2">
      <c r="A343" s="41" t="s">
        <v>64</v>
      </c>
      <c r="B343" s="41" t="s">
        <v>68</v>
      </c>
      <c r="C343" s="41" t="s">
        <v>1300</v>
      </c>
      <c r="D343" s="41">
        <v>2018</v>
      </c>
      <c r="E343" s="41">
        <v>0.44045030606136681</v>
      </c>
      <c r="F343" s="41">
        <v>2.307505626202655</v>
      </c>
      <c r="G343" s="41">
        <v>3.3185840707964601E-3</v>
      </c>
      <c r="H343" s="41">
        <v>9.7345132743362831E-2</v>
      </c>
    </row>
    <row r="344" spans="1:8" x14ac:dyDescent="0.2">
      <c r="A344" s="41" t="s">
        <v>64</v>
      </c>
      <c r="B344" s="41" t="s">
        <v>68</v>
      </c>
      <c r="C344" s="41" t="s">
        <v>1301</v>
      </c>
      <c r="D344" s="41">
        <v>2018</v>
      </c>
      <c r="E344" s="41">
        <v>0</v>
      </c>
      <c r="F344" s="41">
        <v>0</v>
      </c>
      <c r="G344" s="41">
        <v>0</v>
      </c>
      <c r="H344" s="41">
        <v>0</v>
      </c>
    </row>
    <row r="345" spans="1:8" x14ac:dyDescent="0.2">
      <c r="A345" s="41" t="s">
        <v>64</v>
      </c>
      <c r="B345" s="41" t="s">
        <v>68</v>
      </c>
      <c r="C345" s="41" t="s">
        <v>1302</v>
      </c>
      <c r="D345" s="41">
        <v>2018</v>
      </c>
      <c r="E345" s="41">
        <v>0.56057311680537592</v>
      </c>
      <c r="F345" s="41">
        <v>1.655531970256062</v>
      </c>
      <c r="G345" s="41">
        <v>3.1976744186046513E-2</v>
      </c>
      <c r="H345" s="41">
        <v>6.25E-2</v>
      </c>
    </row>
    <row r="346" spans="1:8" x14ac:dyDescent="0.2">
      <c r="A346" s="41" t="s">
        <v>64</v>
      </c>
      <c r="B346" s="41" t="s">
        <v>1303</v>
      </c>
      <c r="C346" s="41" t="s">
        <v>1299</v>
      </c>
      <c r="D346" s="41">
        <v>2018</v>
      </c>
      <c r="E346" s="41">
        <v>1.0251221348987201</v>
      </c>
      <c r="F346" s="41">
        <v>2.1988618286413022</v>
      </c>
      <c r="G346" s="41">
        <v>9.1556459816887082E-3</v>
      </c>
      <c r="H346" s="41">
        <v>2.0091556459816889E-2</v>
      </c>
    </row>
    <row r="347" spans="1:8" x14ac:dyDescent="0.2">
      <c r="A347" s="41" t="s">
        <v>64</v>
      </c>
      <c r="B347" s="41" t="s">
        <v>1303</v>
      </c>
      <c r="C347" s="41" t="s">
        <v>1300</v>
      </c>
      <c r="D347" s="41">
        <v>2018</v>
      </c>
      <c r="E347" s="41">
        <v>0.46714426400447978</v>
      </c>
      <c r="F347" s="41">
        <v>1.499878657031726</v>
      </c>
      <c r="G347" s="41">
        <v>3.3185840707964601E-3</v>
      </c>
      <c r="H347" s="41">
        <v>9.7345132743362831E-2</v>
      </c>
    </row>
    <row r="348" spans="1:8" x14ac:dyDescent="0.2">
      <c r="A348" s="41" t="s">
        <v>64</v>
      </c>
      <c r="B348" s="41" t="s">
        <v>1303</v>
      </c>
      <c r="C348" s="41" t="s">
        <v>1301</v>
      </c>
      <c r="D348" s="41">
        <v>2018</v>
      </c>
      <c r="E348" s="41">
        <v>0</v>
      </c>
      <c r="F348" s="41">
        <v>0</v>
      </c>
      <c r="G348" s="41">
        <v>0</v>
      </c>
      <c r="H348" s="41">
        <v>0</v>
      </c>
    </row>
    <row r="349" spans="1:8" x14ac:dyDescent="0.2">
      <c r="A349" s="41" t="s">
        <v>64</v>
      </c>
      <c r="B349" s="41" t="s">
        <v>1303</v>
      </c>
      <c r="C349" s="41" t="s">
        <v>1302</v>
      </c>
      <c r="D349" s="41">
        <v>2018</v>
      </c>
      <c r="E349" s="41">
        <v>0.59454724509661061</v>
      </c>
      <c r="F349" s="41">
        <v>1.07609578066644</v>
      </c>
      <c r="G349" s="41">
        <v>3.1976744186046513E-2</v>
      </c>
      <c r="H349" s="41">
        <v>6.25E-2</v>
      </c>
    </row>
    <row r="350" spans="1:8" x14ac:dyDescent="0.2">
      <c r="A350" s="41" t="s">
        <v>64</v>
      </c>
      <c r="B350" s="41" t="s">
        <v>63</v>
      </c>
      <c r="C350" s="41" t="s">
        <v>1299</v>
      </c>
      <c r="D350" s="41">
        <v>2018</v>
      </c>
      <c r="E350" s="41">
        <v>1.1845855781051871</v>
      </c>
      <c r="F350" s="41">
        <v>1.894404036983276</v>
      </c>
      <c r="G350" s="41">
        <v>9.1556459816887082E-3</v>
      </c>
      <c r="H350" s="41">
        <v>2.0091556459816889E-2</v>
      </c>
    </row>
    <row r="351" spans="1:8" x14ac:dyDescent="0.2">
      <c r="A351" s="41" t="s">
        <v>64</v>
      </c>
      <c r="B351" s="41" t="s">
        <v>63</v>
      </c>
      <c r="C351" s="41" t="s">
        <v>1300</v>
      </c>
      <c r="D351" s="41">
        <v>2018</v>
      </c>
      <c r="E351" s="41">
        <v>0.53981114951628795</v>
      </c>
      <c r="F351" s="41">
        <v>1.292203150673487</v>
      </c>
      <c r="G351" s="41">
        <v>3.3185840707964601E-3</v>
      </c>
      <c r="H351" s="41">
        <v>9.7345132743362831E-2</v>
      </c>
    </row>
    <row r="352" spans="1:8" x14ac:dyDescent="0.2">
      <c r="A352" s="41" t="s">
        <v>64</v>
      </c>
      <c r="B352" s="41" t="s">
        <v>63</v>
      </c>
      <c r="C352" s="41" t="s">
        <v>1301</v>
      </c>
      <c r="D352" s="41">
        <v>2018</v>
      </c>
      <c r="E352" s="41">
        <v>0</v>
      </c>
      <c r="F352" s="41">
        <v>0</v>
      </c>
      <c r="G352" s="41">
        <v>0</v>
      </c>
      <c r="H352" s="41">
        <v>0</v>
      </c>
    </row>
    <row r="353" spans="1:8" x14ac:dyDescent="0.2">
      <c r="A353" s="41" t="s">
        <v>64</v>
      </c>
      <c r="B353" s="41" t="s">
        <v>63</v>
      </c>
      <c r="C353" s="41" t="s">
        <v>1302</v>
      </c>
      <c r="D353" s="41">
        <v>2018</v>
      </c>
      <c r="E353" s="41">
        <v>0.68703237211163914</v>
      </c>
      <c r="F353" s="41">
        <v>0.92709790334339448</v>
      </c>
      <c r="G353" s="41">
        <v>3.1976744186046513E-2</v>
      </c>
      <c r="H353" s="41">
        <v>6.25E-2</v>
      </c>
    </row>
    <row r="354" spans="1:8" x14ac:dyDescent="0.2">
      <c r="A354" s="41" t="s">
        <v>65</v>
      </c>
      <c r="B354" s="41" t="s">
        <v>57</v>
      </c>
      <c r="C354" s="41" t="s">
        <v>1299</v>
      </c>
      <c r="D354" s="41">
        <v>2018</v>
      </c>
      <c r="E354" s="41">
        <v>0.59880150102020469</v>
      </c>
      <c r="F354" s="41">
        <v>1.3531457407023399</v>
      </c>
      <c r="G354" s="41">
        <v>9.1556459816887082E-3</v>
      </c>
      <c r="H354" s="41">
        <v>2.0091556459816889E-2</v>
      </c>
    </row>
    <row r="355" spans="1:8" x14ac:dyDescent="0.2">
      <c r="A355" s="41" t="s">
        <v>65</v>
      </c>
      <c r="B355" s="41" t="s">
        <v>57</v>
      </c>
      <c r="C355" s="41" t="s">
        <v>1300</v>
      </c>
      <c r="D355" s="41">
        <v>2018</v>
      </c>
      <c r="E355" s="41">
        <v>0.2728715700851565</v>
      </c>
      <c r="F355" s="41">
        <v>0.9230022504810621</v>
      </c>
      <c r="G355" s="41">
        <v>3.3185840707964601E-3</v>
      </c>
      <c r="H355" s="41">
        <v>9.7345132743362831E-2</v>
      </c>
    </row>
    <row r="356" spans="1:8" x14ac:dyDescent="0.2">
      <c r="A356" s="41" t="s">
        <v>65</v>
      </c>
      <c r="B356" s="41" t="s">
        <v>57</v>
      </c>
      <c r="C356" s="41" t="s">
        <v>1301</v>
      </c>
      <c r="D356" s="41">
        <v>2018</v>
      </c>
      <c r="E356" s="41">
        <v>0</v>
      </c>
      <c r="F356" s="41">
        <v>0</v>
      </c>
      <c r="G356" s="41">
        <v>0</v>
      </c>
      <c r="H356" s="41">
        <v>0</v>
      </c>
    </row>
    <row r="357" spans="1:8" x14ac:dyDescent="0.2">
      <c r="A357" s="41" t="s">
        <v>65</v>
      </c>
      <c r="B357" s="41" t="s">
        <v>57</v>
      </c>
      <c r="C357" s="41" t="s">
        <v>1302</v>
      </c>
      <c r="D357" s="41">
        <v>2018</v>
      </c>
      <c r="E357" s="41">
        <v>0.34729108919929008</v>
      </c>
      <c r="F357" s="41">
        <v>0.66221278810242468</v>
      </c>
      <c r="G357" s="41">
        <v>3.1976744186046513E-2</v>
      </c>
      <c r="H357" s="41">
        <v>6.25E-2</v>
      </c>
    </row>
    <row r="358" spans="1:8" x14ac:dyDescent="0.2">
      <c r="A358" s="41" t="s">
        <v>65</v>
      </c>
      <c r="B358" s="41" t="s">
        <v>60</v>
      </c>
      <c r="C358" s="41" t="s">
        <v>1299</v>
      </c>
      <c r="D358" s="41">
        <v>2018</v>
      </c>
      <c r="E358" s="41">
        <v>0.74850187627525577</v>
      </c>
      <c r="F358" s="41">
        <v>1.8944040369832751</v>
      </c>
      <c r="G358" s="41">
        <v>9.1556459816887082E-3</v>
      </c>
      <c r="H358" s="41">
        <v>2.0091556459816889E-2</v>
      </c>
    </row>
    <row r="359" spans="1:8" x14ac:dyDescent="0.2">
      <c r="A359" s="41" t="s">
        <v>65</v>
      </c>
      <c r="B359" s="41" t="s">
        <v>60</v>
      </c>
      <c r="C359" s="41" t="s">
        <v>1300</v>
      </c>
      <c r="D359" s="41">
        <v>2018</v>
      </c>
      <c r="E359" s="41">
        <v>0.34108946260644563</v>
      </c>
      <c r="F359" s="41">
        <v>1.292203150673487</v>
      </c>
      <c r="G359" s="41">
        <v>3.3185840707964601E-3</v>
      </c>
      <c r="H359" s="41">
        <v>9.7345132743362831E-2</v>
      </c>
    </row>
    <row r="360" spans="1:8" x14ac:dyDescent="0.2">
      <c r="A360" s="41" t="s">
        <v>65</v>
      </c>
      <c r="B360" s="41" t="s">
        <v>60</v>
      </c>
      <c r="C360" s="41" t="s">
        <v>1301</v>
      </c>
      <c r="D360" s="41">
        <v>2018</v>
      </c>
      <c r="E360" s="41">
        <v>0</v>
      </c>
      <c r="F360" s="41">
        <v>0</v>
      </c>
      <c r="G360" s="41">
        <v>0</v>
      </c>
      <c r="H360" s="41">
        <v>0</v>
      </c>
    </row>
    <row r="361" spans="1:8" x14ac:dyDescent="0.2">
      <c r="A361" s="41" t="s">
        <v>65</v>
      </c>
      <c r="B361" s="41" t="s">
        <v>60</v>
      </c>
      <c r="C361" s="41" t="s">
        <v>1302</v>
      </c>
      <c r="D361" s="41">
        <v>2018</v>
      </c>
      <c r="E361" s="41">
        <v>0.43411386149911257</v>
      </c>
      <c r="F361" s="41">
        <v>0.92709790334339448</v>
      </c>
      <c r="G361" s="41">
        <v>3.1976744186046513E-2</v>
      </c>
      <c r="H361" s="41">
        <v>6.25E-2</v>
      </c>
    </row>
    <row r="362" spans="1:8" x14ac:dyDescent="0.2">
      <c r="A362" s="41" t="s">
        <v>65</v>
      </c>
      <c r="B362" s="41" t="s">
        <v>75</v>
      </c>
      <c r="C362" s="41" t="s">
        <v>1299</v>
      </c>
      <c r="D362" s="41">
        <v>2018</v>
      </c>
      <c r="E362" s="41">
        <v>0.74850187627525555</v>
      </c>
      <c r="F362" s="41">
        <v>1.894404036983276</v>
      </c>
      <c r="G362" s="41">
        <v>9.1556459816887082E-3</v>
      </c>
      <c r="H362" s="41">
        <v>2.0091556459816889E-2</v>
      </c>
    </row>
    <row r="363" spans="1:8" x14ac:dyDescent="0.2">
      <c r="A363" s="41" t="s">
        <v>65</v>
      </c>
      <c r="B363" s="41" t="s">
        <v>75</v>
      </c>
      <c r="C363" s="41" t="s">
        <v>1300</v>
      </c>
      <c r="D363" s="41">
        <v>2018</v>
      </c>
      <c r="E363" s="41">
        <v>0.34108946260644563</v>
      </c>
      <c r="F363" s="41">
        <v>1.292203150673487</v>
      </c>
      <c r="G363" s="41">
        <v>3.3185840707964601E-3</v>
      </c>
      <c r="H363" s="41">
        <v>9.7345132743362831E-2</v>
      </c>
    </row>
    <row r="364" spans="1:8" x14ac:dyDescent="0.2">
      <c r="A364" s="41" t="s">
        <v>65</v>
      </c>
      <c r="B364" s="41" t="s">
        <v>75</v>
      </c>
      <c r="C364" s="41" t="s">
        <v>1301</v>
      </c>
      <c r="D364" s="41">
        <v>2018</v>
      </c>
      <c r="E364" s="41">
        <v>0</v>
      </c>
      <c r="F364" s="41">
        <v>0</v>
      </c>
      <c r="G364" s="41">
        <v>0</v>
      </c>
      <c r="H364" s="41">
        <v>0</v>
      </c>
    </row>
    <row r="365" spans="1:8" x14ac:dyDescent="0.2">
      <c r="A365" s="41" t="s">
        <v>65</v>
      </c>
      <c r="B365" s="41" t="s">
        <v>75</v>
      </c>
      <c r="C365" s="41" t="s">
        <v>1302</v>
      </c>
      <c r="D365" s="41">
        <v>2018</v>
      </c>
      <c r="E365" s="41">
        <v>0.43411386149911257</v>
      </c>
      <c r="F365" s="41">
        <v>0.92709790334339437</v>
      </c>
      <c r="G365" s="41">
        <v>3.1976744186046513E-2</v>
      </c>
      <c r="H365" s="41">
        <v>6.25E-2</v>
      </c>
    </row>
    <row r="366" spans="1:8" x14ac:dyDescent="0.2">
      <c r="A366" s="41" t="s">
        <v>65</v>
      </c>
      <c r="B366" s="41" t="s">
        <v>67</v>
      </c>
      <c r="C366" s="41" t="s">
        <v>1299</v>
      </c>
      <c r="D366" s="41">
        <v>2018</v>
      </c>
      <c r="E366" s="41">
        <v>1.1194984584290779</v>
      </c>
      <c r="F366" s="41">
        <v>1.894404036983276</v>
      </c>
      <c r="G366" s="41">
        <v>9.1556459816887082E-3</v>
      </c>
      <c r="H366" s="41">
        <v>2.0091556459816889E-2</v>
      </c>
    </row>
    <row r="367" spans="1:8" x14ac:dyDescent="0.2">
      <c r="A367" s="41" t="s">
        <v>65</v>
      </c>
      <c r="B367" s="41" t="s">
        <v>67</v>
      </c>
      <c r="C367" s="41" t="s">
        <v>1300</v>
      </c>
      <c r="D367" s="41">
        <v>2018</v>
      </c>
      <c r="E367" s="41">
        <v>0.51015119624616212</v>
      </c>
      <c r="F367" s="41">
        <v>1.292203150673487</v>
      </c>
      <c r="G367" s="41">
        <v>3.3185840707964601E-3</v>
      </c>
      <c r="H367" s="41">
        <v>9.7345132743362831E-2</v>
      </c>
    </row>
    <row r="368" spans="1:8" x14ac:dyDescent="0.2">
      <c r="A368" s="41" t="s">
        <v>65</v>
      </c>
      <c r="B368" s="41" t="s">
        <v>67</v>
      </c>
      <c r="C368" s="41" t="s">
        <v>1301</v>
      </c>
      <c r="D368" s="41">
        <v>2018</v>
      </c>
      <c r="E368" s="41">
        <v>0</v>
      </c>
      <c r="F368" s="41">
        <v>0</v>
      </c>
      <c r="G368" s="41">
        <v>0</v>
      </c>
      <c r="H368" s="41">
        <v>0</v>
      </c>
    </row>
    <row r="369" spans="1:8" x14ac:dyDescent="0.2">
      <c r="A369" s="41" t="s">
        <v>65</v>
      </c>
      <c r="B369" s="41" t="s">
        <v>67</v>
      </c>
      <c r="C369" s="41" t="s">
        <v>1302</v>
      </c>
      <c r="D369" s="41">
        <v>2018</v>
      </c>
      <c r="E369" s="41">
        <v>0.64928334067693361</v>
      </c>
      <c r="F369" s="41">
        <v>0.92709790334339448</v>
      </c>
      <c r="G369" s="41">
        <v>3.1976744186046513E-2</v>
      </c>
      <c r="H369" s="41">
        <v>6.25E-2</v>
      </c>
    </row>
    <row r="370" spans="1:8" x14ac:dyDescent="0.2">
      <c r="A370" s="41" t="s">
        <v>65</v>
      </c>
      <c r="B370" s="41" t="s">
        <v>84</v>
      </c>
      <c r="C370" s="41" t="s">
        <v>1299</v>
      </c>
      <c r="D370" s="41">
        <v>2018</v>
      </c>
      <c r="E370" s="41">
        <v>0.8656586916922524</v>
      </c>
      <c r="F370" s="41">
        <v>1.8944040369832751</v>
      </c>
      <c r="G370" s="41">
        <v>9.1556459816887082E-3</v>
      </c>
      <c r="H370" s="41">
        <v>2.0091556459816889E-2</v>
      </c>
    </row>
    <row r="371" spans="1:8" x14ac:dyDescent="0.2">
      <c r="A371" s="41" t="s">
        <v>65</v>
      </c>
      <c r="B371" s="41" t="s">
        <v>84</v>
      </c>
      <c r="C371" s="41" t="s">
        <v>1300</v>
      </c>
      <c r="D371" s="41">
        <v>2018</v>
      </c>
      <c r="E371" s="41">
        <v>0.39447737849267189</v>
      </c>
      <c r="F371" s="41">
        <v>1.292203150673487</v>
      </c>
      <c r="G371" s="41">
        <v>3.3185840707964601E-3</v>
      </c>
      <c r="H371" s="41">
        <v>9.7345132743362831E-2</v>
      </c>
    </row>
    <row r="372" spans="1:8" x14ac:dyDescent="0.2">
      <c r="A372" s="41" t="s">
        <v>65</v>
      </c>
      <c r="B372" s="41" t="s">
        <v>84</v>
      </c>
      <c r="C372" s="41" t="s">
        <v>1301</v>
      </c>
      <c r="D372" s="41">
        <v>2018</v>
      </c>
      <c r="E372" s="41">
        <v>0</v>
      </c>
      <c r="F372" s="41">
        <v>0</v>
      </c>
      <c r="G372" s="41">
        <v>0</v>
      </c>
      <c r="H372" s="41">
        <v>0</v>
      </c>
    </row>
    <row r="373" spans="1:8" x14ac:dyDescent="0.2">
      <c r="A373" s="41" t="s">
        <v>65</v>
      </c>
      <c r="B373" s="41" t="s">
        <v>84</v>
      </c>
      <c r="C373" s="41" t="s">
        <v>1302</v>
      </c>
      <c r="D373" s="41">
        <v>2018</v>
      </c>
      <c r="E373" s="41">
        <v>0.50206211808158252</v>
      </c>
      <c r="F373" s="41">
        <v>0.92709790334339426</v>
      </c>
      <c r="G373" s="41">
        <v>3.1976744186046513E-2</v>
      </c>
      <c r="H373" s="41">
        <v>6.25E-2</v>
      </c>
    </row>
    <row r="374" spans="1:8" x14ac:dyDescent="0.2">
      <c r="A374" s="41" t="s">
        <v>65</v>
      </c>
      <c r="B374" s="41" t="s">
        <v>68</v>
      </c>
      <c r="C374" s="41" t="s">
        <v>1299</v>
      </c>
      <c r="D374" s="41">
        <v>2018</v>
      </c>
      <c r="E374" s="41">
        <v>0.59880150102020469</v>
      </c>
      <c r="F374" s="41">
        <v>1.3531457407023399</v>
      </c>
      <c r="G374" s="41">
        <v>9.1556459816887082E-3</v>
      </c>
      <c r="H374" s="41">
        <v>2.0091556459816889E-2</v>
      </c>
    </row>
    <row r="375" spans="1:8" x14ac:dyDescent="0.2">
      <c r="A375" s="41" t="s">
        <v>65</v>
      </c>
      <c r="B375" s="41" t="s">
        <v>68</v>
      </c>
      <c r="C375" s="41" t="s">
        <v>1300</v>
      </c>
      <c r="D375" s="41">
        <v>2018</v>
      </c>
      <c r="E375" s="41">
        <v>0.2728715700851565</v>
      </c>
      <c r="F375" s="41">
        <v>0.9230022504810621</v>
      </c>
      <c r="G375" s="41">
        <v>3.3185840707964601E-3</v>
      </c>
      <c r="H375" s="41">
        <v>9.7345132743362831E-2</v>
      </c>
    </row>
    <row r="376" spans="1:8" x14ac:dyDescent="0.2">
      <c r="A376" s="41" t="s">
        <v>65</v>
      </c>
      <c r="B376" s="41" t="s">
        <v>68</v>
      </c>
      <c r="C376" s="41" t="s">
        <v>1301</v>
      </c>
      <c r="D376" s="41">
        <v>2018</v>
      </c>
      <c r="E376" s="41">
        <v>0</v>
      </c>
      <c r="F376" s="41">
        <v>0</v>
      </c>
      <c r="G376" s="41">
        <v>0</v>
      </c>
      <c r="H376" s="41">
        <v>0</v>
      </c>
    </row>
    <row r="377" spans="1:8" x14ac:dyDescent="0.2">
      <c r="A377" s="41" t="s">
        <v>65</v>
      </c>
      <c r="B377" s="41" t="s">
        <v>68</v>
      </c>
      <c r="C377" s="41" t="s">
        <v>1302</v>
      </c>
      <c r="D377" s="41">
        <v>2018</v>
      </c>
      <c r="E377" s="41">
        <v>0.34729108919929008</v>
      </c>
      <c r="F377" s="41">
        <v>0.66221278810242468</v>
      </c>
      <c r="G377" s="41">
        <v>3.1976744186046513E-2</v>
      </c>
      <c r="H377" s="41">
        <v>6.25E-2</v>
      </c>
    </row>
    <row r="378" spans="1:8" x14ac:dyDescent="0.2">
      <c r="A378" s="41" t="s">
        <v>65</v>
      </c>
      <c r="B378" s="41" t="s">
        <v>1303</v>
      </c>
      <c r="C378" s="41" t="s">
        <v>1299</v>
      </c>
      <c r="D378" s="41">
        <v>2018</v>
      </c>
      <c r="E378" s="41">
        <v>0.84613255578941959</v>
      </c>
      <c r="F378" s="41">
        <v>1.894404036983276</v>
      </c>
      <c r="G378" s="41">
        <v>9.1556459816887082E-3</v>
      </c>
      <c r="H378" s="41">
        <v>2.0091556459816889E-2</v>
      </c>
    </row>
    <row r="379" spans="1:8" x14ac:dyDescent="0.2">
      <c r="A379" s="41" t="s">
        <v>65</v>
      </c>
      <c r="B379" s="41" t="s">
        <v>1303</v>
      </c>
      <c r="C379" s="41" t="s">
        <v>1300</v>
      </c>
      <c r="D379" s="41">
        <v>2018</v>
      </c>
      <c r="E379" s="41">
        <v>0.3855793925116342</v>
      </c>
      <c r="F379" s="41">
        <v>1.292203150673487</v>
      </c>
      <c r="G379" s="41">
        <v>3.3185840707964601E-3</v>
      </c>
      <c r="H379" s="41">
        <v>9.7345132743362831E-2</v>
      </c>
    </row>
    <row r="380" spans="1:8" x14ac:dyDescent="0.2">
      <c r="A380" s="41" t="s">
        <v>65</v>
      </c>
      <c r="B380" s="41" t="s">
        <v>1303</v>
      </c>
      <c r="C380" s="41" t="s">
        <v>1301</v>
      </c>
      <c r="D380" s="41">
        <v>2018</v>
      </c>
      <c r="E380" s="41">
        <v>0</v>
      </c>
      <c r="F380" s="41">
        <v>0</v>
      </c>
      <c r="G380" s="41">
        <v>0</v>
      </c>
      <c r="H380" s="41">
        <v>0</v>
      </c>
    </row>
    <row r="381" spans="1:8" x14ac:dyDescent="0.2">
      <c r="A381" s="41" t="s">
        <v>65</v>
      </c>
      <c r="B381" s="41" t="s">
        <v>1303</v>
      </c>
      <c r="C381" s="41" t="s">
        <v>1302</v>
      </c>
      <c r="D381" s="41">
        <v>2018</v>
      </c>
      <c r="E381" s="41">
        <v>0.49073740865117083</v>
      </c>
      <c r="F381" s="41">
        <v>0.92709790334339448</v>
      </c>
      <c r="G381" s="41">
        <v>3.1976744186046513E-2</v>
      </c>
      <c r="H381" s="41">
        <v>6.25E-2</v>
      </c>
    </row>
    <row r="382" spans="1:8" x14ac:dyDescent="0.2">
      <c r="A382" s="41" t="s">
        <v>65</v>
      </c>
      <c r="B382" s="41" t="s">
        <v>63</v>
      </c>
      <c r="C382" s="41" t="s">
        <v>1299</v>
      </c>
      <c r="D382" s="41">
        <v>2018</v>
      </c>
      <c r="E382" s="41">
        <v>0.70944960446959038</v>
      </c>
      <c r="F382" s="41">
        <v>1.894404036983276</v>
      </c>
      <c r="G382" s="41">
        <v>9.1556459816887082E-3</v>
      </c>
      <c r="H382" s="41">
        <v>2.0091556459816889E-2</v>
      </c>
    </row>
    <row r="383" spans="1:8" x14ac:dyDescent="0.2">
      <c r="A383" s="41" t="s">
        <v>65</v>
      </c>
      <c r="B383" s="41" t="s">
        <v>63</v>
      </c>
      <c r="C383" s="41" t="s">
        <v>1300</v>
      </c>
      <c r="D383" s="41">
        <v>2018</v>
      </c>
      <c r="E383" s="41">
        <v>0.3232934906443703</v>
      </c>
      <c r="F383" s="41">
        <v>1.292203150673487</v>
      </c>
      <c r="G383" s="41">
        <v>3.3185840707964601E-3</v>
      </c>
      <c r="H383" s="41">
        <v>9.7345132743362831E-2</v>
      </c>
    </row>
    <row r="384" spans="1:8" x14ac:dyDescent="0.2">
      <c r="A384" s="41" t="s">
        <v>65</v>
      </c>
      <c r="B384" s="41" t="s">
        <v>63</v>
      </c>
      <c r="C384" s="41" t="s">
        <v>1301</v>
      </c>
      <c r="D384" s="41">
        <v>2018</v>
      </c>
      <c r="E384" s="41">
        <v>0</v>
      </c>
      <c r="F384" s="41">
        <v>0</v>
      </c>
      <c r="G384" s="41">
        <v>0</v>
      </c>
      <c r="H384" s="41">
        <v>0</v>
      </c>
    </row>
    <row r="385" spans="1:8" x14ac:dyDescent="0.2">
      <c r="A385" s="41" t="s">
        <v>65</v>
      </c>
      <c r="B385" s="41" t="s">
        <v>63</v>
      </c>
      <c r="C385" s="41" t="s">
        <v>1302</v>
      </c>
      <c r="D385" s="41">
        <v>2018</v>
      </c>
      <c r="E385" s="41">
        <v>0.41146444263828952</v>
      </c>
      <c r="F385" s="41">
        <v>0.92709790334339448</v>
      </c>
      <c r="G385" s="41">
        <v>3.1976744186046513E-2</v>
      </c>
      <c r="H385" s="41">
        <v>6.25E-2</v>
      </c>
    </row>
    <row r="386" spans="1:8" x14ac:dyDescent="0.2">
      <c r="A386" s="41" t="s">
        <v>66</v>
      </c>
      <c r="B386" s="41" t="s">
        <v>57</v>
      </c>
      <c r="C386" s="41" t="s">
        <v>1299</v>
      </c>
      <c r="D386" s="41">
        <v>2018</v>
      </c>
      <c r="E386" s="41">
        <v>4.3087673225584284</v>
      </c>
      <c r="F386" s="41">
        <v>3.838874466372538</v>
      </c>
      <c r="G386" s="41">
        <v>9.1556459816887082E-3</v>
      </c>
      <c r="H386" s="41">
        <v>2.0091556459816889E-2</v>
      </c>
    </row>
    <row r="387" spans="1:8" x14ac:dyDescent="0.2">
      <c r="A387" s="41" t="s">
        <v>66</v>
      </c>
      <c r="B387" s="41" t="s">
        <v>57</v>
      </c>
      <c r="C387" s="41" t="s">
        <v>1300</v>
      </c>
      <c r="D387" s="41">
        <v>2018</v>
      </c>
      <c r="E387" s="41">
        <v>1.963488906482322</v>
      </c>
      <c r="F387" s="41">
        <v>2.6185573846147729</v>
      </c>
      <c r="G387" s="41">
        <v>3.3185840707964601E-3</v>
      </c>
      <c r="H387" s="41">
        <v>9.7345132743362831E-2</v>
      </c>
    </row>
    <row r="388" spans="1:8" x14ac:dyDescent="0.2">
      <c r="A388" s="41" t="s">
        <v>66</v>
      </c>
      <c r="B388" s="41" t="s">
        <v>57</v>
      </c>
      <c r="C388" s="41" t="s">
        <v>1301</v>
      </c>
      <c r="D388" s="41">
        <v>2018</v>
      </c>
      <c r="E388" s="41">
        <v>0</v>
      </c>
      <c r="F388" s="41">
        <v>0</v>
      </c>
      <c r="G388" s="41">
        <v>0</v>
      </c>
      <c r="H388" s="41">
        <v>0</v>
      </c>
    </row>
    <row r="389" spans="1:8" x14ac:dyDescent="0.2">
      <c r="A389" s="41" t="s">
        <v>66</v>
      </c>
      <c r="B389" s="41" t="s">
        <v>57</v>
      </c>
      <c r="C389" s="41" t="s">
        <v>1302</v>
      </c>
      <c r="D389" s="41">
        <v>2018</v>
      </c>
      <c r="E389" s="41">
        <v>2.498985880977501</v>
      </c>
      <c r="F389" s="41">
        <v>1.8786976798465791</v>
      </c>
      <c r="G389" s="41">
        <v>3.1976744186046513E-2</v>
      </c>
      <c r="H389" s="41">
        <v>6.25E-2</v>
      </c>
    </row>
    <row r="390" spans="1:8" x14ac:dyDescent="0.2">
      <c r="A390" s="41" t="s">
        <v>66</v>
      </c>
      <c r="B390" s="41" t="s">
        <v>60</v>
      </c>
      <c r="C390" s="41" t="s">
        <v>1299</v>
      </c>
      <c r="D390" s="41">
        <v>2018</v>
      </c>
      <c r="E390" s="41">
        <v>6.1637502333275416</v>
      </c>
      <c r="F390" s="41">
        <v>3.1568890130585592</v>
      </c>
      <c r="G390" s="41">
        <v>9.1556459816887082E-3</v>
      </c>
      <c r="H390" s="41">
        <v>2.0091556459816889E-2</v>
      </c>
    </row>
    <row r="391" spans="1:8" x14ac:dyDescent="0.2">
      <c r="A391" s="41" t="s">
        <v>66</v>
      </c>
      <c r="B391" s="41" t="s">
        <v>60</v>
      </c>
      <c r="C391" s="41" t="s">
        <v>1300</v>
      </c>
      <c r="D391" s="41">
        <v>2018</v>
      </c>
      <c r="E391" s="41">
        <v>2.808797574680904</v>
      </c>
      <c r="F391" s="41">
        <v>2.1533642503723178</v>
      </c>
      <c r="G391" s="41">
        <v>3.3185840707964601E-3</v>
      </c>
      <c r="H391" s="41">
        <v>9.7345132743362831E-2</v>
      </c>
    </row>
    <row r="392" spans="1:8" x14ac:dyDescent="0.2">
      <c r="A392" s="41" t="s">
        <v>66</v>
      </c>
      <c r="B392" s="41" t="s">
        <v>60</v>
      </c>
      <c r="C392" s="41" t="s">
        <v>1301</v>
      </c>
      <c r="D392" s="41">
        <v>2018</v>
      </c>
      <c r="E392" s="41">
        <v>0</v>
      </c>
      <c r="F392" s="41">
        <v>0</v>
      </c>
      <c r="G392" s="41">
        <v>0</v>
      </c>
      <c r="H392" s="41">
        <v>0</v>
      </c>
    </row>
    <row r="393" spans="1:8" x14ac:dyDescent="0.2">
      <c r="A393" s="41" t="s">
        <v>66</v>
      </c>
      <c r="B393" s="41" t="s">
        <v>60</v>
      </c>
      <c r="C393" s="41" t="s">
        <v>1302</v>
      </c>
      <c r="D393" s="41">
        <v>2018</v>
      </c>
      <c r="E393" s="41">
        <v>3.574833276866606</v>
      </c>
      <c r="F393" s="41">
        <v>1.544942434642957</v>
      </c>
      <c r="G393" s="41">
        <v>3.1976744186046513E-2</v>
      </c>
      <c r="H393" s="41">
        <v>6.25E-2</v>
      </c>
    </row>
    <row r="394" spans="1:8" x14ac:dyDescent="0.2">
      <c r="A394" s="41" t="s">
        <v>66</v>
      </c>
      <c r="B394" s="41" t="s">
        <v>75</v>
      </c>
      <c r="C394" s="41" t="s">
        <v>1299</v>
      </c>
      <c r="D394" s="41">
        <v>2018</v>
      </c>
      <c r="E394" s="41">
        <v>11.767751237440541</v>
      </c>
      <c r="F394" s="41">
        <v>3.382864351755849</v>
      </c>
      <c r="G394" s="41">
        <v>9.1556459816887082E-3</v>
      </c>
      <c r="H394" s="41">
        <v>2.0091556459816889E-2</v>
      </c>
    </row>
    <row r="395" spans="1:8" x14ac:dyDescent="0.2">
      <c r="A395" s="41" t="s">
        <v>66</v>
      </c>
      <c r="B395" s="41" t="s">
        <v>75</v>
      </c>
      <c r="C395" s="41" t="s">
        <v>1300</v>
      </c>
      <c r="D395" s="41">
        <v>2018</v>
      </c>
      <c r="E395" s="41">
        <v>5.3625195512387274</v>
      </c>
      <c r="F395" s="41">
        <v>2.307505626202655</v>
      </c>
      <c r="G395" s="41">
        <v>3.3185840707964601E-3</v>
      </c>
      <c r="H395" s="41">
        <v>9.7345132743362831E-2</v>
      </c>
    </row>
    <row r="396" spans="1:8" x14ac:dyDescent="0.2">
      <c r="A396" s="41" t="s">
        <v>66</v>
      </c>
      <c r="B396" s="41" t="s">
        <v>75</v>
      </c>
      <c r="C396" s="41" t="s">
        <v>1301</v>
      </c>
      <c r="D396" s="41">
        <v>2018</v>
      </c>
      <c r="E396" s="41">
        <v>0</v>
      </c>
      <c r="F396" s="41">
        <v>0</v>
      </c>
      <c r="G396" s="41">
        <v>0</v>
      </c>
      <c r="H396" s="41">
        <v>0</v>
      </c>
    </row>
    <row r="397" spans="1:8" x14ac:dyDescent="0.2">
      <c r="A397" s="41" t="s">
        <v>66</v>
      </c>
      <c r="B397" s="41" t="s">
        <v>75</v>
      </c>
      <c r="C397" s="41" t="s">
        <v>1302</v>
      </c>
      <c r="D397" s="41">
        <v>2018</v>
      </c>
      <c r="E397" s="41">
        <v>6.825024883394744</v>
      </c>
      <c r="F397" s="41">
        <v>1.655531970256062</v>
      </c>
      <c r="G397" s="41">
        <v>3.1976744186046513E-2</v>
      </c>
      <c r="H397" s="41">
        <v>6.25E-2</v>
      </c>
    </row>
    <row r="398" spans="1:8" x14ac:dyDescent="0.2">
      <c r="A398" s="41" t="s">
        <v>66</v>
      </c>
      <c r="B398" s="41" t="s">
        <v>67</v>
      </c>
      <c r="C398" s="41" t="s">
        <v>1299</v>
      </c>
      <c r="D398" s="41">
        <v>2018</v>
      </c>
      <c r="E398" s="41">
        <v>7.5501058824286673</v>
      </c>
      <c r="F398" s="41">
        <v>7.6682769125601586</v>
      </c>
      <c r="G398" s="41">
        <v>9.1556459816887082E-3</v>
      </c>
      <c r="H398" s="41">
        <v>2.0091556459816889E-2</v>
      </c>
    </row>
    <row r="399" spans="1:8" x14ac:dyDescent="0.2">
      <c r="A399" s="41" t="s">
        <v>66</v>
      </c>
      <c r="B399" s="41" t="s">
        <v>67</v>
      </c>
      <c r="C399" s="41" t="s">
        <v>1300</v>
      </c>
      <c r="D399" s="41">
        <v>2018</v>
      </c>
      <c r="E399" s="41">
        <v>3.4405545793345822</v>
      </c>
      <c r="F399" s="41">
        <v>5.2306537534761786</v>
      </c>
      <c r="G399" s="41">
        <v>3.3185840707964601E-3</v>
      </c>
      <c r="H399" s="41">
        <v>9.7345132743362831E-2</v>
      </c>
    </row>
    <row r="400" spans="1:8" x14ac:dyDescent="0.2">
      <c r="A400" s="41" t="s">
        <v>66</v>
      </c>
      <c r="B400" s="41" t="s">
        <v>67</v>
      </c>
      <c r="C400" s="41" t="s">
        <v>1301</v>
      </c>
      <c r="D400" s="41">
        <v>2018</v>
      </c>
      <c r="E400" s="41">
        <v>0</v>
      </c>
      <c r="F400" s="41">
        <v>0</v>
      </c>
      <c r="G400" s="41">
        <v>0</v>
      </c>
      <c r="H400" s="41">
        <v>0</v>
      </c>
    </row>
    <row r="401" spans="1:8" x14ac:dyDescent="0.2">
      <c r="A401" s="41" t="s">
        <v>66</v>
      </c>
      <c r="B401" s="41" t="s">
        <v>67</v>
      </c>
      <c r="C401" s="41" t="s">
        <v>1302</v>
      </c>
      <c r="D401" s="41">
        <v>2018</v>
      </c>
      <c r="E401" s="41">
        <v>4.3788876464258317</v>
      </c>
      <c r="F401" s="41">
        <v>3.75275987017644</v>
      </c>
      <c r="G401" s="41">
        <v>3.1976744186046513E-2</v>
      </c>
      <c r="H401" s="41">
        <v>6.25E-2</v>
      </c>
    </row>
    <row r="402" spans="1:8" x14ac:dyDescent="0.2">
      <c r="A402" s="41" t="s">
        <v>66</v>
      </c>
      <c r="B402" s="41" t="s">
        <v>84</v>
      </c>
      <c r="C402" s="41" t="s">
        <v>1299</v>
      </c>
      <c r="D402" s="41">
        <v>2018</v>
      </c>
      <c r="E402" s="41">
        <v>7.5501058824286673</v>
      </c>
      <c r="F402" s="41">
        <v>4.0594372221070181</v>
      </c>
      <c r="G402" s="41">
        <v>9.1556459816887082E-3</v>
      </c>
      <c r="H402" s="41">
        <v>2.0091556459816889E-2</v>
      </c>
    </row>
    <row r="403" spans="1:8" x14ac:dyDescent="0.2">
      <c r="A403" s="41" t="s">
        <v>66</v>
      </c>
      <c r="B403" s="41" t="s">
        <v>84</v>
      </c>
      <c r="C403" s="41" t="s">
        <v>1300</v>
      </c>
      <c r="D403" s="41">
        <v>2018</v>
      </c>
      <c r="E403" s="41">
        <v>3.4405545793345822</v>
      </c>
      <c r="F403" s="41">
        <v>2.769006751443186</v>
      </c>
      <c r="G403" s="41">
        <v>3.3185840707964601E-3</v>
      </c>
      <c r="H403" s="41">
        <v>9.7345132743362831E-2</v>
      </c>
    </row>
    <row r="404" spans="1:8" x14ac:dyDescent="0.2">
      <c r="A404" s="41" t="s">
        <v>66</v>
      </c>
      <c r="B404" s="41" t="s">
        <v>84</v>
      </c>
      <c r="C404" s="41" t="s">
        <v>1301</v>
      </c>
      <c r="D404" s="41">
        <v>2018</v>
      </c>
      <c r="E404" s="41">
        <v>0</v>
      </c>
      <c r="F404" s="41">
        <v>0</v>
      </c>
      <c r="G404" s="41">
        <v>0</v>
      </c>
      <c r="H404" s="41">
        <v>0</v>
      </c>
    </row>
    <row r="405" spans="1:8" x14ac:dyDescent="0.2">
      <c r="A405" s="41" t="s">
        <v>66</v>
      </c>
      <c r="B405" s="41" t="s">
        <v>84</v>
      </c>
      <c r="C405" s="41" t="s">
        <v>1302</v>
      </c>
      <c r="D405" s="41">
        <v>2018</v>
      </c>
      <c r="E405" s="41">
        <v>4.3788876464258317</v>
      </c>
      <c r="F405" s="41">
        <v>1.986638364307274</v>
      </c>
      <c r="G405" s="41">
        <v>3.1976744186046513E-2</v>
      </c>
      <c r="H405" s="41">
        <v>6.25E-2</v>
      </c>
    </row>
    <row r="406" spans="1:8" x14ac:dyDescent="0.2">
      <c r="A406" s="41" t="s">
        <v>66</v>
      </c>
      <c r="B406" s="41" t="s">
        <v>68</v>
      </c>
      <c r="C406" s="41" t="s">
        <v>1299</v>
      </c>
      <c r="D406" s="41">
        <v>2018</v>
      </c>
      <c r="E406" s="41">
        <v>4.3087673225584284</v>
      </c>
      <c r="F406" s="41">
        <v>3.838874466372538</v>
      </c>
      <c r="G406" s="41">
        <v>9.1556459816887082E-3</v>
      </c>
      <c r="H406" s="41">
        <v>2.0091556459816889E-2</v>
      </c>
    </row>
    <row r="407" spans="1:8" x14ac:dyDescent="0.2">
      <c r="A407" s="41" t="s">
        <v>66</v>
      </c>
      <c r="B407" s="41" t="s">
        <v>68</v>
      </c>
      <c r="C407" s="41" t="s">
        <v>1300</v>
      </c>
      <c r="D407" s="41">
        <v>2018</v>
      </c>
      <c r="E407" s="41">
        <v>1.963488906482322</v>
      </c>
      <c r="F407" s="41">
        <v>2.6185573846147729</v>
      </c>
      <c r="G407" s="41">
        <v>3.3185840707964601E-3</v>
      </c>
      <c r="H407" s="41">
        <v>9.7345132743362831E-2</v>
      </c>
    </row>
    <row r="408" spans="1:8" x14ac:dyDescent="0.2">
      <c r="A408" s="41" t="s">
        <v>66</v>
      </c>
      <c r="B408" s="41" t="s">
        <v>68</v>
      </c>
      <c r="C408" s="41" t="s">
        <v>1301</v>
      </c>
      <c r="D408" s="41">
        <v>2018</v>
      </c>
      <c r="E408" s="41">
        <v>0</v>
      </c>
      <c r="F408" s="41">
        <v>0</v>
      </c>
      <c r="G408" s="41">
        <v>0</v>
      </c>
      <c r="H408" s="41">
        <v>0</v>
      </c>
    </row>
    <row r="409" spans="1:8" x14ac:dyDescent="0.2">
      <c r="A409" s="41" t="s">
        <v>66</v>
      </c>
      <c r="B409" s="41" t="s">
        <v>68</v>
      </c>
      <c r="C409" s="41" t="s">
        <v>1302</v>
      </c>
      <c r="D409" s="41">
        <v>2018</v>
      </c>
      <c r="E409" s="41">
        <v>2.498985880977501</v>
      </c>
      <c r="F409" s="41">
        <v>1.8786976798465791</v>
      </c>
      <c r="G409" s="41">
        <v>3.1976744186046513E-2</v>
      </c>
      <c r="H409" s="41">
        <v>6.25E-2</v>
      </c>
    </row>
    <row r="410" spans="1:8" x14ac:dyDescent="0.2">
      <c r="A410" s="41" t="s">
        <v>66</v>
      </c>
      <c r="B410" s="41" t="s">
        <v>1303</v>
      </c>
      <c r="C410" s="41" t="s">
        <v>1299</v>
      </c>
      <c r="D410" s="41">
        <v>2018</v>
      </c>
      <c r="E410" s="41">
        <v>7.5501058824286664</v>
      </c>
      <c r="F410" s="41">
        <v>3.918710065073975</v>
      </c>
      <c r="G410" s="41">
        <v>9.1556459816887082E-3</v>
      </c>
      <c r="H410" s="41">
        <v>2.0091556459816889E-2</v>
      </c>
    </row>
    <row r="411" spans="1:8" x14ac:dyDescent="0.2">
      <c r="A411" s="41" t="s">
        <v>66</v>
      </c>
      <c r="B411" s="41" t="s">
        <v>1303</v>
      </c>
      <c r="C411" s="41" t="s">
        <v>1300</v>
      </c>
      <c r="D411" s="41">
        <v>2018</v>
      </c>
      <c r="E411" s="41">
        <v>3.4405545793345822</v>
      </c>
      <c r="F411" s="41">
        <v>2.6730145173931561</v>
      </c>
      <c r="G411" s="41">
        <v>3.3185840707964601E-3</v>
      </c>
      <c r="H411" s="41">
        <v>9.7345132743362831E-2</v>
      </c>
    </row>
    <row r="412" spans="1:8" x14ac:dyDescent="0.2">
      <c r="A412" s="41" t="s">
        <v>66</v>
      </c>
      <c r="B412" s="41" t="s">
        <v>1303</v>
      </c>
      <c r="C412" s="41" t="s">
        <v>1301</v>
      </c>
      <c r="D412" s="41">
        <v>2018</v>
      </c>
      <c r="E412" s="41">
        <v>0</v>
      </c>
      <c r="F412" s="41">
        <v>0</v>
      </c>
      <c r="G412" s="41">
        <v>0</v>
      </c>
      <c r="H412" s="41">
        <v>0</v>
      </c>
    </row>
    <row r="413" spans="1:8" x14ac:dyDescent="0.2">
      <c r="A413" s="41" t="s">
        <v>66</v>
      </c>
      <c r="B413" s="41" t="s">
        <v>1303</v>
      </c>
      <c r="C413" s="41" t="s">
        <v>1302</v>
      </c>
      <c r="D413" s="41">
        <v>2018</v>
      </c>
      <c r="E413" s="41">
        <v>4.3788876464258308</v>
      </c>
      <c r="F413" s="41">
        <v>1.9177682343446221</v>
      </c>
      <c r="G413" s="41">
        <v>3.1976744186046513E-2</v>
      </c>
      <c r="H413" s="41">
        <v>6.25E-2</v>
      </c>
    </row>
    <row r="414" spans="1:8" x14ac:dyDescent="0.2">
      <c r="A414" s="41" t="s">
        <v>66</v>
      </c>
      <c r="B414" s="41" t="s">
        <v>63</v>
      </c>
      <c r="C414" s="41" t="s">
        <v>1299</v>
      </c>
      <c r="D414" s="41">
        <v>2018</v>
      </c>
      <c r="E414" s="41">
        <v>8.1489073834488721</v>
      </c>
      <c r="F414" s="41">
        <v>3.8510527780388588</v>
      </c>
      <c r="G414" s="41">
        <v>9.1556459816887082E-3</v>
      </c>
      <c r="H414" s="41">
        <v>2.0091556459816889E-2</v>
      </c>
    </row>
    <row r="415" spans="1:8" x14ac:dyDescent="0.2">
      <c r="A415" s="41" t="s">
        <v>66</v>
      </c>
      <c r="B415" s="41" t="s">
        <v>63</v>
      </c>
      <c r="C415" s="41" t="s">
        <v>1300</v>
      </c>
      <c r="D415" s="41">
        <v>2018</v>
      </c>
      <c r="E415" s="41">
        <v>3.713426149419738</v>
      </c>
      <c r="F415" s="41">
        <v>2.626864404869103</v>
      </c>
      <c r="G415" s="41">
        <v>3.3185840707964601E-3</v>
      </c>
      <c r="H415" s="41">
        <v>9.7345132743362831E-2</v>
      </c>
    </row>
    <row r="416" spans="1:8" x14ac:dyDescent="0.2">
      <c r="A416" s="41" t="s">
        <v>66</v>
      </c>
      <c r="B416" s="41" t="s">
        <v>63</v>
      </c>
      <c r="C416" s="41" t="s">
        <v>1301</v>
      </c>
      <c r="D416" s="41">
        <v>2018</v>
      </c>
      <c r="E416" s="41">
        <v>0</v>
      </c>
      <c r="F416" s="41">
        <v>0</v>
      </c>
      <c r="G416" s="41">
        <v>0</v>
      </c>
      <c r="H416" s="41">
        <v>0</v>
      </c>
    </row>
    <row r="417" spans="1:8" x14ac:dyDescent="0.2">
      <c r="A417" s="41" t="s">
        <v>66</v>
      </c>
      <c r="B417" s="41" t="s">
        <v>63</v>
      </c>
      <c r="C417" s="41" t="s">
        <v>1302</v>
      </c>
      <c r="D417" s="41">
        <v>2018</v>
      </c>
      <c r="E417" s="41">
        <v>4.7261787356251217</v>
      </c>
      <c r="F417" s="41">
        <v>1.884657594939501</v>
      </c>
      <c r="G417" s="41">
        <v>3.1976744186046513E-2</v>
      </c>
      <c r="H417" s="41">
        <v>6.25E-2</v>
      </c>
    </row>
    <row r="418" spans="1:8" x14ac:dyDescent="0.2">
      <c r="A418" s="41" t="s">
        <v>69</v>
      </c>
      <c r="B418" s="41" t="s">
        <v>57</v>
      </c>
      <c r="C418" s="41" t="s">
        <v>1299</v>
      </c>
      <c r="D418" s="41">
        <v>2018</v>
      </c>
      <c r="E418" s="41">
        <v>4.3087673225584284</v>
      </c>
      <c r="F418" s="41">
        <v>3.838874466372538</v>
      </c>
      <c r="G418" s="41">
        <v>9.1556459816887082E-3</v>
      </c>
      <c r="H418" s="41">
        <v>2.0091556459816889E-2</v>
      </c>
    </row>
    <row r="419" spans="1:8" x14ac:dyDescent="0.2">
      <c r="A419" s="41" t="s">
        <v>69</v>
      </c>
      <c r="B419" s="41" t="s">
        <v>57</v>
      </c>
      <c r="C419" s="41" t="s">
        <v>1300</v>
      </c>
      <c r="D419" s="41">
        <v>2018</v>
      </c>
      <c r="E419" s="41">
        <v>1.963488906482322</v>
      </c>
      <c r="F419" s="41">
        <v>2.6185573846147729</v>
      </c>
      <c r="G419" s="41">
        <v>3.3185840707964601E-3</v>
      </c>
      <c r="H419" s="41">
        <v>9.7345132743362831E-2</v>
      </c>
    </row>
    <row r="420" spans="1:8" x14ac:dyDescent="0.2">
      <c r="A420" s="41" t="s">
        <v>69</v>
      </c>
      <c r="B420" s="41" t="s">
        <v>57</v>
      </c>
      <c r="C420" s="41" t="s">
        <v>1301</v>
      </c>
      <c r="D420" s="41">
        <v>2018</v>
      </c>
      <c r="E420" s="41">
        <v>0</v>
      </c>
      <c r="F420" s="41">
        <v>0</v>
      </c>
      <c r="G420" s="41">
        <v>0</v>
      </c>
      <c r="H420" s="41">
        <v>0</v>
      </c>
    </row>
    <row r="421" spans="1:8" x14ac:dyDescent="0.2">
      <c r="A421" s="41" t="s">
        <v>69</v>
      </c>
      <c r="B421" s="41" t="s">
        <v>57</v>
      </c>
      <c r="C421" s="41" t="s">
        <v>1302</v>
      </c>
      <c r="D421" s="41">
        <v>2018</v>
      </c>
      <c r="E421" s="41">
        <v>2.498985880977501</v>
      </c>
      <c r="F421" s="41">
        <v>1.8786976798465791</v>
      </c>
      <c r="G421" s="41">
        <v>3.1976744186046513E-2</v>
      </c>
      <c r="H421" s="41">
        <v>6.25E-2</v>
      </c>
    </row>
    <row r="422" spans="1:8" x14ac:dyDescent="0.2">
      <c r="A422" s="41" t="s">
        <v>69</v>
      </c>
      <c r="B422" s="41" t="s">
        <v>60</v>
      </c>
      <c r="C422" s="41" t="s">
        <v>1299</v>
      </c>
      <c r="D422" s="41">
        <v>2018</v>
      </c>
      <c r="E422" s="41">
        <v>6.1637502333275416</v>
      </c>
      <c r="F422" s="41">
        <v>3.1568890130585592</v>
      </c>
      <c r="G422" s="41">
        <v>9.1556459816887082E-3</v>
      </c>
      <c r="H422" s="41">
        <v>2.0091556459816889E-2</v>
      </c>
    </row>
    <row r="423" spans="1:8" x14ac:dyDescent="0.2">
      <c r="A423" s="41" t="s">
        <v>69</v>
      </c>
      <c r="B423" s="41" t="s">
        <v>60</v>
      </c>
      <c r="C423" s="41" t="s">
        <v>1300</v>
      </c>
      <c r="D423" s="41">
        <v>2018</v>
      </c>
      <c r="E423" s="41">
        <v>2.808797574680904</v>
      </c>
      <c r="F423" s="41">
        <v>2.1533642503723178</v>
      </c>
      <c r="G423" s="41">
        <v>3.3185840707964601E-3</v>
      </c>
      <c r="H423" s="41">
        <v>9.7345132743362831E-2</v>
      </c>
    </row>
    <row r="424" spans="1:8" x14ac:dyDescent="0.2">
      <c r="A424" s="41" t="s">
        <v>69</v>
      </c>
      <c r="B424" s="41" t="s">
        <v>60</v>
      </c>
      <c r="C424" s="41" t="s">
        <v>1301</v>
      </c>
      <c r="D424" s="41">
        <v>2018</v>
      </c>
      <c r="E424" s="41">
        <v>0</v>
      </c>
      <c r="F424" s="41">
        <v>0</v>
      </c>
      <c r="G424" s="41">
        <v>0</v>
      </c>
      <c r="H424" s="41">
        <v>0</v>
      </c>
    </row>
    <row r="425" spans="1:8" x14ac:dyDescent="0.2">
      <c r="A425" s="41" t="s">
        <v>69</v>
      </c>
      <c r="B425" s="41" t="s">
        <v>60</v>
      </c>
      <c r="C425" s="41" t="s">
        <v>1302</v>
      </c>
      <c r="D425" s="41">
        <v>2018</v>
      </c>
      <c r="E425" s="41">
        <v>3.574833276866606</v>
      </c>
      <c r="F425" s="41">
        <v>1.544942434642957</v>
      </c>
      <c r="G425" s="41">
        <v>3.1976744186046513E-2</v>
      </c>
      <c r="H425" s="41">
        <v>6.25E-2</v>
      </c>
    </row>
    <row r="426" spans="1:8" x14ac:dyDescent="0.2">
      <c r="A426" s="41" t="s">
        <v>69</v>
      </c>
      <c r="B426" s="41" t="s">
        <v>75</v>
      </c>
      <c r="C426" s="41" t="s">
        <v>1299</v>
      </c>
      <c r="D426" s="41">
        <v>2018</v>
      </c>
      <c r="E426" s="41">
        <v>11.767751237440541</v>
      </c>
      <c r="F426" s="41">
        <v>3.382864351755849</v>
      </c>
      <c r="G426" s="41">
        <v>9.1556459816887082E-3</v>
      </c>
      <c r="H426" s="41">
        <v>2.0091556459816889E-2</v>
      </c>
    </row>
    <row r="427" spans="1:8" x14ac:dyDescent="0.2">
      <c r="A427" s="41" t="s">
        <v>69</v>
      </c>
      <c r="B427" s="41" t="s">
        <v>75</v>
      </c>
      <c r="C427" s="41" t="s">
        <v>1300</v>
      </c>
      <c r="D427" s="41">
        <v>2018</v>
      </c>
      <c r="E427" s="41">
        <v>5.3625195512387274</v>
      </c>
      <c r="F427" s="41">
        <v>2.307505626202655</v>
      </c>
      <c r="G427" s="41">
        <v>3.3185840707964601E-3</v>
      </c>
      <c r="H427" s="41">
        <v>9.7345132743362831E-2</v>
      </c>
    </row>
    <row r="428" spans="1:8" x14ac:dyDescent="0.2">
      <c r="A428" s="41" t="s">
        <v>69</v>
      </c>
      <c r="B428" s="41" t="s">
        <v>75</v>
      </c>
      <c r="C428" s="41" t="s">
        <v>1301</v>
      </c>
      <c r="D428" s="41">
        <v>2018</v>
      </c>
      <c r="E428" s="41">
        <v>0</v>
      </c>
      <c r="F428" s="41">
        <v>0</v>
      </c>
      <c r="G428" s="41">
        <v>0</v>
      </c>
      <c r="H428" s="41">
        <v>0</v>
      </c>
    </row>
    <row r="429" spans="1:8" x14ac:dyDescent="0.2">
      <c r="A429" s="41" t="s">
        <v>69</v>
      </c>
      <c r="B429" s="41" t="s">
        <v>75</v>
      </c>
      <c r="C429" s="41" t="s">
        <v>1302</v>
      </c>
      <c r="D429" s="41">
        <v>2018</v>
      </c>
      <c r="E429" s="41">
        <v>6.825024883394744</v>
      </c>
      <c r="F429" s="41">
        <v>1.655531970256062</v>
      </c>
      <c r="G429" s="41">
        <v>3.1976744186046513E-2</v>
      </c>
      <c r="H429" s="41">
        <v>6.25E-2</v>
      </c>
    </row>
    <row r="430" spans="1:8" x14ac:dyDescent="0.2">
      <c r="A430" s="41" t="s">
        <v>69</v>
      </c>
      <c r="B430" s="41" t="s">
        <v>67</v>
      </c>
      <c r="C430" s="41" t="s">
        <v>1299</v>
      </c>
      <c r="D430" s="41">
        <v>2018</v>
      </c>
      <c r="E430" s="41">
        <v>7.5501058824286673</v>
      </c>
      <c r="F430" s="41">
        <v>7.6682769125601586</v>
      </c>
      <c r="G430" s="41">
        <v>9.1556459816887082E-3</v>
      </c>
      <c r="H430" s="41">
        <v>2.0091556459816889E-2</v>
      </c>
    </row>
    <row r="431" spans="1:8" x14ac:dyDescent="0.2">
      <c r="A431" s="41" t="s">
        <v>69</v>
      </c>
      <c r="B431" s="41" t="s">
        <v>67</v>
      </c>
      <c r="C431" s="41" t="s">
        <v>1300</v>
      </c>
      <c r="D431" s="41">
        <v>2018</v>
      </c>
      <c r="E431" s="41">
        <v>3.4405545793345822</v>
      </c>
      <c r="F431" s="41">
        <v>5.2306537534761786</v>
      </c>
      <c r="G431" s="41">
        <v>3.3185840707964601E-3</v>
      </c>
      <c r="H431" s="41">
        <v>9.7345132743362831E-2</v>
      </c>
    </row>
    <row r="432" spans="1:8" x14ac:dyDescent="0.2">
      <c r="A432" s="41" t="s">
        <v>69</v>
      </c>
      <c r="B432" s="41" t="s">
        <v>67</v>
      </c>
      <c r="C432" s="41" t="s">
        <v>1301</v>
      </c>
      <c r="D432" s="41">
        <v>2018</v>
      </c>
      <c r="E432" s="41">
        <v>0</v>
      </c>
      <c r="F432" s="41">
        <v>0</v>
      </c>
      <c r="G432" s="41">
        <v>0</v>
      </c>
      <c r="H432" s="41">
        <v>0</v>
      </c>
    </row>
    <row r="433" spans="1:8" x14ac:dyDescent="0.2">
      <c r="A433" s="41" t="s">
        <v>69</v>
      </c>
      <c r="B433" s="41" t="s">
        <v>67</v>
      </c>
      <c r="C433" s="41" t="s">
        <v>1302</v>
      </c>
      <c r="D433" s="41">
        <v>2018</v>
      </c>
      <c r="E433" s="41">
        <v>4.3788876464258317</v>
      </c>
      <c r="F433" s="41">
        <v>3.75275987017644</v>
      </c>
      <c r="G433" s="41">
        <v>3.1976744186046513E-2</v>
      </c>
      <c r="H433" s="41">
        <v>6.25E-2</v>
      </c>
    </row>
    <row r="434" spans="1:8" x14ac:dyDescent="0.2">
      <c r="A434" s="41" t="s">
        <v>69</v>
      </c>
      <c r="B434" s="41" t="s">
        <v>84</v>
      </c>
      <c r="C434" s="41" t="s">
        <v>1299</v>
      </c>
      <c r="D434" s="41">
        <v>2018</v>
      </c>
      <c r="E434" s="41">
        <v>7.5501058824286673</v>
      </c>
      <c r="F434" s="41">
        <v>4.0594372221070181</v>
      </c>
      <c r="G434" s="41">
        <v>9.1556459816887082E-3</v>
      </c>
      <c r="H434" s="41">
        <v>2.0091556459816889E-2</v>
      </c>
    </row>
    <row r="435" spans="1:8" x14ac:dyDescent="0.2">
      <c r="A435" s="41" t="s">
        <v>69</v>
      </c>
      <c r="B435" s="41" t="s">
        <v>84</v>
      </c>
      <c r="C435" s="41" t="s">
        <v>1300</v>
      </c>
      <c r="D435" s="41">
        <v>2018</v>
      </c>
      <c r="E435" s="41">
        <v>3.4405545793345822</v>
      </c>
      <c r="F435" s="41">
        <v>2.769006751443186</v>
      </c>
      <c r="G435" s="41">
        <v>3.3185840707964601E-3</v>
      </c>
      <c r="H435" s="41">
        <v>9.7345132743362831E-2</v>
      </c>
    </row>
    <row r="436" spans="1:8" x14ac:dyDescent="0.2">
      <c r="A436" s="41" t="s">
        <v>69</v>
      </c>
      <c r="B436" s="41" t="s">
        <v>84</v>
      </c>
      <c r="C436" s="41" t="s">
        <v>1301</v>
      </c>
      <c r="D436" s="41">
        <v>2018</v>
      </c>
      <c r="E436" s="41">
        <v>0</v>
      </c>
      <c r="F436" s="41">
        <v>0</v>
      </c>
      <c r="G436" s="41">
        <v>0</v>
      </c>
      <c r="H436" s="41">
        <v>0</v>
      </c>
    </row>
    <row r="437" spans="1:8" x14ac:dyDescent="0.2">
      <c r="A437" s="41" t="s">
        <v>69</v>
      </c>
      <c r="B437" s="41" t="s">
        <v>84</v>
      </c>
      <c r="C437" s="41" t="s">
        <v>1302</v>
      </c>
      <c r="D437" s="41">
        <v>2018</v>
      </c>
      <c r="E437" s="41">
        <v>4.3788876464258317</v>
      </c>
      <c r="F437" s="41">
        <v>1.986638364307274</v>
      </c>
      <c r="G437" s="41">
        <v>3.1976744186046513E-2</v>
      </c>
      <c r="H437" s="41">
        <v>6.25E-2</v>
      </c>
    </row>
    <row r="438" spans="1:8" x14ac:dyDescent="0.2">
      <c r="A438" s="41" t="s">
        <v>69</v>
      </c>
      <c r="B438" s="41" t="s">
        <v>68</v>
      </c>
      <c r="C438" s="41" t="s">
        <v>1299</v>
      </c>
      <c r="D438" s="41">
        <v>2018</v>
      </c>
      <c r="E438" s="41">
        <v>4.3087673225584284</v>
      </c>
      <c r="F438" s="41">
        <v>3.838874466372538</v>
      </c>
      <c r="G438" s="41">
        <v>9.1556459816887082E-3</v>
      </c>
      <c r="H438" s="41">
        <v>2.0091556459816889E-2</v>
      </c>
    </row>
    <row r="439" spans="1:8" x14ac:dyDescent="0.2">
      <c r="A439" s="41" t="s">
        <v>69</v>
      </c>
      <c r="B439" s="41" t="s">
        <v>68</v>
      </c>
      <c r="C439" s="41" t="s">
        <v>1300</v>
      </c>
      <c r="D439" s="41">
        <v>2018</v>
      </c>
      <c r="E439" s="41">
        <v>1.963488906482322</v>
      </c>
      <c r="F439" s="41">
        <v>2.6185573846147729</v>
      </c>
      <c r="G439" s="41">
        <v>3.3185840707964601E-3</v>
      </c>
      <c r="H439" s="41">
        <v>9.7345132743362831E-2</v>
      </c>
    </row>
    <row r="440" spans="1:8" x14ac:dyDescent="0.2">
      <c r="A440" s="41" t="s">
        <v>69</v>
      </c>
      <c r="B440" s="41" t="s">
        <v>68</v>
      </c>
      <c r="C440" s="41" t="s">
        <v>1301</v>
      </c>
      <c r="D440" s="41">
        <v>2018</v>
      </c>
      <c r="E440" s="41">
        <v>0</v>
      </c>
      <c r="F440" s="41">
        <v>0</v>
      </c>
      <c r="G440" s="41">
        <v>0</v>
      </c>
      <c r="H440" s="41">
        <v>0</v>
      </c>
    </row>
    <row r="441" spans="1:8" x14ac:dyDescent="0.2">
      <c r="A441" s="41" t="s">
        <v>69</v>
      </c>
      <c r="B441" s="41" t="s">
        <v>68</v>
      </c>
      <c r="C441" s="41" t="s">
        <v>1302</v>
      </c>
      <c r="D441" s="41">
        <v>2018</v>
      </c>
      <c r="E441" s="41">
        <v>2.498985880977501</v>
      </c>
      <c r="F441" s="41">
        <v>1.8786976798465791</v>
      </c>
      <c r="G441" s="41">
        <v>3.1976744186046513E-2</v>
      </c>
      <c r="H441" s="41">
        <v>6.25E-2</v>
      </c>
    </row>
    <row r="442" spans="1:8" x14ac:dyDescent="0.2">
      <c r="A442" s="41" t="s">
        <v>69</v>
      </c>
      <c r="B442" s="41" t="s">
        <v>1303</v>
      </c>
      <c r="C442" s="41" t="s">
        <v>1299</v>
      </c>
      <c r="D442" s="41">
        <v>2018</v>
      </c>
      <c r="E442" s="41">
        <v>7.5501058824286664</v>
      </c>
      <c r="F442" s="41">
        <v>3.918710065073975</v>
      </c>
      <c r="G442" s="41">
        <v>9.1556459816887082E-3</v>
      </c>
      <c r="H442" s="41">
        <v>2.0091556459816889E-2</v>
      </c>
    </row>
    <row r="443" spans="1:8" x14ac:dyDescent="0.2">
      <c r="A443" s="41" t="s">
        <v>69</v>
      </c>
      <c r="B443" s="41" t="s">
        <v>1303</v>
      </c>
      <c r="C443" s="41" t="s">
        <v>1300</v>
      </c>
      <c r="D443" s="41">
        <v>2018</v>
      </c>
      <c r="E443" s="41">
        <v>3.4405545793345822</v>
      </c>
      <c r="F443" s="41">
        <v>2.6730145173931561</v>
      </c>
      <c r="G443" s="41">
        <v>3.3185840707964601E-3</v>
      </c>
      <c r="H443" s="41">
        <v>9.7345132743362831E-2</v>
      </c>
    </row>
    <row r="444" spans="1:8" x14ac:dyDescent="0.2">
      <c r="A444" s="41" t="s">
        <v>69</v>
      </c>
      <c r="B444" s="41" t="s">
        <v>1303</v>
      </c>
      <c r="C444" s="41" t="s">
        <v>1301</v>
      </c>
      <c r="D444" s="41">
        <v>2018</v>
      </c>
      <c r="E444" s="41">
        <v>0</v>
      </c>
      <c r="F444" s="41">
        <v>0</v>
      </c>
      <c r="G444" s="41">
        <v>0</v>
      </c>
      <c r="H444" s="41">
        <v>0</v>
      </c>
    </row>
    <row r="445" spans="1:8" x14ac:dyDescent="0.2">
      <c r="A445" s="41" t="s">
        <v>69</v>
      </c>
      <c r="B445" s="41" t="s">
        <v>1303</v>
      </c>
      <c r="C445" s="41" t="s">
        <v>1302</v>
      </c>
      <c r="D445" s="41">
        <v>2018</v>
      </c>
      <c r="E445" s="41">
        <v>4.3788876464258308</v>
      </c>
      <c r="F445" s="41">
        <v>1.9177682343446221</v>
      </c>
      <c r="G445" s="41">
        <v>3.1976744186046513E-2</v>
      </c>
      <c r="H445" s="41">
        <v>6.25E-2</v>
      </c>
    </row>
    <row r="446" spans="1:8" x14ac:dyDescent="0.2">
      <c r="A446" s="41" t="s">
        <v>69</v>
      </c>
      <c r="B446" s="41" t="s">
        <v>63</v>
      </c>
      <c r="C446" s="41" t="s">
        <v>1299</v>
      </c>
      <c r="D446" s="41">
        <v>2018</v>
      </c>
      <c r="E446" s="41">
        <v>8.1489073834488721</v>
      </c>
      <c r="F446" s="41">
        <v>3.8510527780388588</v>
      </c>
      <c r="G446" s="41">
        <v>9.1556459816887082E-3</v>
      </c>
      <c r="H446" s="41">
        <v>2.0091556459816889E-2</v>
      </c>
    </row>
    <row r="447" spans="1:8" x14ac:dyDescent="0.2">
      <c r="A447" s="41" t="s">
        <v>69</v>
      </c>
      <c r="B447" s="41" t="s">
        <v>63</v>
      </c>
      <c r="C447" s="41" t="s">
        <v>1300</v>
      </c>
      <c r="D447" s="41">
        <v>2018</v>
      </c>
      <c r="E447" s="41">
        <v>3.713426149419738</v>
      </c>
      <c r="F447" s="41">
        <v>2.626864404869103</v>
      </c>
      <c r="G447" s="41">
        <v>3.3185840707964601E-3</v>
      </c>
      <c r="H447" s="41">
        <v>9.7345132743362831E-2</v>
      </c>
    </row>
    <row r="448" spans="1:8" x14ac:dyDescent="0.2">
      <c r="A448" s="41" t="s">
        <v>69</v>
      </c>
      <c r="B448" s="41" t="s">
        <v>63</v>
      </c>
      <c r="C448" s="41" t="s">
        <v>1301</v>
      </c>
      <c r="D448" s="41">
        <v>2018</v>
      </c>
      <c r="E448" s="41">
        <v>0</v>
      </c>
      <c r="F448" s="41">
        <v>0</v>
      </c>
      <c r="G448" s="41">
        <v>0</v>
      </c>
      <c r="H448" s="41">
        <v>0</v>
      </c>
    </row>
    <row r="449" spans="1:8" x14ac:dyDescent="0.2">
      <c r="A449" s="41" t="s">
        <v>69</v>
      </c>
      <c r="B449" s="41" t="s">
        <v>63</v>
      </c>
      <c r="C449" s="41" t="s">
        <v>1302</v>
      </c>
      <c r="D449" s="41">
        <v>2018</v>
      </c>
      <c r="E449" s="41">
        <v>4.7261787356251217</v>
      </c>
      <c r="F449" s="41">
        <v>1.884657594939501</v>
      </c>
      <c r="G449" s="41">
        <v>3.1976744186046513E-2</v>
      </c>
      <c r="H449" s="41">
        <v>6.25E-2</v>
      </c>
    </row>
    <row r="450" spans="1:8" x14ac:dyDescent="0.2">
      <c r="A450" s="41" t="s">
        <v>70</v>
      </c>
      <c r="B450" s="41" t="s">
        <v>57</v>
      </c>
      <c r="C450" s="41" t="s">
        <v>1299</v>
      </c>
      <c r="D450" s="41">
        <v>2018</v>
      </c>
      <c r="E450" s="41">
        <v>0.54022309331170637</v>
      </c>
      <c r="F450" s="41">
        <v>1.997243113276653</v>
      </c>
      <c r="G450" s="41">
        <v>9.1556459816887082E-3</v>
      </c>
      <c r="H450" s="41">
        <v>2.0091556459816889E-2</v>
      </c>
    </row>
    <row r="451" spans="1:8" x14ac:dyDescent="0.2">
      <c r="A451" s="41" t="s">
        <v>70</v>
      </c>
      <c r="B451" s="41" t="s">
        <v>57</v>
      </c>
      <c r="C451" s="41" t="s">
        <v>1300</v>
      </c>
      <c r="D451" s="41">
        <v>2018</v>
      </c>
      <c r="E451" s="41">
        <v>0.24617761214204339</v>
      </c>
      <c r="F451" s="41">
        <v>1.3623513217100469</v>
      </c>
      <c r="G451" s="41">
        <v>3.3185840707964601E-3</v>
      </c>
      <c r="H451" s="41">
        <v>9.7345132743362831E-2</v>
      </c>
    </row>
    <row r="452" spans="1:8" x14ac:dyDescent="0.2">
      <c r="A452" s="41" t="s">
        <v>70</v>
      </c>
      <c r="B452" s="41" t="s">
        <v>57</v>
      </c>
      <c r="C452" s="41" t="s">
        <v>1301</v>
      </c>
      <c r="D452" s="41">
        <v>2018</v>
      </c>
      <c r="E452" s="41">
        <v>0</v>
      </c>
      <c r="F452" s="41">
        <v>0</v>
      </c>
      <c r="G452" s="41">
        <v>0</v>
      </c>
      <c r="H452" s="41">
        <v>0</v>
      </c>
    </row>
    <row r="453" spans="1:8" x14ac:dyDescent="0.2">
      <c r="A453" s="41" t="s">
        <v>70</v>
      </c>
      <c r="B453" s="41" t="s">
        <v>57</v>
      </c>
      <c r="C453" s="41" t="s">
        <v>1302</v>
      </c>
      <c r="D453" s="41">
        <v>2018</v>
      </c>
      <c r="E453" s="41">
        <v>0.31331696090805522</v>
      </c>
      <c r="F453" s="41">
        <v>0.97742607523917868</v>
      </c>
      <c r="G453" s="41">
        <v>3.1976744186046513E-2</v>
      </c>
      <c r="H453" s="41">
        <v>6.25E-2</v>
      </c>
    </row>
    <row r="454" spans="1:8" x14ac:dyDescent="0.2">
      <c r="A454" s="41" t="s">
        <v>70</v>
      </c>
      <c r="B454" s="41" t="s">
        <v>60</v>
      </c>
      <c r="C454" s="41" t="s">
        <v>1299</v>
      </c>
      <c r="D454" s="41">
        <v>2018</v>
      </c>
      <c r="E454" s="41">
        <v>0.42957498986232068</v>
      </c>
      <c r="F454" s="41">
        <v>1.9688270527219041</v>
      </c>
      <c r="G454" s="41">
        <v>9.1556459816887082E-3</v>
      </c>
      <c r="H454" s="41">
        <v>2.0091556459816889E-2</v>
      </c>
    </row>
    <row r="455" spans="1:8" x14ac:dyDescent="0.2">
      <c r="A455" s="41" t="s">
        <v>70</v>
      </c>
      <c r="B455" s="41" t="s">
        <v>60</v>
      </c>
      <c r="C455" s="41" t="s">
        <v>1300</v>
      </c>
      <c r="D455" s="41">
        <v>2018</v>
      </c>
      <c r="E455" s="41">
        <v>0.19575569158282971</v>
      </c>
      <c r="F455" s="41">
        <v>1.3429682744499449</v>
      </c>
      <c r="G455" s="41">
        <v>3.3185840707964601E-3</v>
      </c>
      <c r="H455" s="41">
        <v>9.7345132743362831E-2</v>
      </c>
    </row>
    <row r="456" spans="1:8" x14ac:dyDescent="0.2">
      <c r="A456" s="41" t="s">
        <v>70</v>
      </c>
      <c r="B456" s="41" t="s">
        <v>60</v>
      </c>
      <c r="C456" s="41" t="s">
        <v>1301</v>
      </c>
      <c r="D456" s="41">
        <v>2018</v>
      </c>
      <c r="E456" s="41">
        <v>0</v>
      </c>
      <c r="F456" s="41">
        <v>0</v>
      </c>
      <c r="G456" s="41">
        <v>0</v>
      </c>
      <c r="H456" s="41">
        <v>0</v>
      </c>
    </row>
    <row r="457" spans="1:8" x14ac:dyDescent="0.2">
      <c r="A457" s="41" t="s">
        <v>70</v>
      </c>
      <c r="B457" s="41" t="s">
        <v>60</v>
      </c>
      <c r="C457" s="41" t="s">
        <v>1302</v>
      </c>
      <c r="D457" s="41">
        <v>2018</v>
      </c>
      <c r="E457" s="41">
        <v>0.24914360746905601</v>
      </c>
      <c r="F457" s="41">
        <v>0.96351960668902792</v>
      </c>
      <c r="G457" s="41">
        <v>3.1976744186046513E-2</v>
      </c>
      <c r="H457" s="41">
        <v>6.25E-2</v>
      </c>
    </row>
    <row r="458" spans="1:8" x14ac:dyDescent="0.2">
      <c r="A458" s="41" t="s">
        <v>70</v>
      </c>
      <c r="B458" s="41" t="s">
        <v>75</v>
      </c>
      <c r="C458" s="41" t="s">
        <v>1299</v>
      </c>
      <c r="D458" s="41">
        <v>2018</v>
      </c>
      <c r="E458" s="41">
        <v>0.62483634889064821</v>
      </c>
      <c r="F458" s="41">
        <v>1.9688270527219049</v>
      </c>
      <c r="G458" s="41">
        <v>9.1556459816887082E-3</v>
      </c>
      <c r="H458" s="41">
        <v>2.0091556459816889E-2</v>
      </c>
    </row>
    <row r="459" spans="1:8" x14ac:dyDescent="0.2">
      <c r="A459" s="41" t="s">
        <v>70</v>
      </c>
      <c r="B459" s="41" t="s">
        <v>75</v>
      </c>
      <c r="C459" s="41" t="s">
        <v>1300</v>
      </c>
      <c r="D459" s="41">
        <v>2018</v>
      </c>
      <c r="E459" s="41">
        <v>0.28473555139320678</v>
      </c>
      <c r="F459" s="41">
        <v>1.3429682744499449</v>
      </c>
      <c r="G459" s="41">
        <v>3.3185840707964601E-3</v>
      </c>
      <c r="H459" s="41">
        <v>9.7345132743362831E-2</v>
      </c>
    </row>
    <row r="460" spans="1:8" x14ac:dyDescent="0.2">
      <c r="A460" s="41" t="s">
        <v>70</v>
      </c>
      <c r="B460" s="41" t="s">
        <v>75</v>
      </c>
      <c r="C460" s="41" t="s">
        <v>1301</v>
      </c>
      <c r="D460" s="41">
        <v>2018</v>
      </c>
      <c r="E460" s="41">
        <v>0</v>
      </c>
      <c r="F460" s="41">
        <v>0</v>
      </c>
      <c r="G460" s="41">
        <v>0</v>
      </c>
      <c r="H460" s="41">
        <v>0</v>
      </c>
    </row>
    <row r="461" spans="1:8" x14ac:dyDescent="0.2">
      <c r="A461" s="41" t="s">
        <v>70</v>
      </c>
      <c r="B461" s="41" t="s">
        <v>75</v>
      </c>
      <c r="C461" s="41" t="s">
        <v>1302</v>
      </c>
      <c r="D461" s="41">
        <v>2018</v>
      </c>
      <c r="E461" s="41">
        <v>0.36239070177317229</v>
      </c>
      <c r="F461" s="41">
        <v>0.96351960668902792</v>
      </c>
      <c r="G461" s="41">
        <v>3.1976744186046513E-2</v>
      </c>
      <c r="H461" s="41">
        <v>6.25E-2</v>
      </c>
    </row>
    <row r="462" spans="1:8" x14ac:dyDescent="0.2">
      <c r="A462" s="41" t="s">
        <v>70</v>
      </c>
      <c r="B462" s="41" t="s">
        <v>67</v>
      </c>
      <c r="C462" s="41" t="s">
        <v>1299</v>
      </c>
      <c r="D462" s="41">
        <v>2018</v>
      </c>
      <c r="E462" s="41">
        <v>0.64110812880967571</v>
      </c>
      <c r="F462" s="41">
        <v>1.9688270527219041</v>
      </c>
      <c r="G462" s="41">
        <v>9.1556459816887082E-3</v>
      </c>
      <c r="H462" s="41">
        <v>2.0091556459816889E-2</v>
      </c>
    </row>
    <row r="463" spans="1:8" x14ac:dyDescent="0.2">
      <c r="A463" s="41" t="s">
        <v>70</v>
      </c>
      <c r="B463" s="41" t="s">
        <v>67</v>
      </c>
      <c r="C463" s="41" t="s">
        <v>1300</v>
      </c>
      <c r="D463" s="41">
        <v>2018</v>
      </c>
      <c r="E463" s="41">
        <v>0.29215053971073818</v>
      </c>
      <c r="F463" s="41">
        <v>1.3429682744499449</v>
      </c>
      <c r="G463" s="41">
        <v>3.3185840707964601E-3</v>
      </c>
      <c r="H463" s="41">
        <v>9.7345132743362831E-2</v>
      </c>
    </row>
    <row r="464" spans="1:8" x14ac:dyDescent="0.2">
      <c r="A464" s="41" t="s">
        <v>70</v>
      </c>
      <c r="B464" s="41" t="s">
        <v>67</v>
      </c>
      <c r="C464" s="41" t="s">
        <v>1301</v>
      </c>
      <c r="D464" s="41">
        <v>2018</v>
      </c>
      <c r="E464" s="41">
        <v>0</v>
      </c>
      <c r="F464" s="41">
        <v>0</v>
      </c>
      <c r="G464" s="41">
        <v>0</v>
      </c>
      <c r="H464" s="41">
        <v>0</v>
      </c>
    </row>
    <row r="465" spans="1:8" x14ac:dyDescent="0.2">
      <c r="A465" s="41" t="s">
        <v>70</v>
      </c>
      <c r="B465" s="41" t="s">
        <v>67</v>
      </c>
      <c r="C465" s="41" t="s">
        <v>1302</v>
      </c>
      <c r="D465" s="41">
        <v>2018</v>
      </c>
      <c r="E465" s="41">
        <v>0.37182795963184873</v>
      </c>
      <c r="F465" s="41">
        <v>0.96351960668902803</v>
      </c>
      <c r="G465" s="41">
        <v>3.1976744186046513E-2</v>
      </c>
      <c r="H465" s="41">
        <v>6.25E-2</v>
      </c>
    </row>
    <row r="466" spans="1:8" x14ac:dyDescent="0.2">
      <c r="A466" s="41" t="s">
        <v>70</v>
      </c>
      <c r="B466" s="41" t="s">
        <v>84</v>
      </c>
      <c r="C466" s="41" t="s">
        <v>1299</v>
      </c>
      <c r="D466" s="41">
        <v>2018</v>
      </c>
      <c r="E466" s="41">
        <v>0.6411081288096756</v>
      </c>
      <c r="F466" s="41">
        <v>1.9688270527219041</v>
      </c>
      <c r="G466" s="41">
        <v>9.1556459816887082E-3</v>
      </c>
      <c r="H466" s="41">
        <v>2.0091556459816889E-2</v>
      </c>
    </row>
    <row r="467" spans="1:8" x14ac:dyDescent="0.2">
      <c r="A467" s="41" t="s">
        <v>70</v>
      </c>
      <c r="B467" s="41" t="s">
        <v>84</v>
      </c>
      <c r="C467" s="41" t="s">
        <v>1300</v>
      </c>
      <c r="D467" s="41">
        <v>2018</v>
      </c>
      <c r="E467" s="41">
        <v>0.29215053971073818</v>
      </c>
      <c r="F467" s="41">
        <v>1.3429682744499449</v>
      </c>
      <c r="G467" s="41">
        <v>3.3185840707964601E-3</v>
      </c>
      <c r="H467" s="41">
        <v>9.7345132743362831E-2</v>
      </c>
    </row>
    <row r="468" spans="1:8" x14ac:dyDescent="0.2">
      <c r="A468" s="41" t="s">
        <v>70</v>
      </c>
      <c r="B468" s="41" t="s">
        <v>84</v>
      </c>
      <c r="C468" s="41" t="s">
        <v>1301</v>
      </c>
      <c r="D468" s="41">
        <v>2018</v>
      </c>
      <c r="E468" s="41">
        <v>0</v>
      </c>
      <c r="F468" s="41">
        <v>0</v>
      </c>
      <c r="G468" s="41">
        <v>0</v>
      </c>
      <c r="H468" s="41">
        <v>0</v>
      </c>
    </row>
    <row r="469" spans="1:8" x14ac:dyDescent="0.2">
      <c r="A469" s="41" t="s">
        <v>70</v>
      </c>
      <c r="B469" s="41" t="s">
        <v>84</v>
      </c>
      <c r="C469" s="41" t="s">
        <v>1302</v>
      </c>
      <c r="D469" s="41">
        <v>2018</v>
      </c>
      <c r="E469" s="41">
        <v>0.37182795963184861</v>
      </c>
      <c r="F469" s="41">
        <v>0.96351960668902781</v>
      </c>
      <c r="G469" s="41">
        <v>3.1976744186046513E-2</v>
      </c>
      <c r="H469" s="41">
        <v>6.25E-2</v>
      </c>
    </row>
    <row r="470" spans="1:8" x14ac:dyDescent="0.2">
      <c r="A470" s="41" t="s">
        <v>70</v>
      </c>
      <c r="B470" s="41" t="s">
        <v>68</v>
      </c>
      <c r="C470" s="41" t="s">
        <v>1299</v>
      </c>
      <c r="D470" s="41">
        <v>2018</v>
      </c>
      <c r="E470" s="41">
        <v>0.54022309331170637</v>
      </c>
      <c r="F470" s="41">
        <v>1.997243113276653</v>
      </c>
      <c r="G470" s="41">
        <v>9.1556459816887082E-3</v>
      </c>
      <c r="H470" s="41">
        <v>2.0091556459816889E-2</v>
      </c>
    </row>
    <row r="471" spans="1:8" x14ac:dyDescent="0.2">
      <c r="A471" s="41" t="s">
        <v>70</v>
      </c>
      <c r="B471" s="41" t="s">
        <v>68</v>
      </c>
      <c r="C471" s="41" t="s">
        <v>1300</v>
      </c>
      <c r="D471" s="41">
        <v>2018</v>
      </c>
      <c r="E471" s="41">
        <v>0.24617761214204339</v>
      </c>
      <c r="F471" s="41">
        <v>1.3623513217100469</v>
      </c>
      <c r="G471" s="41">
        <v>3.3185840707964601E-3</v>
      </c>
      <c r="H471" s="41">
        <v>9.7345132743362831E-2</v>
      </c>
    </row>
    <row r="472" spans="1:8" x14ac:dyDescent="0.2">
      <c r="A472" s="41" t="s">
        <v>70</v>
      </c>
      <c r="B472" s="41" t="s">
        <v>68</v>
      </c>
      <c r="C472" s="41" t="s">
        <v>1301</v>
      </c>
      <c r="D472" s="41">
        <v>2018</v>
      </c>
      <c r="E472" s="41">
        <v>0</v>
      </c>
      <c r="F472" s="41">
        <v>0</v>
      </c>
      <c r="G472" s="41">
        <v>0</v>
      </c>
      <c r="H472" s="41">
        <v>0</v>
      </c>
    </row>
    <row r="473" spans="1:8" x14ac:dyDescent="0.2">
      <c r="A473" s="41" t="s">
        <v>70</v>
      </c>
      <c r="B473" s="41" t="s">
        <v>68</v>
      </c>
      <c r="C473" s="41" t="s">
        <v>1302</v>
      </c>
      <c r="D473" s="41">
        <v>2018</v>
      </c>
      <c r="E473" s="41">
        <v>0.31331696090805522</v>
      </c>
      <c r="F473" s="41">
        <v>0.97742607523917868</v>
      </c>
      <c r="G473" s="41">
        <v>3.1976744186046513E-2</v>
      </c>
      <c r="H473" s="41">
        <v>6.25E-2</v>
      </c>
    </row>
    <row r="474" spans="1:8" x14ac:dyDescent="0.2">
      <c r="A474" s="41" t="s">
        <v>70</v>
      </c>
      <c r="B474" s="41" t="s">
        <v>1303</v>
      </c>
      <c r="C474" s="41" t="s">
        <v>1299</v>
      </c>
      <c r="D474" s="41">
        <v>2018</v>
      </c>
      <c r="E474" s="41">
        <v>0.6411081288096756</v>
      </c>
      <c r="F474" s="41">
        <v>1.9688270527219041</v>
      </c>
      <c r="G474" s="41">
        <v>9.1556459816887082E-3</v>
      </c>
      <c r="H474" s="41">
        <v>2.0091556459816889E-2</v>
      </c>
    </row>
    <row r="475" spans="1:8" x14ac:dyDescent="0.2">
      <c r="A475" s="41" t="s">
        <v>70</v>
      </c>
      <c r="B475" s="41" t="s">
        <v>1303</v>
      </c>
      <c r="C475" s="41" t="s">
        <v>1300</v>
      </c>
      <c r="D475" s="41">
        <v>2018</v>
      </c>
      <c r="E475" s="41">
        <v>0.29215053971073818</v>
      </c>
      <c r="F475" s="41">
        <v>1.3429682744499449</v>
      </c>
      <c r="G475" s="41">
        <v>3.3185840707964601E-3</v>
      </c>
      <c r="H475" s="41">
        <v>9.7345132743362831E-2</v>
      </c>
    </row>
    <row r="476" spans="1:8" x14ac:dyDescent="0.2">
      <c r="A476" s="41" t="s">
        <v>70</v>
      </c>
      <c r="B476" s="41" t="s">
        <v>1303</v>
      </c>
      <c r="C476" s="41" t="s">
        <v>1301</v>
      </c>
      <c r="D476" s="41">
        <v>2018</v>
      </c>
      <c r="E476" s="41">
        <v>0</v>
      </c>
      <c r="F476" s="41">
        <v>0</v>
      </c>
      <c r="G476" s="41">
        <v>0</v>
      </c>
      <c r="H476" s="41">
        <v>0</v>
      </c>
    </row>
    <row r="477" spans="1:8" x14ac:dyDescent="0.2">
      <c r="A477" s="41" t="s">
        <v>70</v>
      </c>
      <c r="B477" s="41" t="s">
        <v>1303</v>
      </c>
      <c r="C477" s="41" t="s">
        <v>1302</v>
      </c>
      <c r="D477" s="41">
        <v>2018</v>
      </c>
      <c r="E477" s="41">
        <v>0.37182795963184861</v>
      </c>
      <c r="F477" s="41">
        <v>0.96351960668902792</v>
      </c>
      <c r="G477" s="41">
        <v>3.1976744186046513E-2</v>
      </c>
      <c r="H477" s="41">
        <v>6.25E-2</v>
      </c>
    </row>
    <row r="478" spans="1:8" x14ac:dyDescent="0.2">
      <c r="A478" s="41" t="s">
        <v>70</v>
      </c>
      <c r="B478" s="41" t="s">
        <v>63</v>
      </c>
      <c r="C478" s="41" t="s">
        <v>1299</v>
      </c>
      <c r="D478" s="41">
        <v>2018</v>
      </c>
      <c r="E478" s="41">
        <v>0.66388862069631382</v>
      </c>
      <c r="F478" s="41">
        <v>1.9688270527219041</v>
      </c>
      <c r="G478" s="41">
        <v>9.1556459816887082E-3</v>
      </c>
      <c r="H478" s="41">
        <v>2.0091556459816889E-2</v>
      </c>
    </row>
    <row r="479" spans="1:8" x14ac:dyDescent="0.2">
      <c r="A479" s="41" t="s">
        <v>70</v>
      </c>
      <c r="B479" s="41" t="s">
        <v>63</v>
      </c>
      <c r="C479" s="41" t="s">
        <v>1300</v>
      </c>
      <c r="D479" s="41">
        <v>2018</v>
      </c>
      <c r="E479" s="41">
        <v>0.30253152335528227</v>
      </c>
      <c r="F479" s="41">
        <v>1.3429682744499449</v>
      </c>
      <c r="G479" s="41">
        <v>3.3185840707964601E-3</v>
      </c>
      <c r="H479" s="41">
        <v>9.7345132743362831E-2</v>
      </c>
    </row>
    <row r="480" spans="1:8" x14ac:dyDescent="0.2">
      <c r="A480" s="41" t="s">
        <v>70</v>
      </c>
      <c r="B480" s="41" t="s">
        <v>63</v>
      </c>
      <c r="C480" s="41" t="s">
        <v>1301</v>
      </c>
      <c r="D480" s="41">
        <v>2018</v>
      </c>
      <c r="E480" s="41">
        <v>0</v>
      </c>
      <c r="F480" s="41">
        <v>0</v>
      </c>
      <c r="G480" s="41">
        <v>0</v>
      </c>
      <c r="H480" s="41">
        <v>0</v>
      </c>
    </row>
    <row r="481" spans="1:8" x14ac:dyDescent="0.2">
      <c r="A481" s="41" t="s">
        <v>70</v>
      </c>
      <c r="B481" s="41" t="s">
        <v>63</v>
      </c>
      <c r="C481" s="41" t="s">
        <v>1302</v>
      </c>
      <c r="D481" s="41">
        <v>2018</v>
      </c>
      <c r="E481" s="41">
        <v>0.38504012063399562</v>
      </c>
      <c r="F481" s="41">
        <v>0.96351960668902792</v>
      </c>
      <c r="G481" s="41">
        <v>3.1976744186046513E-2</v>
      </c>
      <c r="H481" s="41">
        <v>6.25E-2</v>
      </c>
    </row>
    <row r="482" spans="1:8" x14ac:dyDescent="0.2">
      <c r="A482" s="41" t="s">
        <v>117</v>
      </c>
      <c r="B482" s="41" t="s">
        <v>57</v>
      </c>
      <c r="C482" s="41" t="s">
        <v>1299</v>
      </c>
      <c r="D482" s="41">
        <v>2018</v>
      </c>
      <c r="E482" s="41">
        <v>0.87433697431573465</v>
      </c>
      <c r="F482" s="41">
        <v>2.3422952771557499</v>
      </c>
      <c r="G482" s="41">
        <v>9.1556459816887082E-3</v>
      </c>
      <c r="H482" s="41">
        <v>2.0091556459816889E-2</v>
      </c>
    </row>
    <row r="483" spans="1:8" x14ac:dyDescent="0.2">
      <c r="A483" s="41" t="s">
        <v>117</v>
      </c>
      <c r="B483" s="41" t="s">
        <v>57</v>
      </c>
      <c r="C483" s="41" t="s">
        <v>1300</v>
      </c>
      <c r="D483" s="41">
        <v>2018</v>
      </c>
      <c r="E483" s="41">
        <v>0.39843203892868922</v>
      </c>
      <c r="F483" s="41">
        <v>1.5977168955827179</v>
      </c>
      <c r="G483" s="41">
        <v>3.3185840707964601E-3</v>
      </c>
      <c r="H483" s="41">
        <v>9.7345132743362831E-2</v>
      </c>
    </row>
    <row r="484" spans="1:8" x14ac:dyDescent="0.2">
      <c r="A484" s="41" t="s">
        <v>117</v>
      </c>
      <c r="B484" s="41" t="s">
        <v>57</v>
      </c>
      <c r="C484" s="41" t="s">
        <v>1301</v>
      </c>
      <c r="D484" s="41">
        <v>2018</v>
      </c>
      <c r="E484" s="41">
        <v>0</v>
      </c>
      <c r="F484" s="41">
        <v>0</v>
      </c>
      <c r="G484" s="41">
        <v>0</v>
      </c>
      <c r="H484" s="41">
        <v>0</v>
      </c>
    </row>
    <row r="485" spans="1:8" x14ac:dyDescent="0.2">
      <c r="A485" s="41" t="s">
        <v>117</v>
      </c>
      <c r="B485" s="41" t="s">
        <v>57</v>
      </c>
      <c r="C485" s="41" t="s">
        <v>1302</v>
      </c>
      <c r="D485" s="41">
        <v>2018</v>
      </c>
      <c r="E485" s="41">
        <v>0.50709532227287712</v>
      </c>
      <c r="F485" s="41">
        <v>1.146290336205297</v>
      </c>
      <c r="G485" s="41">
        <v>3.1976744186046513E-2</v>
      </c>
      <c r="H485" s="41">
        <v>6.25E-2</v>
      </c>
    </row>
    <row r="486" spans="1:8" x14ac:dyDescent="0.2">
      <c r="A486" s="41" t="s">
        <v>117</v>
      </c>
      <c r="B486" s="41" t="s">
        <v>60</v>
      </c>
      <c r="C486" s="41" t="s">
        <v>1299</v>
      </c>
      <c r="D486" s="41">
        <v>2018</v>
      </c>
      <c r="E486" s="41">
        <v>0.75718015889873813</v>
      </c>
      <c r="F486" s="41">
        <v>2.105043723952611</v>
      </c>
      <c r="G486" s="41">
        <v>9.1556459816887082E-3</v>
      </c>
      <c r="H486" s="41">
        <v>2.0091556459816889E-2</v>
      </c>
    </row>
    <row r="487" spans="1:8" x14ac:dyDescent="0.2">
      <c r="A487" s="41" t="s">
        <v>117</v>
      </c>
      <c r="B487" s="41" t="s">
        <v>60</v>
      </c>
      <c r="C487" s="41" t="s">
        <v>1300</v>
      </c>
      <c r="D487" s="41">
        <v>2018</v>
      </c>
      <c r="E487" s="41">
        <v>0.3450441230424629</v>
      </c>
      <c r="F487" s="41">
        <v>1.4358838343317091</v>
      </c>
      <c r="G487" s="41">
        <v>3.3185840707964601E-3</v>
      </c>
      <c r="H487" s="41">
        <v>9.7345132743362831E-2</v>
      </c>
    </row>
    <row r="488" spans="1:8" x14ac:dyDescent="0.2">
      <c r="A488" s="41" t="s">
        <v>117</v>
      </c>
      <c r="B488" s="41" t="s">
        <v>60</v>
      </c>
      <c r="C488" s="41" t="s">
        <v>1301</v>
      </c>
      <c r="D488" s="41">
        <v>2018</v>
      </c>
      <c r="E488" s="41">
        <v>0</v>
      </c>
      <c r="F488" s="41">
        <v>0</v>
      </c>
      <c r="G488" s="41">
        <v>0</v>
      </c>
      <c r="H488" s="41">
        <v>0</v>
      </c>
    </row>
    <row r="489" spans="1:8" x14ac:dyDescent="0.2">
      <c r="A489" s="41" t="s">
        <v>117</v>
      </c>
      <c r="B489" s="41" t="s">
        <v>60</v>
      </c>
      <c r="C489" s="41" t="s">
        <v>1302</v>
      </c>
      <c r="D489" s="41">
        <v>2018</v>
      </c>
      <c r="E489" s="41">
        <v>0.43914706569040729</v>
      </c>
      <c r="F489" s="41">
        <v>1.0301823606913409</v>
      </c>
      <c r="G489" s="41">
        <v>3.1976744186046513E-2</v>
      </c>
      <c r="H489" s="41">
        <v>6.25E-2</v>
      </c>
    </row>
    <row r="490" spans="1:8" x14ac:dyDescent="0.2">
      <c r="A490" s="41" t="s">
        <v>117</v>
      </c>
      <c r="B490" s="41" t="s">
        <v>75</v>
      </c>
      <c r="C490" s="41" t="s">
        <v>1299</v>
      </c>
      <c r="D490" s="41">
        <v>2018</v>
      </c>
      <c r="E490" s="41">
        <v>1.231231347206398</v>
      </c>
      <c r="F490" s="41">
        <v>2.2723827472194582</v>
      </c>
      <c r="G490" s="41">
        <v>9.1556459816887082E-3</v>
      </c>
      <c r="H490" s="41">
        <v>2.0091556459816889E-2</v>
      </c>
    </row>
    <row r="491" spans="1:8" x14ac:dyDescent="0.2">
      <c r="A491" s="41" t="s">
        <v>117</v>
      </c>
      <c r="B491" s="41" t="s">
        <v>75</v>
      </c>
      <c r="C491" s="41" t="s">
        <v>1300</v>
      </c>
      <c r="D491" s="41">
        <v>2018</v>
      </c>
      <c r="E491" s="41">
        <v>0.56106744935987751</v>
      </c>
      <c r="F491" s="41">
        <v>1.550028445974527</v>
      </c>
      <c r="G491" s="41">
        <v>3.3185840707964601E-3</v>
      </c>
      <c r="H491" s="41">
        <v>9.7345132743362831E-2</v>
      </c>
    </row>
    <row r="492" spans="1:8" x14ac:dyDescent="0.2">
      <c r="A492" s="41" t="s">
        <v>117</v>
      </c>
      <c r="B492" s="41" t="s">
        <v>75</v>
      </c>
      <c r="C492" s="41" t="s">
        <v>1301</v>
      </c>
      <c r="D492" s="41">
        <v>2018</v>
      </c>
      <c r="E492" s="41">
        <v>0</v>
      </c>
      <c r="F492" s="41">
        <v>0</v>
      </c>
      <c r="G492" s="41">
        <v>0</v>
      </c>
      <c r="H492" s="41">
        <v>0</v>
      </c>
    </row>
    <row r="493" spans="1:8" x14ac:dyDescent="0.2">
      <c r="A493" s="41" t="s">
        <v>117</v>
      </c>
      <c r="B493" s="41" t="s">
        <v>75</v>
      </c>
      <c r="C493" s="41" t="s">
        <v>1302</v>
      </c>
      <c r="D493" s="41">
        <v>2018</v>
      </c>
      <c r="E493" s="41">
        <v>0.71408584463984415</v>
      </c>
      <c r="F493" s="41">
        <v>1.112076008820003</v>
      </c>
      <c r="G493" s="41">
        <v>3.1976744186046513E-2</v>
      </c>
      <c r="H493" s="41">
        <v>6.25E-2</v>
      </c>
    </row>
    <row r="494" spans="1:8" x14ac:dyDescent="0.2">
      <c r="A494" s="41" t="s">
        <v>117</v>
      </c>
      <c r="B494" s="41" t="s">
        <v>67</v>
      </c>
      <c r="C494" s="41" t="s">
        <v>1299</v>
      </c>
      <c r="D494" s="41">
        <v>2018</v>
      </c>
      <c r="E494" s="41">
        <v>0.77562150947363362</v>
      </c>
      <c r="F494" s="41">
        <v>3.7157382039686251</v>
      </c>
      <c r="G494" s="41">
        <v>9.1556459816887082E-3</v>
      </c>
      <c r="H494" s="41">
        <v>2.0091556459816889E-2</v>
      </c>
    </row>
    <row r="495" spans="1:8" x14ac:dyDescent="0.2">
      <c r="A495" s="41" t="s">
        <v>117</v>
      </c>
      <c r="B495" s="41" t="s">
        <v>67</v>
      </c>
      <c r="C495" s="41" t="s">
        <v>1300</v>
      </c>
      <c r="D495" s="41">
        <v>2018</v>
      </c>
      <c r="E495" s="41">
        <v>0.35344777646899761</v>
      </c>
      <c r="F495" s="41">
        <v>2.5345641798209959</v>
      </c>
      <c r="G495" s="41">
        <v>3.3185840707964601E-3</v>
      </c>
      <c r="H495" s="41">
        <v>9.7345132743362831E-2</v>
      </c>
    </row>
    <row r="496" spans="1:8" x14ac:dyDescent="0.2">
      <c r="A496" s="41" t="s">
        <v>117</v>
      </c>
      <c r="B496" s="41" t="s">
        <v>67</v>
      </c>
      <c r="C496" s="41" t="s">
        <v>1301</v>
      </c>
      <c r="D496" s="41">
        <v>2018</v>
      </c>
      <c r="E496" s="41">
        <v>0</v>
      </c>
      <c r="F496" s="41">
        <v>0</v>
      </c>
      <c r="G496" s="41">
        <v>0</v>
      </c>
      <c r="H496" s="41">
        <v>0</v>
      </c>
    </row>
    <row r="497" spans="1:8" x14ac:dyDescent="0.2">
      <c r="A497" s="41" t="s">
        <v>117</v>
      </c>
      <c r="B497" s="41" t="s">
        <v>67</v>
      </c>
      <c r="C497" s="41" t="s">
        <v>1302</v>
      </c>
      <c r="D497" s="41">
        <v>2018</v>
      </c>
      <c r="E497" s="41">
        <v>0.44984262459690588</v>
      </c>
      <c r="F497" s="41">
        <v>1.818436316129258</v>
      </c>
      <c r="G497" s="41">
        <v>3.1976744186046513E-2</v>
      </c>
      <c r="H497" s="41">
        <v>6.25E-2</v>
      </c>
    </row>
    <row r="498" spans="1:8" x14ac:dyDescent="0.2">
      <c r="A498" s="41" t="s">
        <v>117</v>
      </c>
      <c r="B498" s="41" t="s">
        <v>84</v>
      </c>
      <c r="C498" s="41" t="s">
        <v>1299</v>
      </c>
      <c r="D498" s="41">
        <v>2018</v>
      </c>
      <c r="E498" s="41">
        <v>0.86891304767605781</v>
      </c>
      <c r="F498" s="41">
        <v>2.813641043500394</v>
      </c>
      <c r="G498" s="41">
        <v>9.1556459816887082E-3</v>
      </c>
      <c r="H498" s="41">
        <v>2.0091556459816889E-2</v>
      </c>
    </row>
    <row r="499" spans="1:8" x14ac:dyDescent="0.2">
      <c r="A499" s="41" t="s">
        <v>117</v>
      </c>
      <c r="B499" s="41" t="s">
        <v>84</v>
      </c>
      <c r="C499" s="41" t="s">
        <v>1300</v>
      </c>
      <c r="D499" s="41">
        <v>2018</v>
      </c>
      <c r="E499" s="41">
        <v>0.39596037615617818</v>
      </c>
      <c r="F499" s="41">
        <v>1.9192293461669521</v>
      </c>
      <c r="G499" s="41">
        <v>3.3185840707964601E-3</v>
      </c>
      <c r="H499" s="41">
        <v>9.7345132743362831E-2</v>
      </c>
    </row>
    <row r="500" spans="1:8" x14ac:dyDescent="0.2">
      <c r="A500" s="41" t="s">
        <v>117</v>
      </c>
      <c r="B500" s="41" t="s">
        <v>84</v>
      </c>
      <c r="C500" s="41" t="s">
        <v>1301</v>
      </c>
      <c r="D500" s="41">
        <v>2018</v>
      </c>
      <c r="E500" s="41">
        <v>0</v>
      </c>
      <c r="F500" s="41">
        <v>0</v>
      </c>
      <c r="G500" s="41">
        <v>0</v>
      </c>
      <c r="H500" s="41">
        <v>0</v>
      </c>
    </row>
    <row r="501" spans="1:8" x14ac:dyDescent="0.2">
      <c r="A501" s="41" t="s">
        <v>117</v>
      </c>
      <c r="B501" s="41" t="s">
        <v>84</v>
      </c>
      <c r="C501" s="41" t="s">
        <v>1302</v>
      </c>
      <c r="D501" s="41">
        <v>2018</v>
      </c>
      <c r="E501" s="41">
        <v>0.50394956965331772</v>
      </c>
      <c r="F501" s="41">
        <v>1.376961124060972</v>
      </c>
      <c r="G501" s="41">
        <v>3.1976744186046513E-2</v>
      </c>
      <c r="H501" s="41">
        <v>6.25E-2</v>
      </c>
    </row>
    <row r="502" spans="1:8" x14ac:dyDescent="0.2">
      <c r="A502" s="41" t="s">
        <v>117</v>
      </c>
      <c r="B502" s="41" t="s">
        <v>68</v>
      </c>
      <c r="C502" s="41" t="s">
        <v>1299</v>
      </c>
      <c r="D502" s="41">
        <v>2018</v>
      </c>
      <c r="E502" s="41">
        <v>0.87433697431573465</v>
      </c>
      <c r="F502" s="41">
        <v>2.3422952771557499</v>
      </c>
      <c r="G502" s="41">
        <v>9.1556459816887082E-3</v>
      </c>
      <c r="H502" s="41">
        <v>2.0091556459816889E-2</v>
      </c>
    </row>
    <row r="503" spans="1:8" x14ac:dyDescent="0.2">
      <c r="A503" s="41" t="s">
        <v>117</v>
      </c>
      <c r="B503" s="41" t="s">
        <v>68</v>
      </c>
      <c r="C503" s="41" t="s">
        <v>1300</v>
      </c>
      <c r="D503" s="41">
        <v>2018</v>
      </c>
      <c r="E503" s="41">
        <v>0.39843203892868922</v>
      </c>
      <c r="F503" s="41">
        <v>1.5977168955827179</v>
      </c>
      <c r="G503" s="41">
        <v>3.3185840707964601E-3</v>
      </c>
      <c r="H503" s="41">
        <v>9.7345132743362831E-2</v>
      </c>
    </row>
    <row r="504" spans="1:8" x14ac:dyDescent="0.2">
      <c r="A504" s="41" t="s">
        <v>117</v>
      </c>
      <c r="B504" s="41" t="s">
        <v>68</v>
      </c>
      <c r="C504" s="41" t="s">
        <v>1301</v>
      </c>
      <c r="D504" s="41">
        <v>2018</v>
      </c>
      <c r="E504" s="41">
        <v>0</v>
      </c>
      <c r="F504" s="41">
        <v>0</v>
      </c>
      <c r="G504" s="41">
        <v>0</v>
      </c>
      <c r="H504" s="41">
        <v>0</v>
      </c>
    </row>
    <row r="505" spans="1:8" x14ac:dyDescent="0.2">
      <c r="A505" s="41" t="s">
        <v>117</v>
      </c>
      <c r="B505" s="41" t="s">
        <v>68</v>
      </c>
      <c r="C505" s="41" t="s">
        <v>1302</v>
      </c>
      <c r="D505" s="41">
        <v>2018</v>
      </c>
      <c r="E505" s="41">
        <v>0.50709532227287712</v>
      </c>
      <c r="F505" s="41">
        <v>1.146290336205297</v>
      </c>
      <c r="G505" s="41">
        <v>3.1976744186046513E-2</v>
      </c>
      <c r="H505" s="41">
        <v>6.25E-2</v>
      </c>
    </row>
    <row r="506" spans="1:8" x14ac:dyDescent="0.2">
      <c r="A506" s="41" t="s">
        <v>117</v>
      </c>
      <c r="B506" s="41" t="s">
        <v>1303</v>
      </c>
      <c r="C506" s="41" t="s">
        <v>1299</v>
      </c>
      <c r="D506" s="41">
        <v>2018</v>
      </c>
      <c r="E506" s="41">
        <v>0.8689130476760577</v>
      </c>
      <c r="F506" s="41">
        <v>2.3887532809198588</v>
      </c>
      <c r="G506" s="41">
        <v>9.1556459816887082E-3</v>
      </c>
      <c r="H506" s="41">
        <v>2.0091556459816889E-2</v>
      </c>
    </row>
    <row r="507" spans="1:8" x14ac:dyDescent="0.2">
      <c r="A507" s="41" t="s">
        <v>117</v>
      </c>
      <c r="B507" s="41" t="s">
        <v>1303</v>
      </c>
      <c r="C507" s="41" t="s">
        <v>1300</v>
      </c>
      <c r="D507" s="41">
        <v>2018</v>
      </c>
      <c r="E507" s="41">
        <v>0.39596037615617807</v>
      </c>
      <c r="F507" s="41">
        <v>1.629406639515899</v>
      </c>
      <c r="G507" s="41">
        <v>3.3185840707964601E-3</v>
      </c>
      <c r="H507" s="41">
        <v>9.7345132743362831E-2</v>
      </c>
    </row>
    <row r="508" spans="1:8" x14ac:dyDescent="0.2">
      <c r="A508" s="41" t="s">
        <v>117</v>
      </c>
      <c r="B508" s="41" t="s">
        <v>1303</v>
      </c>
      <c r="C508" s="41" t="s">
        <v>1301</v>
      </c>
      <c r="D508" s="41">
        <v>2018</v>
      </c>
      <c r="E508" s="41">
        <v>0</v>
      </c>
      <c r="F508" s="41">
        <v>0</v>
      </c>
      <c r="G508" s="41">
        <v>0</v>
      </c>
      <c r="H508" s="41">
        <v>0</v>
      </c>
    </row>
    <row r="509" spans="1:8" x14ac:dyDescent="0.2">
      <c r="A509" s="41" t="s">
        <v>117</v>
      </c>
      <c r="B509" s="41" t="s">
        <v>1303</v>
      </c>
      <c r="C509" s="41" t="s">
        <v>1302</v>
      </c>
      <c r="D509" s="41">
        <v>2018</v>
      </c>
      <c r="E509" s="41">
        <v>0.50394956965331761</v>
      </c>
      <c r="F509" s="41">
        <v>1.169026308596812</v>
      </c>
      <c r="G509" s="41">
        <v>3.1976744186046513E-2</v>
      </c>
      <c r="H509" s="41">
        <v>6.25E-2</v>
      </c>
    </row>
    <row r="510" spans="1:8" x14ac:dyDescent="0.2">
      <c r="A510" s="41" t="s">
        <v>117</v>
      </c>
      <c r="B510" s="41" t="s">
        <v>63</v>
      </c>
      <c r="C510" s="41" t="s">
        <v>1299</v>
      </c>
      <c r="D510" s="41">
        <v>2018</v>
      </c>
      <c r="E510" s="41">
        <v>1.3049967495059891</v>
      </c>
      <c r="F510" s="41">
        <v>2.5118895433237718</v>
      </c>
      <c r="G510" s="41">
        <v>9.1556459816887082E-3</v>
      </c>
      <c r="H510" s="41">
        <v>2.0091556459816889E-2</v>
      </c>
    </row>
    <row r="511" spans="1:8" x14ac:dyDescent="0.2">
      <c r="A511" s="41" t="s">
        <v>117</v>
      </c>
      <c r="B511" s="41" t="s">
        <v>63</v>
      </c>
      <c r="C511" s="41" t="s">
        <v>1300</v>
      </c>
      <c r="D511" s="41">
        <v>2018</v>
      </c>
      <c r="E511" s="41">
        <v>0.59468206306602034</v>
      </c>
      <c r="F511" s="41">
        <v>1.713399844309675</v>
      </c>
      <c r="G511" s="41">
        <v>3.3185840707964601E-3</v>
      </c>
      <c r="H511" s="41">
        <v>9.7345132743362831E-2</v>
      </c>
    </row>
    <row r="512" spans="1:8" x14ac:dyDescent="0.2">
      <c r="A512" s="41" t="s">
        <v>117</v>
      </c>
      <c r="B512" s="41" t="s">
        <v>63</v>
      </c>
      <c r="C512" s="41" t="s">
        <v>1301</v>
      </c>
      <c r="D512" s="41">
        <v>2018</v>
      </c>
      <c r="E512" s="41">
        <v>0</v>
      </c>
      <c r="F512" s="41">
        <v>0</v>
      </c>
      <c r="G512" s="41">
        <v>0</v>
      </c>
      <c r="H512" s="41">
        <v>0</v>
      </c>
    </row>
    <row r="513" spans="1:8" x14ac:dyDescent="0.2">
      <c r="A513" s="41" t="s">
        <v>117</v>
      </c>
      <c r="B513" s="41" t="s">
        <v>63</v>
      </c>
      <c r="C513" s="41" t="s">
        <v>1302</v>
      </c>
      <c r="D513" s="41">
        <v>2018</v>
      </c>
      <c r="E513" s="41">
        <v>0.75686808026584407</v>
      </c>
      <c r="F513" s="41">
        <v>1.2292876723141319</v>
      </c>
      <c r="G513" s="41">
        <v>3.1976744186046513E-2</v>
      </c>
      <c r="H513" s="41">
        <v>6.25E-2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85E70-84FF-F347-9C1D-BBC28A21ACAE}">
  <dimension ref="A1:H513"/>
  <sheetViews>
    <sheetView workbookViewId="0">
      <selection activeCell="A25" sqref="A25:A26"/>
    </sheetView>
  </sheetViews>
  <sheetFormatPr baseColWidth="10" defaultRowHeight="15" x14ac:dyDescent="0.2"/>
  <cols>
    <col min="1" max="16384" width="10.83203125" style="41"/>
  </cols>
  <sheetData>
    <row r="1" spans="1:8" x14ac:dyDescent="0.2">
      <c r="A1" s="63" t="s">
        <v>54</v>
      </c>
      <c r="B1" s="63" t="s">
        <v>55</v>
      </c>
      <c r="C1" s="63" t="s">
        <v>1293</v>
      </c>
      <c r="D1" s="63" t="s">
        <v>1294</v>
      </c>
      <c r="E1" s="63" t="s">
        <v>1295</v>
      </c>
      <c r="F1" s="63" t="s">
        <v>1296</v>
      </c>
      <c r="G1" s="63" t="s">
        <v>1297</v>
      </c>
      <c r="H1" s="63" t="s">
        <v>1298</v>
      </c>
    </row>
    <row r="2" spans="1:8" x14ac:dyDescent="0.2">
      <c r="A2" s="41" t="s">
        <v>71</v>
      </c>
      <c r="B2" s="41" t="s">
        <v>57</v>
      </c>
      <c r="C2" s="41" t="s">
        <v>1299</v>
      </c>
      <c r="D2" s="41">
        <v>2018</v>
      </c>
      <c r="E2" s="41">
        <v>3.166488372242712</v>
      </c>
      <c r="F2" s="41">
        <v>2.7130572101081909</v>
      </c>
      <c r="G2" s="41">
        <v>9.1556459816887082E-3</v>
      </c>
      <c r="H2" s="41">
        <v>2.0091556459816889E-2</v>
      </c>
    </row>
    <row r="3" spans="1:8" x14ac:dyDescent="0.2">
      <c r="A3" s="41" t="s">
        <v>71</v>
      </c>
      <c r="B3" s="41" t="s">
        <v>57</v>
      </c>
      <c r="C3" s="41" t="s">
        <v>1300</v>
      </c>
      <c r="D3" s="41">
        <v>2018</v>
      </c>
      <c r="E3" s="41">
        <v>1.4429567265916159</v>
      </c>
      <c r="F3" s="41">
        <v>1.850619512214529</v>
      </c>
      <c r="G3" s="41">
        <v>3.3185840707964601E-3</v>
      </c>
      <c r="H3" s="41">
        <v>9.7345132743362831E-2</v>
      </c>
    </row>
    <row r="4" spans="1:8" x14ac:dyDescent="0.2">
      <c r="A4" s="41" t="s">
        <v>71</v>
      </c>
      <c r="B4" s="41" t="s">
        <v>57</v>
      </c>
      <c r="C4" s="41" t="s">
        <v>1301</v>
      </c>
      <c r="D4" s="41">
        <v>2018</v>
      </c>
      <c r="E4" s="41">
        <v>0</v>
      </c>
      <c r="F4" s="41">
        <v>0</v>
      </c>
      <c r="G4" s="41">
        <v>0</v>
      </c>
      <c r="H4" s="41">
        <v>0</v>
      </c>
    </row>
    <row r="5" spans="1:8" x14ac:dyDescent="0.2">
      <c r="A5" s="41" t="s">
        <v>71</v>
      </c>
      <c r="B5" s="41" t="s">
        <v>57</v>
      </c>
      <c r="C5" s="41" t="s">
        <v>1302</v>
      </c>
      <c r="D5" s="41">
        <v>2018</v>
      </c>
      <c r="E5" s="41">
        <v>1.83649037929842</v>
      </c>
      <c r="F5" s="41">
        <v>1.327736640145361</v>
      </c>
      <c r="G5" s="41">
        <v>3.1976744186046513E-2</v>
      </c>
      <c r="H5" s="41">
        <v>6.25E-2</v>
      </c>
    </row>
    <row r="6" spans="1:8" x14ac:dyDescent="0.2">
      <c r="A6" s="41" t="s">
        <v>71</v>
      </c>
      <c r="B6" s="41" t="s">
        <v>60</v>
      </c>
      <c r="C6" s="41" t="s">
        <v>1299</v>
      </c>
      <c r="D6" s="41">
        <v>2018</v>
      </c>
      <c r="E6" s="41">
        <v>4.8262099239834972</v>
      </c>
      <c r="F6" s="41">
        <v>2.2556939497508002</v>
      </c>
      <c r="G6" s="41">
        <v>9.1556459816887082E-3</v>
      </c>
      <c r="H6" s="41">
        <v>2.0091556459816889E-2</v>
      </c>
    </row>
    <row r="7" spans="1:8" x14ac:dyDescent="0.2">
      <c r="A7" s="41" t="s">
        <v>71</v>
      </c>
      <c r="B7" s="41" t="s">
        <v>60</v>
      </c>
      <c r="C7" s="41" t="s">
        <v>1300</v>
      </c>
      <c r="D7" s="41">
        <v>2018</v>
      </c>
      <c r="E7" s="41">
        <v>2.199285534979821</v>
      </c>
      <c r="F7" s="41">
        <v>1.5386447515519299</v>
      </c>
      <c r="G7" s="41">
        <v>3.3185840707964601E-3</v>
      </c>
      <c r="H7" s="41">
        <v>9.7345132743362831E-2</v>
      </c>
    </row>
    <row r="8" spans="1:8" x14ac:dyDescent="0.2">
      <c r="A8" s="41" t="s">
        <v>71</v>
      </c>
      <c r="B8" s="41" t="s">
        <v>60</v>
      </c>
      <c r="C8" s="41" t="s">
        <v>1301</v>
      </c>
      <c r="D8" s="41">
        <v>2018</v>
      </c>
      <c r="E8" s="41">
        <v>0</v>
      </c>
      <c r="F8" s="41">
        <v>0</v>
      </c>
      <c r="G8" s="41">
        <v>0</v>
      </c>
      <c r="H8" s="41">
        <v>0</v>
      </c>
    </row>
    <row r="9" spans="1:8" x14ac:dyDescent="0.2">
      <c r="A9" s="41" t="s">
        <v>71</v>
      </c>
      <c r="B9" s="41" t="s">
        <v>60</v>
      </c>
      <c r="C9" s="41" t="s">
        <v>1302</v>
      </c>
      <c r="D9" s="41">
        <v>2018</v>
      </c>
      <c r="E9" s="41">
        <v>2.7990906808834088</v>
      </c>
      <c r="F9" s="41">
        <v>1.1039087177667419</v>
      </c>
      <c r="G9" s="41">
        <v>3.1976744186046513E-2</v>
      </c>
      <c r="H9" s="41">
        <v>6.25E-2</v>
      </c>
    </row>
    <row r="10" spans="1:8" x14ac:dyDescent="0.2">
      <c r="A10" s="41" t="s">
        <v>71</v>
      </c>
      <c r="B10" s="41" t="s">
        <v>75</v>
      </c>
      <c r="C10" s="41" t="s">
        <v>1299</v>
      </c>
      <c r="D10" s="41">
        <v>2018</v>
      </c>
      <c r="E10" s="41">
        <v>3.166488372242712</v>
      </c>
      <c r="F10" s="41">
        <v>2.435662333264212</v>
      </c>
      <c r="G10" s="41">
        <v>9.1556459816887082E-3</v>
      </c>
      <c r="H10" s="41">
        <v>2.0091556459816889E-2</v>
      </c>
    </row>
    <row r="11" spans="1:8" x14ac:dyDescent="0.2">
      <c r="A11" s="41" t="s">
        <v>71</v>
      </c>
      <c r="B11" s="41" t="s">
        <v>75</v>
      </c>
      <c r="C11" s="41" t="s">
        <v>1300</v>
      </c>
      <c r="D11" s="41">
        <v>2018</v>
      </c>
      <c r="E11" s="41">
        <v>1.4429567265916159</v>
      </c>
      <c r="F11" s="41">
        <v>1.661404050865912</v>
      </c>
      <c r="G11" s="41">
        <v>3.3185840707964601E-3</v>
      </c>
      <c r="H11" s="41">
        <v>9.7345132743362831E-2</v>
      </c>
    </row>
    <row r="12" spans="1:8" x14ac:dyDescent="0.2">
      <c r="A12" s="41" t="s">
        <v>71</v>
      </c>
      <c r="B12" s="41" t="s">
        <v>75</v>
      </c>
      <c r="C12" s="41" t="s">
        <v>1301</v>
      </c>
      <c r="D12" s="41">
        <v>2018</v>
      </c>
      <c r="E12" s="41">
        <v>0</v>
      </c>
      <c r="F12" s="41">
        <v>0</v>
      </c>
      <c r="G12" s="41">
        <v>0</v>
      </c>
      <c r="H12" s="41">
        <v>0</v>
      </c>
    </row>
    <row r="13" spans="1:8" x14ac:dyDescent="0.2">
      <c r="A13" s="41" t="s">
        <v>71</v>
      </c>
      <c r="B13" s="41" t="s">
        <v>75</v>
      </c>
      <c r="C13" s="41" t="s">
        <v>1302</v>
      </c>
      <c r="D13" s="41">
        <v>2018</v>
      </c>
      <c r="E13" s="41">
        <v>1.83649037929842</v>
      </c>
      <c r="F13" s="41">
        <v>1.1919830185843641</v>
      </c>
      <c r="G13" s="41">
        <v>3.1976744186046513E-2</v>
      </c>
      <c r="H13" s="41">
        <v>6.25E-2</v>
      </c>
    </row>
    <row r="14" spans="1:8" x14ac:dyDescent="0.2">
      <c r="A14" s="41" t="s">
        <v>71</v>
      </c>
      <c r="B14" s="41" t="s">
        <v>67</v>
      </c>
      <c r="C14" s="41" t="s">
        <v>1299</v>
      </c>
      <c r="D14" s="41">
        <v>2018</v>
      </c>
      <c r="E14" s="41">
        <v>3.1664883722427128</v>
      </c>
      <c r="F14" s="41">
        <v>6.7657287035116989</v>
      </c>
      <c r="G14" s="41">
        <v>9.1556459816887082E-3</v>
      </c>
      <c r="H14" s="41">
        <v>2.0091556459816889E-2</v>
      </c>
    </row>
    <row r="15" spans="1:8" x14ac:dyDescent="0.2">
      <c r="A15" s="41" t="s">
        <v>71</v>
      </c>
      <c r="B15" s="41" t="s">
        <v>67</v>
      </c>
      <c r="C15" s="41" t="s">
        <v>1300</v>
      </c>
      <c r="D15" s="41">
        <v>2018</v>
      </c>
      <c r="E15" s="41">
        <v>1.4429567265916159</v>
      </c>
      <c r="F15" s="41">
        <v>4.6150112524053108</v>
      </c>
      <c r="G15" s="41">
        <v>3.3185840707964601E-3</v>
      </c>
      <c r="H15" s="41">
        <v>9.7345132743362831E-2</v>
      </c>
    </row>
    <row r="16" spans="1:8" x14ac:dyDescent="0.2">
      <c r="A16" s="41" t="s">
        <v>71</v>
      </c>
      <c r="B16" s="41" t="s">
        <v>67</v>
      </c>
      <c r="C16" s="41" t="s">
        <v>1301</v>
      </c>
      <c r="D16" s="41">
        <v>2018</v>
      </c>
      <c r="E16" s="41">
        <v>0</v>
      </c>
      <c r="F16" s="41">
        <v>0</v>
      </c>
      <c r="G16" s="41">
        <v>0</v>
      </c>
      <c r="H16" s="41">
        <v>0</v>
      </c>
    </row>
    <row r="17" spans="1:8" x14ac:dyDescent="0.2">
      <c r="A17" s="41" t="s">
        <v>71</v>
      </c>
      <c r="B17" s="41" t="s">
        <v>67</v>
      </c>
      <c r="C17" s="41" t="s">
        <v>1302</v>
      </c>
      <c r="D17" s="41">
        <v>2018</v>
      </c>
      <c r="E17" s="41">
        <v>1.83649037929842</v>
      </c>
      <c r="F17" s="41">
        <v>3.311063940512124</v>
      </c>
      <c r="G17" s="41">
        <v>3.1976744186046513E-2</v>
      </c>
      <c r="H17" s="41">
        <v>6.25E-2</v>
      </c>
    </row>
    <row r="18" spans="1:8" x14ac:dyDescent="0.2">
      <c r="A18" s="41" t="s">
        <v>71</v>
      </c>
      <c r="B18" s="41" t="s">
        <v>84</v>
      </c>
      <c r="C18" s="41" t="s">
        <v>1299</v>
      </c>
      <c r="D18" s="41">
        <v>2018</v>
      </c>
      <c r="E18" s="41">
        <v>3.1664883722427128</v>
      </c>
      <c r="F18" s="41">
        <v>4.0594372221070181</v>
      </c>
      <c r="G18" s="41">
        <v>9.1556459816887082E-3</v>
      </c>
      <c r="H18" s="41">
        <v>2.0091556459816889E-2</v>
      </c>
    </row>
    <row r="19" spans="1:8" x14ac:dyDescent="0.2">
      <c r="A19" s="41" t="s">
        <v>71</v>
      </c>
      <c r="B19" s="41" t="s">
        <v>84</v>
      </c>
      <c r="C19" s="41" t="s">
        <v>1300</v>
      </c>
      <c r="D19" s="41">
        <v>2018</v>
      </c>
      <c r="E19" s="41">
        <v>1.4429567265916159</v>
      </c>
      <c r="F19" s="41">
        <v>2.769006751443186</v>
      </c>
      <c r="G19" s="41">
        <v>3.3185840707964601E-3</v>
      </c>
      <c r="H19" s="41">
        <v>9.7345132743362831E-2</v>
      </c>
    </row>
    <row r="20" spans="1:8" x14ac:dyDescent="0.2">
      <c r="A20" s="41" t="s">
        <v>71</v>
      </c>
      <c r="B20" s="41" t="s">
        <v>84</v>
      </c>
      <c r="C20" s="41" t="s">
        <v>1301</v>
      </c>
      <c r="D20" s="41">
        <v>2018</v>
      </c>
      <c r="E20" s="41">
        <v>0</v>
      </c>
      <c r="F20" s="41">
        <v>0</v>
      </c>
      <c r="G20" s="41">
        <v>0</v>
      </c>
      <c r="H20" s="41">
        <v>0</v>
      </c>
    </row>
    <row r="21" spans="1:8" x14ac:dyDescent="0.2">
      <c r="A21" s="41" t="s">
        <v>71</v>
      </c>
      <c r="B21" s="41" t="s">
        <v>84</v>
      </c>
      <c r="C21" s="41" t="s">
        <v>1302</v>
      </c>
      <c r="D21" s="41">
        <v>2018</v>
      </c>
      <c r="E21" s="41">
        <v>1.83649037929842</v>
      </c>
      <c r="F21" s="41">
        <v>1.986638364307274</v>
      </c>
      <c r="G21" s="41">
        <v>3.1976744186046513E-2</v>
      </c>
      <c r="H21" s="41">
        <v>6.25E-2</v>
      </c>
    </row>
    <row r="22" spans="1:8" x14ac:dyDescent="0.2">
      <c r="A22" s="41" t="s">
        <v>71</v>
      </c>
      <c r="B22" s="41" t="s">
        <v>68</v>
      </c>
      <c r="C22" s="41" t="s">
        <v>1299</v>
      </c>
      <c r="D22" s="41">
        <v>2018</v>
      </c>
      <c r="E22" s="41">
        <v>3.166488372242712</v>
      </c>
      <c r="F22" s="41">
        <v>2.7130572101081909</v>
      </c>
      <c r="G22" s="41">
        <v>9.1556459816887082E-3</v>
      </c>
      <c r="H22" s="41">
        <v>2.0091556459816889E-2</v>
      </c>
    </row>
    <row r="23" spans="1:8" x14ac:dyDescent="0.2">
      <c r="A23" s="41" t="s">
        <v>71</v>
      </c>
      <c r="B23" s="41" t="s">
        <v>68</v>
      </c>
      <c r="C23" s="41" t="s">
        <v>1300</v>
      </c>
      <c r="D23" s="41">
        <v>2018</v>
      </c>
      <c r="E23" s="41">
        <v>1.4429567265916159</v>
      </c>
      <c r="F23" s="41">
        <v>1.850619512214529</v>
      </c>
      <c r="G23" s="41">
        <v>3.3185840707964601E-3</v>
      </c>
      <c r="H23" s="41">
        <v>9.7345132743362831E-2</v>
      </c>
    </row>
    <row r="24" spans="1:8" x14ac:dyDescent="0.2">
      <c r="A24" s="41" t="s">
        <v>71</v>
      </c>
      <c r="B24" s="41" t="s">
        <v>68</v>
      </c>
      <c r="C24" s="41" t="s">
        <v>1301</v>
      </c>
      <c r="D24" s="41">
        <v>2018</v>
      </c>
      <c r="E24" s="41">
        <v>0</v>
      </c>
      <c r="F24" s="41">
        <v>0</v>
      </c>
      <c r="G24" s="41">
        <v>0</v>
      </c>
      <c r="H24" s="41">
        <v>0</v>
      </c>
    </row>
    <row r="25" spans="1:8" x14ac:dyDescent="0.2">
      <c r="A25" s="41" t="s">
        <v>71</v>
      </c>
      <c r="B25" s="41" t="s">
        <v>68</v>
      </c>
      <c r="C25" s="41" t="s">
        <v>1302</v>
      </c>
      <c r="D25" s="41">
        <v>2018</v>
      </c>
      <c r="E25" s="41">
        <v>1.83649037929842</v>
      </c>
      <c r="F25" s="41">
        <v>1.327736640145361</v>
      </c>
      <c r="G25" s="41">
        <v>3.1976744186046513E-2</v>
      </c>
      <c r="H25" s="41">
        <v>6.25E-2</v>
      </c>
    </row>
    <row r="26" spans="1:8" x14ac:dyDescent="0.2">
      <c r="A26" s="41" t="s">
        <v>71</v>
      </c>
      <c r="B26" s="41" t="s">
        <v>1303</v>
      </c>
      <c r="C26" s="41" t="s">
        <v>1299</v>
      </c>
      <c r="D26" s="41">
        <v>2018</v>
      </c>
      <c r="E26" s="41">
        <v>2.6034847870443678</v>
      </c>
      <c r="F26" s="41">
        <v>2.7847739343654152</v>
      </c>
      <c r="G26" s="41">
        <v>9.1556459816887082E-3</v>
      </c>
      <c r="H26" s="41">
        <v>2.0091556459816889E-2</v>
      </c>
    </row>
    <row r="27" spans="1:8" x14ac:dyDescent="0.2">
      <c r="A27" s="41" t="s">
        <v>71</v>
      </c>
      <c r="B27" s="41" t="s">
        <v>1303</v>
      </c>
      <c r="C27" s="41" t="s">
        <v>1300</v>
      </c>
      <c r="D27" s="41">
        <v>2018</v>
      </c>
      <c r="E27" s="41">
        <v>1.186398130805028</v>
      </c>
      <c r="F27" s="41">
        <v>1.899538631490026</v>
      </c>
      <c r="G27" s="41">
        <v>3.3185840707964601E-3</v>
      </c>
      <c r="H27" s="41">
        <v>9.7345132743362831E-2</v>
      </c>
    </row>
    <row r="28" spans="1:8" x14ac:dyDescent="0.2">
      <c r="A28" s="41" t="s">
        <v>71</v>
      </c>
      <c r="B28" s="41" t="s">
        <v>1303</v>
      </c>
      <c r="C28" s="41" t="s">
        <v>1301</v>
      </c>
      <c r="D28" s="41">
        <v>2018</v>
      </c>
      <c r="E28" s="41">
        <v>0</v>
      </c>
      <c r="F28" s="41">
        <v>0</v>
      </c>
      <c r="G28" s="41">
        <v>0</v>
      </c>
      <c r="H28" s="41">
        <v>0</v>
      </c>
    </row>
    <row r="29" spans="1:8" x14ac:dyDescent="0.2">
      <c r="A29" s="41" t="s">
        <v>71</v>
      </c>
      <c r="B29" s="41" t="s">
        <v>1303</v>
      </c>
      <c r="C29" s="41" t="s">
        <v>1302</v>
      </c>
      <c r="D29" s="41">
        <v>2018</v>
      </c>
      <c r="E29" s="41">
        <v>1.509961257388218</v>
      </c>
      <c r="F29" s="41">
        <v>1.3628339179147899</v>
      </c>
      <c r="G29" s="41">
        <v>3.1976744186046513E-2</v>
      </c>
      <c r="H29" s="41">
        <v>6.25E-2</v>
      </c>
    </row>
    <row r="30" spans="1:8" x14ac:dyDescent="0.2">
      <c r="A30" s="41" t="s">
        <v>71</v>
      </c>
      <c r="B30" s="41" t="s">
        <v>63</v>
      </c>
      <c r="C30" s="41" t="s">
        <v>1299</v>
      </c>
      <c r="D30" s="41">
        <v>2018</v>
      </c>
      <c r="E30" s="41">
        <v>2.1153313894735488</v>
      </c>
      <c r="F30" s="41">
        <v>2.7996585375131411</v>
      </c>
      <c r="G30" s="41">
        <v>9.1556459816887082E-3</v>
      </c>
      <c r="H30" s="41">
        <v>2.0091556459816889E-2</v>
      </c>
    </row>
    <row r="31" spans="1:8" x14ac:dyDescent="0.2">
      <c r="A31" s="41" t="s">
        <v>71</v>
      </c>
      <c r="B31" s="41" t="s">
        <v>63</v>
      </c>
      <c r="C31" s="41" t="s">
        <v>1300</v>
      </c>
      <c r="D31" s="41">
        <v>2018</v>
      </c>
      <c r="E31" s="41">
        <v>0.9639484812790855</v>
      </c>
      <c r="F31" s="41">
        <v>1.909691656245317</v>
      </c>
      <c r="G31" s="41">
        <v>3.3185840707964601E-3</v>
      </c>
      <c r="H31" s="41">
        <v>9.7345132743362831E-2</v>
      </c>
    </row>
    <row r="32" spans="1:8" x14ac:dyDescent="0.2">
      <c r="A32" s="41" t="s">
        <v>71</v>
      </c>
      <c r="B32" s="41" t="s">
        <v>63</v>
      </c>
      <c r="C32" s="41" t="s">
        <v>1301</v>
      </c>
      <c r="D32" s="41">
        <v>2018</v>
      </c>
      <c r="E32" s="41">
        <v>0</v>
      </c>
      <c r="F32" s="41">
        <v>0</v>
      </c>
      <c r="G32" s="41">
        <v>0</v>
      </c>
      <c r="H32" s="41">
        <v>0</v>
      </c>
    </row>
    <row r="33" spans="1:8" x14ac:dyDescent="0.2">
      <c r="A33" s="41" t="s">
        <v>71</v>
      </c>
      <c r="B33" s="41" t="s">
        <v>63</v>
      </c>
      <c r="C33" s="41" t="s">
        <v>1302</v>
      </c>
      <c r="D33" s="41">
        <v>2018</v>
      </c>
      <c r="E33" s="41">
        <v>1.226843521627927</v>
      </c>
      <c r="F33" s="41">
        <v>1.3701182585839169</v>
      </c>
      <c r="G33" s="41">
        <v>3.1976744186046513E-2</v>
      </c>
      <c r="H33" s="41">
        <v>6.25E-2</v>
      </c>
    </row>
    <row r="34" spans="1:8" x14ac:dyDescent="0.2">
      <c r="A34" s="41" t="s">
        <v>72</v>
      </c>
      <c r="B34" s="41" t="s">
        <v>57</v>
      </c>
      <c r="C34" s="41" t="s">
        <v>1299</v>
      </c>
      <c r="D34" s="41">
        <v>2018</v>
      </c>
      <c r="E34" s="41">
        <v>0.54022309331170637</v>
      </c>
      <c r="F34" s="41">
        <v>1.997243113276653</v>
      </c>
      <c r="G34" s="41">
        <v>9.1556459816887082E-3</v>
      </c>
      <c r="H34" s="41">
        <v>2.0091556459816889E-2</v>
      </c>
    </row>
    <row r="35" spans="1:8" x14ac:dyDescent="0.2">
      <c r="A35" s="41" t="s">
        <v>72</v>
      </c>
      <c r="B35" s="41" t="s">
        <v>57</v>
      </c>
      <c r="C35" s="41" t="s">
        <v>1300</v>
      </c>
      <c r="D35" s="41">
        <v>2018</v>
      </c>
      <c r="E35" s="41">
        <v>0.24617761214204339</v>
      </c>
      <c r="F35" s="41">
        <v>1.3623513217100469</v>
      </c>
      <c r="G35" s="41">
        <v>3.3185840707964601E-3</v>
      </c>
      <c r="H35" s="41">
        <v>9.7345132743362831E-2</v>
      </c>
    </row>
    <row r="36" spans="1:8" x14ac:dyDescent="0.2">
      <c r="A36" s="41" t="s">
        <v>72</v>
      </c>
      <c r="B36" s="41" t="s">
        <v>57</v>
      </c>
      <c r="C36" s="41" t="s">
        <v>1301</v>
      </c>
      <c r="D36" s="41">
        <v>2018</v>
      </c>
      <c r="E36" s="41">
        <v>0</v>
      </c>
      <c r="F36" s="41">
        <v>0</v>
      </c>
      <c r="G36" s="41">
        <v>0</v>
      </c>
      <c r="H36" s="41">
        <v>0</v>
      </c>
    </row>
    <row r="37" spans="1:8" x14ac:dyDescent="0.2">
      <c r="A37" s="41" t="s">
        <v>72</v>
      </c>
      <c r="B37" s="41" t="s">
        <v>57</v>
      </c>
      <c r="C37" s="41" t="s">
        <v>1302</v>
      </c>
      <c r="D37" s="41">
        <v>2018</v>
      </c>
      <c r="E37" s="41">
        <v>0.31331696090805522</v>
      </c>
      <c r="F37" s="41">
        <v>0.97742607523917868</v>
      </c>
      <c r="G37" s="41">
        <v>3.1976744186046513E-2</v>
      </c>
      <c r="H37" s="41">
        <v>6.25E-2</v>
      </c>
    </row>
    <row r="38" spans="1:8" x14ac:dyDescent="0.2">
      <c r="A38" s="41" t="s">
        <v>72</v>
      </c>
      <c r="B38" s="41" t="s">
        <v>60</v>
      </c>
      <c r="C38" s="41" t="s">
        <v>1299</v>
      </c>
      <c r="D38" s="41">
        <v>2018</v>
      </c>
      <c r="E38" s="41">
        <v>0.42957498986232068</v>
      </c>
      <c r="F38" s="41">
        <v>1.9688270527219041</v>
      </c>
      <c r="G38" s="41">
        <v>9.1556459816887082E-3</v>
      </c>
      <c r="H38" s="41">
        <v>2.0091556459816889E-2</v>
      </c>
    </row>
    <row r="39" spans="1:8" x14ac:dyDescent="0.2">
      <c r="A39" s="41" t="s">
        <v>72</v>
      </c>
      <c r="B39" s="41" t="s">
        <v>60</v>
      </c>
      <c r="C39" s="41" t="s">
        <v>1300</v>
      </c>
      <c r="D39" s="41">
        <v>2018</v>
      </c>
      <c r="E39" s="41">
        <v>0.19575569158282971</v>
      </c>
      <c r="F39" s="41">
        <v>1.3429682744499449</v>
      </c>
      <c r="G39" s="41">
        <v>3.3185840707964601E-3</v>
      </c>
      <c r="H39" s="41">
        <v>9.7345132743362831E-2</v>
      </c>
    </row>
    <row r="40" spans="1:8" x14ac:dyDescent="0.2">
      <c r="A40" s="41" t="s">
        <v>72</v>
      </c>
      <c r="B40" s="41" t="s">
        <v>60</v>
      </c>
      <c r="C40" s="41" t="s">
        <v>1301</v>
      </c>
      <c r="D40" s="41">
        <v>2018</v>
      </c>
      <c r="E40" s="41">
        <v>0</v>
      </c>
      <c r="F40" s="41">
        <v>0</v>
      </c>
      <c r="G40" s="41">
        <v>0</v>
      </c>
      <c r="H40" s="41">
        <v>0</v>
      </c>
    </row>
    <row r="41" spans="1:8" x14ac:dyDescent="0.2">
      <c r="A41" s="41" t="s">
        <v>72</v>
      </c>
      <c r="B41" s="41" t="s">
        <v>60</v>
      </c>
      <c r="C41" s="41" t="s">
        <v>1302</v>
      </c>
      <c r="D41" s="41">
        <v>2018</v>
      </c>
      <c r="E41" s="41">
        <v>0.24914360746905601</v>
      </c>
      <c r="F41" s="41">
        <v>0.96351960668902792</v>
      </c>
      <c r="G41" s="41">
        <v>3.1976744186046513E-2</v>
      </c>
      <c r="H41" s="41">
        <v>6.25E-2</v>
      </c>
    </row>
    <row r="42" spans="1:8" x14ac:dyDescent="0.2">
      <c r="A42" s="41" t="s">
        <v>72</v>
      </c>
      <c r="B42" s="41" t="s">
        <v>75</v>
      </c>
      <c r="C42" s="41" t="s">
        <v>1299</v>
      </c>
      <c r="D42" s="41">
        <v>2018</v>
      </c>
      <c r="E42" s="41">
        <v>0.62483634889064821</v>
      </c>
      <c r="F42" s="41">
        <v>1.9688270527219049</v>
      </c>
      <c r="G42" s="41">
        <v>9.1556459816887082E-3</v>
      </c>
      <c r="H42" s="41">
        <v>2.0091556459816889E-2</v>
      </c>
    </row>
    <row r="43" spans="1:8" x14ac:dyDescent="0.2">
      <c r="A43" s="41" t="s">
        <v>72</v>
      </c>
      <c r="B43" s="41" t="s">
        <v>75</v>
      </c>
      <c r="C43" s="41" t="s">
        <v>1300</v>
      </c>
      <c r="D43" s="41">
        <v>2018</v>
      </c>
      <c r="E43" s="41">
        <v>0.28473555139320678</v>
      </c>
      <c r="F43" s="41">
        <v>1.3429682744499449</v>
      </c>
      <c r="G43" s="41">
        <v>3.3185840707964601E-3</v>
      </c>
      <c r="H43" s="41">
        <v>9.7345132743362831E-2</v>
      </c>
    </row>
    <row r="44" spans="1:8" x14ac:dyDescent="0.2">
      <c r="A44" s="41" t="s">
        <v>72</v>
      </c>
      <c r="B44" s="41" t="s">
        <v>75</v>
      </c>
      <c r="C44" s="41" t="s">
        <v>1301</v>
      </c>
      <c r="D44" s="41">
        <v>2018</v>
      </c>
      <c r="E44" s="41">
        <v>0</v>
      </c>
      <c r="F44" s="41">
        <v>0</v>
      </c>
      <c r="G44" s="41">
        <v>0</v>
      </c>
      <c r="H44" s="41">
        <v>0</v>
      </c>
    </row>
    <row r="45" spans="1:8" x14ac:dyDescent="0.2">
      <c r="A45" s="41" t="s">
        <v>72</v>
      </c>
      <c r="B45" s="41" t="s">
        <v>75</v>
      </c>
      <c r="C45" s="41" t="s">
        <v>1302</v>
      </c>
      <c r="D45" s="41">
        <v>2018</v>
      </c>
      <c r="E45" s="41">
        <v>0.36239070177317229</v>
      </c>
      <c r="F45" s="41">
        <v>0.96351960668902792</v>
      </c>
      <c r="G45" s="41">
        <v>3.1976744186046513E-2</v>
      </c>
      <c r="H45" s="41">
        <v>6.25E-2</v>
      </c>
    </row>
    <row r="46" spans="1:8" x14ac:dyDescent="0.2">
      <c r="A46" s="41" t="s">
        <v>72</v>
      </c>
      <c r="B46" s="41" t="s">
        <v>67</v>
      </c>
      <c r="C46" s="41" t="s">
        <v>1299</v>
      </c>
      <c r="D46" s="41">
        <v>2018</v>
      </c>
      <c r="E46" s="41">
        <v>0.64110812880967571</v>
      </c>
      <c r="F46" s="41">
        <v>1.9688270527219041</v>
      </c>
      <c r="G46" s="41">
        <v>9.1556459816887082E-3</v>
      </c>
      <c r="H46" s="41">
        <v>2.0091556459816889E-2</v>
      </c>
    </row>
    <row r="47" spans="1:8" x14ac:dyDescent="0.2">
      <c r="A47" s="41" t="s">
        <v>72</v>
      </c>
      <c r="B47" s="41" t="s">
        <v>67</v>
      </c>
      <c r="C47" s="41" t="s">
        <v>1300</v>
      </c>
      <c r="D47" s="41">
        <v>2018</v>
      </c>
      <c r="E47" s="41">
        <v>0.29215053971073818</v>
      </c>
      <c r="F47" s="41">
        <v>1.3429682744499449</v>
      </c>
      <c r="G47" s="41">
        <v>3.3185840707964601E-3</v>
      </c>
      <c r="H47" s="41">
        <v>9.7345132743362831E-2</v>
      </c>
    </row>
    <row r="48" spans="1:8" x14ac:dyDescent="0.2">
      <c r="A48" s="41" t="s">
        <v>72</v>
      </c>
      <c r="B48" s="41" t="s">
        <v>67</v>
      </c>
      <c r="C48" s="41" t="s">
        <v>1301</v>
      </c>
      <c r="D48" s="41">
        <v>2018</v>
      </c>
      <c r="E48" s="41">
        <v>0</v>
      </c>
      <c r="F48" s="41">
        <v>0</v>
      </c>
      <c r="G48" s="41">
        <v>0</v>
      </c>
      <c r="H48" s="41">
        <v>0</v>
      </c>
    </row>
    <row r="49" spans="1:8" x14ac:dyDescent="0.2">
      <c r="A49" s="41" t="s">
        <v>72</v>
      </c>
      <c r="B49" s="41" t="s">
        <v>67</v>
      </c>
      <c r="C49" s="41" t="s">
        <v>1302</v>
      </c>
      <c r="D49" s="41">
        <v>2018</v>
      </c>
      <c r="E49" s="41">
        <v>0.37182795963184873</v>
      </c>
      <c r="F49" s="41">
        <v>0.96351960668902803</v>
      </c>
      <c r="G49" s="41">
        <v>3.1976744186046513E-2</v>
      </c>
      <c r="H49" s="41">
        <v>6.25E-2</v>
      </c>
    </row>
    <row r="50" spans="1:8" x14ac:dyDescent="0.2">
      <c r="A50" s="41" t="s">
        <v>72</v>
      </c>
      <c r="B50" s="41" t="s">
        <v>84</v>
      </c>
      <c r="C50" s="41" t="s">
        <v>1299</v>
      </c>
      <c r="D50" s="41">
        <v>2018</v>
      </c>
      <c r="E50" s="41">
        <v>0.6411081288096756</v>
      </c>
      <c r="F50" s="41">
        <v>1.9688270527219041</v>
      </c>
      <c r="G50" s="41">
        <v>9.1556459816887082E-3</v>
      </c>
      <c r="H50" s="41">
        <v>2.0091556459816889E-2</v>
      </c>
    </row>
    <row r="51" spans="1:8" x14ac:dyDescent="0.2">
      <c r="A51" s="41" t="s">
        <v>72</v>
      </c>
      <c r="B51" s="41" t="s">
        <v>84</v>
      </c>
      <c r="C51" s="41" t="s">
        <v>1300</v>
      </c>
      <c r="D51" s="41">
        <v>2018</v>
      </c>
      <c r="E51" s="41">
        <v>0.29215053971073818</v>
      </c>
      <c r="F51" s="41">
        <v>1.3429682744499449</v>
      </c>
      <c r="G51" s="41">
        <v>3.3185840707964601E-3</v>
      </c>
      <c r="H51" s="41">
        <v>9.7345132743362831E-2</v>
      </c>
    </row>
    <row r="52" spans="1:8" x14ac:dyDescent="0.2">
      <c r="A52" s="41" t="s">
        <v>72</v>
      </c>
      <c r="B52" s="41" t="s">
        <v>84</v>
      </c>
      <c r="C52" s="41" t="s">
        <v>1301</v>
      </c>
      <c r="D52" s="41">
        <v>2018</v>
      </c>
      <c r="E52" s="41">
        <v>0</v>
      </c>
      <c r="F52" s="41">
        <v>0</v>
      </c>
      <c r="G52" s="41">
        <v>0</v>
      </c>
      <c r="H52" s="41">
        <v>0</v>
      </c>
    </row>
    <row r="53" spans="1:8" x14ac:dyDescent="0.2">
      <c r="A53" s="41" t="s">
        <v>72</v>
      </c>
      <c r="B53" s="41" t="s">
        <v>84</v>
      </c>
      <c r="C53" s="41" t="s">
        <v>1302</v>
      </c>
      <c r="D53" s="41">
        <v>2018</v>
      </c>
      <c r="E53" s="41">
        <v>0.37182795963184861</v>
      </c>
      <c r="F53" s="41">
        <v>0.96351960668902781</v>
      </c>
      <c r="G53" s="41">
        <v>3.1976744186046513E-2</v>
      </c>
      <c r="H53" s="41">
        <v>6.25E-2</v>
      </c>
    </row>
    <row r="54" spans="1:8" x14ac:dyDescent="0.2">
      <c r="A54" s="41" t="s">
        <v>72</v>
      </c>
      <c r="B54" s="41" t="s">
        <v>68</v>
      </c>
      <c r="C54" s="41" t="s">
        <v>1299</v>
      </c>
      <c r="D54" s="41">
        <v>2018</v>
      </c>
      <c r="E54" s="41">
        <v>0.54022309331170637</v>
      </c>
      <c r="F54" s="41">
        <v>1.997243113276653</v>
      </c>
      <c r="G54" s="41">
        <v>9.1556459816887082E-3</v>
      </c>
      <c r="H54" s="41">
        <v>2.0091556459816889E-2</v>
      </c>
    </row>
    <row r="55" spans="1:8" x14ac:dyDescent="0.2">
      <c r="A55" s="41" t="s">
        <v>72</v>
      </c>
      <c r="B55" s="41" t="s">
        <v>68</v>
      </c>
      <c r="C55" s="41" t="s">
        <v>1300</v>
      </c>
      <c r="D55" s="41">
        <v>2018</v>
      </c>
      <c r="E55" s="41">
        <v>0.24617761214204339</v>
      </c>
      <c r="F55" s="41">
        <v>1.3623513217100469</v>
      </c>
      <c r="G55" s="41">
        <v>3.3185840707964601E-3</v>
      </c>
      <c r="H55" s="41">
        <v>9.7345132743362831E-2</v>
      </c>
    </row>
    <row r="56" spans="1:8" x14ac:dyDescent="0.2">
      <c r="A56" s="41" t="s">
        <v>72</v>
      </c>
      <c r="B56" s="41" t="s">
        <v>68</v>
      </c>
      <c r="C56" s="41" t="s">
        <v>1301</v>
      </c>
      <c r="D56" s="41">
        <v>2018</v>
      </c>
      <c r="E56" s="41">
        <v>0</v>
      </c>
      <c r="F56" s="41">
        <v>0</v>
      </c>
      <c r="G56" s="41">
        <v>0</v>
      </c>
      <c r="H56" s="41">
        <v>0</v>
      </c>
    </row>
    <row r="57" spans="1:8" x14ac:dyDescent="0.2">
      <c r="A57" s="41" t="s">
        <v>72</v>
      </c>
      <c r="B57" s="41" t="s">
        <v>68</v>
      </c>
      <c r="C57" s="41" t="s">
        <v>1302</v>
      </c>
      <c r="D57" s="41">
        <v>2018</v>
      </c>
      <c r="E57" s="41">
        <v>0.31331696090805522</v>
      </c>
      <c r="F57" s="41">
        <v>0.97742607523917868</v>
      </c>
      <c r="G57" s="41">
        <v>3.1976744186046513E-2</v>
      </c>
      <c r="H57" s="41">
        <v>6.25E-2</v>
      </c>
    </row>
    <row r="58" spans="1:8" x14ac:dyDescent="0.2">
      <c r="A58" s="41" t="s">
        <v>72</v>
      </c>
      <c r="B58" s="41" t="s">
        <v>1303</v>
      </c>
      <c r="C58" s="41" t="s">
        <v>1299</v>
      </c>
      <c r="D58" s="41">
        <v>2018</v>
      </c>
      <c r="E58" s="41">
        <v>0.6411081288096756</v>
      </c>
      <c r="F58" s="41">
        <v>1.9688270527219041</v>
      </c>
      <c r="G58" s="41">
        <v>9.1556459816887082E-3</v>
      </c>
      <c r="H58" s="41">
        <v>2.0091556459816889E-2</v>
      </c>
    </row>
    <row r="59" spans="1:8" x14ac:dyDescent="0.2">
      <c r="A59" s="41" t="s">
        <v>72</v>
      </c>
      <c r="B59" s="41" t="s">
        <v>1303</v>
      </c>
      <c r="C59" s="41" t="s">
        <v>1300</v>
      </c>
      <c r="D59" s="41">
        <v>2018</v>
      </c>
      <c r="E59" s="41">
        <v>0.29215053971073818</v>
      </c>
      <c r="F59" s="41">
        <v>1.3429682744499449</v>
      </c>
      <c r="G59" s="41">
        <v>3.3185840707964601E-3</v>
      </c>
      <c r="H59" s="41">
        <v>9.7345132743362831E-2</v>
      </c>
    </row>
    <row r="60" spans="1:8" x14ac:dyDescent="0.2">
      <c r="A60" s="41" t="s">
        <v>72</v>
      </c>
      <c r="B60" s="41" t="s">
        <v>1303</v>
      </c>
      <c r="C60" s="41" t="s">
        <v>1301</v>
      </c>
      <c r="D60" s="41">
        <v>2018</v>
      </c>
      <c r="E60" s="41">
        <v>0</v>
      </c>
      <c r="F60" s="41">
        <v>0</v>
      </c>
      <c r="G60" s="41">
        <v>0</v>
      </c>
      <c r="H60" s="41">
        <v>0</v>
      </c>
    </row>
    <row r="61" spans="1:8" x14ac:dyDescent="0.2">
      <c r="A61" s="41" t="s">
        <v>72</v>
      </c>
      <c r="B61" s="41" t="s">
        <v>1303</v>
      </c>
      <c r="C61" s="41" t="s">
        <v>1302</v>
      </c>
      <c r="D61" s="41">
        <v>2018</v>
      </c>
      <c r="E61" s="41">
        <v>0.37182795963184861</v>
      </c>
      <c r="F61" s="41">
        <v>0.96351960668902792</v>
      </c>
      <c r="G61" s="41">
        <v>3.1976744186046513E-2</v>
      </c>
      <c r="H61" s="41">
        <v>6.25E-2</v>
      </c>
    </row>
    <row r="62" spans="1:8" x14ac:dyDescent="0.2">
      <c r="A62" s="41" t="s">
        <v>72</v>
      </c>
      <c r="B62" s="41" t="s">
        <v>63</v>
      </c>
      <c r="C62" s="41" t="s">
        <v>1299</v>
      </c>
      <c r="D62" s="41">
        <v>2018</v>
      </c>
      <c r="E62" s="41">
        <v>0.66388862069631382</v>
      </c>
      <c r="F62" s="41">
        <v>1.9688270527219041</v>
      </c>
      <c r="G62" s="41">
        <v>9.1556459816887082E-3</v>
      </c>
      <c r="H62" s="41">
        <v>2.0091556459816889E-2</v>
      </c>
    </row>
    <row r="63" spans="1:8" x14ac:dyDescent="0.2">
      <c r="A63" s="41" t="s">
        <v>72</v>
      </c>
      <c r="B63" s="41" t="s">
        <v>63</v>
      </c>
      <c r="C63" s="41" t="s">
        <v>1300</v>
      </c>
      <c r="D63" s="41">
        <v>2018</v>
      </c>
      <c r="E63" s="41">
        <v>0.30253152335528227</v>
      </c>
      <c r="F63" s="41">
        <v>1.3429682744499449</v>
      </c>
      <c r="G63" s="41">
        <v>3.3185840707964601E-3</v>
      </c>
      <c r="H63" s="41">
        <v>9.7345132743362831E-2</v>
      </c>
    </row>
    <row r="64" spans="1:8" x14ac:dyDescent="0.2">
      <c r="A64" s="41" t="s">
        <v>72</v>
      </c>
      <c r="B64" s="41" t="s">
        <v>63</v>
      </c>
      <c r="C64" s="41" t="s">
        <v>1301</v>
      </c>
      <c r="D64" s="41">
        <v>2018</v>
      </c>
      <c r="E64" s="41">
        <v>0</v>
      </c>
      <c r="F64" s="41">
        <v>0</v>
      </c>
      <c r="G64" s="41">
        <v>0</v>
      </c>
      <c r="H64" s="41">
        <v>0</v>
      </c>
    </row>
    <row r="65" spans="1:8" x14ac:dyDescent="0.2">
      <c r="A65" s="41" t="s">
        <v>72</v>
      </c>
      <c r="B65" s="41" t="s">
        <v>63</v>
      </c>
      <c r="C65" s="41" t="s">
        <v>1302</v>
      </c>
      <c r="D65" s="41">
        <v>2018</v>
      </c>
      <c r="E65" s="41">
        <v>0.38504012063399562</v>
      </c>
      <c r="F65" s="41">
        <v>0.96351960668902792</v>
      </c>
      <c r="G65" s="41">
        <v>3.1976744186046513E-2</v>
      </c>
      <c r="H65" s="41">
        <v>6.25E-2</v>
      </c>
    </row>
    <row r="66" spans="1:8" x14ac:dyDescent="0.2">
      <c r="A66" s="41" t="s">
        <v>56</v>
      </c>
      <c r="B66" s="41" t="s">
        <v>57</v>
      </c>
      <c r="C66" s="41" t="s">
        <v>1299</v>
      </c>
      <c r="D66" s="41">
        <v>2018</v>
      </c>
      <c r="E66" s="41">
        <v>1.2626901217165181</v>
      </c>
      <c r="F66" s="41">
        <v>2.7130572101081909</v>
      </c>
      <c r="G66" s="41">
        <v>9.1556459816887082E-3</v>
      </c>
      <c r="H66" s="41">
        <v>2.0091556459816889E-2</v>
      </c>
    </row>
    <row r="67" spans="1:8" x14ac:dyDescent="0.2">
      <c r="A67" s="41" t="s">
        <v>56</v>
      </c>
      <c r="B67" s="41" t="s">
        <v>57</v>
      </c>
      <c r="C67" s="41" t="s">
        <v>1300</v>
      </c>
      <c r="D67" s="41">
        <v>2018</v>
      </c>
      <c r="E67" s="41">
        <v>0.57540309344043872</v>
      </c>
      <c r="F67" s="41">
        <v>1.850619512214529</v>
      </c>
      <c r="G67" s="41">
        <v>3.3185840707964601E-3</v>
      </c>
      <c r="H67" s="41">
        <v>9.7345132743362831E-2</v>
      </c>
    </row>
    <row r="68" spans="1:8" x14ac:dyDescent="0.2">
      <c r="A68" s="41" t="s">
        <v>56</v>
      </c>
      <c r="B68" s="41" t="s">
        <v>57</v>
      </c>
      <c r="C68" s="41" t="s">
        <v>1301</v>
      </c>
      <c r="D68" s="41">
        <v>2018</v>
      </c>
      <c r="E68" s="41">
        <v>0</v>
      </c>
      <c r="F68" s="41">
        <v>0</v>
      </c>
      <c r="G68" s="41">
        <v>0</v>
      </c>
      <c r="H68" s="41">
        <v>0</v>
      </c>
    </row>
    <row r="69" spans="1:8" x14ac:dyDescent="0.2">
      <c r="A69" s="41" t="s">
        <v>56</v>
      </c>
      <c r="B69" s="41" t="s">
        <v>57</v>
      </c>
      <c r="C69" s="41" t="s">
        <v>1302</v>
      </c>
      <c r="D69" s="41">
        <v>2018</v>
      </c>
      <c r="E69" s="41">
        <v>0.73233120983328559</v>
      </c>
      <c r="F69" s="41">
        <v>1.327736640145361</v>
      </c>
      <c r="G69" s="41">
        <v>3.1976744186046513E-2</v>
      </c>
      <c r="H69" s="41">
        <v>6.25E-2</v>
      </c>
    </row>
    <row r="70" spans="1:8" x14ac:dyDescent="0.2">
      <c r="A70" s="41" t="s">
        <v>56</v>
      </c>
      <c r="B70" s="41" t="s">
        <v>60</v>
      </c>
      <c r="C70" s="41" t="s">
        <v>1299</v>
      </c>
      <c r="D70" s="41">
        <v>2018</v>
      </c>
      <c r="E70" s="41">
        <v>1.1097353904776619</v>
      </c>
      <c r="F70" s="41">
        <v>2.2556939497508002</v>
      </c>
      <c r="G70" s="41">
        <v>9.1556459816887082E-3</v>
      </c>
      <c r="H70" s="41">
        <v>2.0091556459816889E-2</v>
      </c>
    </row>
    <row r="71" spans="1:8" x14ac:dyDescent="0.2">
      <c r="A71" s="41" t="s">
        <v>56</v>
      </c>
      <c r="B71" s="41" t="s">
        <v>60</v>
      </c>
      <c r="C71" s="41" t="s">
        <v>1300</v>
      </c>
      <c r="D71" s="41">
        <v>2018</v>
      </c>
      <c r="E71" s="41">
        <v>0.50570220325564341</v>
      </c>
      <c r="F71" s="41">
        <v>1.5386447515519299</v>
      </c>
      <c r="G71" s="41">
        <v>3.3185840707964601E-3</v>
      </c>
      <c r="H71" s="41">
        <v>9.7345132743362831E-2</v>
      </c>
    </row>
    <row r="72" spans="1:8" x14ac:dyDescent="0.2">
      <c r="A72" s="41" t="s">
        <v>56</v>
      </c>
      <c r="B72" s="41" t="s">
        <v>60</v>
      </c>
      <c r="C72" s="41" t="s">
        <v>1301</v>
      </c>
      <c r="D72" s="41">
        <v>2018</v>
      </c>
      <c r="E72" s="41">
        <v>0</v>
      </c>
      <c r="F72" s="41">
        <v>0</v>
      </c>
      <c r="G72" s="41">
        <v>0</v>
      </c>
      <c r="H72" s="41">
        <v>0</v>
      </c>
    </row>
    <row r="73" spans="1:8" x14ac:dyDescent="0.2">
      <c r="A73" s="41" t="s">
        <v>56</v>
      </c>
      <c r="B73" s="41" t="s">
        <v>60</v>
      </c>
      <c r="C73" s="41" t="s">
        <v>1302</v>
      </c>
      <c r="D73" s="41">
        <v>2018</v>
      </c>
      <c r="E73" s="41">
        <v>0.64362098596172801</v>
      </c>
      <c r="F73" s="41">
        <v>1.1039087177667419</v>
      </c>
      <c r="G73" s="41">
        <v>3.1976744186046513E-2</v>
      </c>
      <c r="H73" s="41">
        <v>6.25E-2</v>
      </c>
    </row>
    <row r="74" spans="1:8" x14ac:dyDescent="0.2">
      <c r="A74" s="41" t="s">
        <v>56</v>
      </c>
      <c r="B74" s="41" t="s">
        <v>75</v>
      </c>
      <c r="C74" s="41" t="s">
        <v>1299</v>
      </c>
      <c r="D74" s="41">
        <v>2018</v>
      </c>
      <c r="E74" s="41">
        <v>1.7182999594492829</v>
      </c>
      <c r="F74" s="41">
        <v>2.435662333264212</v>
      </c>
      <c r="G74" s="41">
        <v>9.1556459816887082E-3</v>
      </c>
      <c r="H74" s="41">
        <v>2.0091556459816889E-2</v>
      </c>
    </row>
    <row r="75" spans="1:8" x14ac:dyDescent="0.2">
      <c r="A75" s="41" t="s">
        <v>56</v>
      </c>
      <c r="B75" s="41" t="s">
        <v>75</v>
      </c>
      <c r="C75" s="41" t="s">
        <v>1300</v>
      </c>
      <c r="D75" s="41">
        <v>2018</v>
      </c>
      <c r="E75" s="41">
        <v>0.78302276633131873</v>
      </c>
      <c r="F75" s="41">
        <v>1.661404050865912</v>
      </c>
      <c r="G75" s="41">
        <v>3.3185840707964601E-3</v>
      </c>
      <c r="H75" s="41">
        <v>9.7345132743362831E-2</v>
      </c>
    </row>
    <row r="76" spans="1:8" x14ac:dyDescent="0.2">
      <c r="A76" s="41" t="s">
        <v>56</v>
      </c>
      <c r="B76" s="41" t="s">
        <v>75</v>
      </c>
      <c r="C76" s="41" t="s">
        <v>1301</v>
      </c>
      <c r="D76" s="41">
        <v>2018</v>
      </c>
      <c r="E76" s="41">
        <v>0</v>
      </c>
      <c r="F76" s="41">
        <v>0</v>
      </c>
      <c r="G76" s="41">
        <v>0</v>
      </c>
      <c r="H76" s="41">
        <v>0</v>
      </c>
    </row>
    <row r="77" spans="1:8" x14ac:dyDescent="0.2">
      <c r="A77" s="41" t="s">
        <v>56</v>
      </c>
      <c r="B77" s="41" t="s">
        <v>75</v>
      </c>
      <c r="C77" s="41" t="s">
        <v>1302</v>
      </c>
      <c r="D77" s="41">
        <v>2018</v>
      </c>
      <c r="E77" s="41">
        <v>0.9965744298762238</v>
      </c>
      <c r="F77" s="41">
        <v>1.1919830185843641</v>
      </c>
      <c r="G77" s="41">
        <v>3.1976744186046513E-2</v>
      </c>
      <c r="H77" s="41">
        <v>6.25E-2</v>
      </c>
    </row>
    <row r="78" spans="1:8" x14ac:dyDescent="0.2">
      <c r="A78" s="41" t="s">
        <v>56</v>
      </c>
      <c r="B78" s="41" t="s">
        <v>67</v>
      </c>
      <c r="C78" s="41" t="s">
        <v>1299</v>
      </c>
      <c r="D78" s="41">
        <v>2018</v>
      </c>
      <c r="E78" s="41">
        <v>1.1097353904776619</v>
      </c>
      <c r="F78" s="41">
        <v>6.7657287035116989</v>
      </c>
      <c r="G78" s="41">
        <v>9.1556459816887082E-3</v>
      </c>
      <c r="H78" s="41">
        <v>2.0091556459816889E-2</v>
      </c>
    </row>
    <row r="79" spans="1:8" x14ac:dyDescent="0.2">
      <c r="A79" s="41" t="s">
        <v>56</v>
      </c>
      <c r="B79" s="41" t="s">
        <v>67</v>
      </c>
      <c r="C79" s="41" t="s">
        <v>1300</v>
      </c>
      <c r="D79" s="41">
        <v>2018</v>
      </c>
      <c r="E79" s="41">
        <v>0.50570220325564341</v>
      </c>
      <c r="F79" s="41">
        <v>4.6150112524053108</v>
      </c>
      <c r="G79" s="41">
        <v>3.3185840707964601E-3</v>
      </c>
      <c r="H79" s="41">
        <v>9.7345132743362831E-2</v>
      </c>
    </row>
    <row r="80" spans="1:8" x14ac:dyDescent="0.2">
      <c r="A80" s="41" t="s">
        <v>56</v>
      </c>
      <c r="B80" s="41" t="s">
        <v>67</v>
      </c>
      <c r="C80" s="41" t="s">
        <v>1301</v>
      </c>
      <c r="D80" s="41">
        <v>2018</v>
      </c>
      <c r="E80" s="41">
        <v>0</v>
      </c>
      <c r="F80" s="41">
        <v>0</v>
      </c>
      <c r="G80" s="41">
        <v>0</v>
      </c>
      <c r="H80" s="41">
        <v>0</v>
      </c>
    </row>
    <row r="81" spans="1:8" x14ac:dyDescent="0.2">
      <c r="A81" s="41" t="s">
        <v>56</v>
      </c>
      <c r="B81" s="41" t="s">
        <v>67</v>
      </c>
      <c r="C81" s="41" t="s">
        <v>1302</v>
      </c>
      <c r="D81" s="41">
        <v>2018</v>
      </c>
      <c r="E81" s="41">
        <v>0.6436209859617279</v>
      </c>
      <c r="F81" s="41">
        <v>3.311063940512124</v>
      </c>
      <c r="G81" s="41">
        <v>3.1976744186046513E-2</v>
      </c>
      <c r="H81" s="41">
        <v>6.25E-2</v>
      </c>
    </row>
    <row r="82" spans="1:8" x14ac:dyDescent="0.2">
      <c r="A82" s="41" t="s">
        <v>56</v>
      </c>
      <c r="B82" s="41" t="s">
        <v>84</v>
      </c>
      <c r="C82" s="41" t="s">
        <v>1299</v>
      </c>
      <c r="D82" s="41">
        <v>2018</v>
      </c>
      <c r="E82" s="41">
        <v>1.1097353904776619</v>
      </c>
      <c r="F82" s="41">
        <v>4.0594372221070181</v>
      </c>
      <c r="G82" s="41">
        <v>9.1556459816887082E-3</v>
      </c>
      <c r="H82" s="41">
        <v>2.0091556459816889E-2</v>
      </c>
    </row>
    <row r="83" spans="1:8" x14ac:dyDescent="0.2">
      <c r="A83" s="41" t="s">
        <v>56</v>
      </c>
      <c r="B83" s="41" t="s">
        <v>84</v>
      </c>
      <c r="C83" s="41" t="s">
        <v>1300</v>
      </c>
      <c r="D83" s="41">
        <v>2018</v>
      </c>
      <c r="E83" s="41">
        <v>0.5057022032556433</v>
      </c>
      <c r="F83" s="41">
        <v>2.769006751443186</v>
      </c>
      <c r="G83" s="41">
        <v>3.3185840707964601E-3</v>
      </c>
      <c r="H83" s="41">
        <v>9.7345132743362831E-2</v>
      </c>
    </row>
    <row r="84" spans="1:8" x14ac:dyDescent="0.2">
      <c r="A84" s="41" t="s">
        <v>56</v>
      </c>
      <c r="B84" s="41" t="s">
        <v>84</v>
      </c>
      <c r="C84" s="41" t="s">
        <v>1301</v>
      </c>
      <c r="D84" s="41">
        <v>2018</v>
      </c>
      <c r="E84" s="41">
        <v>0</v>
      </c>
      <c r="F84" s="41">
        <v>0</v>
      </c>
      <c r="G84" s="41">
        <v>0</v>
      </c>
      <c r="H84" s="41">
        <v>0</v>
      </c>
    </row>
    <row r="85" spans="1:8" x14ac:dyDescent="0.2">
      <c r="A85" s="41" t="s">
        <v>56</v>
      </c>
      <c r="B85" s="41" t="s">
        <v>84</v>
      </c>
      <c r="C85" s="41" t="s">
        <v>1302</v>
      </c>
      <c r="D85" s="41">
        <v>2018</v>
      </c>
      <c r="E85" s="41">
        <v>0.6436209859617279</v>
      </c>
      <c r="F85" s="41">
        <v>1.986638364307274</v>
      </c>
      <c r="G85" s="41">
        <v>3.1976744186046513E-2</v>
      </c>
      <c r="H85" s="41">
        <v>6.25E-2</v>
      </c>
    </row>
    <row r="86" spans="1:8" x14ac:dyDescent="0.2">
      <c r="A86" s="41" t="s">
        <v>56</v>
      </c>
      <c r="B86" s="41" t="s">
        <v>68</v>
      </c>
      <c r="C86" s="41" t="s">
        <v>1299</v>
      </c>
      <c r="D86" s="41">
        <v>2018</v>
      </c>
      <c r="E86" s="41">
        <v>1.2626901217165181</v>
      </c>
      <c r="F86" s="41">
        <v>2.7130572101081909</v>
      </c>
      <c r="G86" s="41">
        <v>9.1556459816887082E-3</v>
      </c>
      <c r="H86" s="41">
        <v>2.0091556459816889E-2</v>
      </c>
    </row>
    <row r="87" spans="1:8" x14ac:dyDescent="0.2">
      <c r="A87" s="41" t="s">
        <v>56</v>
      </c>
      <c r="B87" s="41" t="s">
        <v>68</v>
      </c>
      <c r="C87" s="41" t="s">
        <v>1300</v>
      </c>
      <c r="D87" s="41">
        <v>2018</v>
      </c>
      <c r="E87" s="41">
        <v>0.57540309344043872</v>
      </c>
      <c r="F87" s="41">
        <v>1.850619512214529</v>
      </c>
      <c r="G87" s="41">
        <v>3.3185840707964601E-3</v>
      </c>
      <c r="H87" s="41">
        <v>9.7345132743362831E-2</v>
      </c>
    </row>
    <row r="88" spans="1:8" x14ac:dyDescent="0.2">
      <c r="A88" s="41" t="s">
        <v>56</v>
      </c>
      <c r="B88" s="41" t="s">
        <v>68</v>
      </c>
      <c r="C88" s="41" t="s">
        <v>1301</v>
      </c>
      <c r="D88" s="41">
        <v>2018</v>
      </c>
      <c r="E88" s="41">
        <v>0</v>
      </c>
      <c r="F88" s="41">
        <v>0</v>
      </c>
      <c r="G88" s="41">
        <v>0</v>
      </c>
      <c r="H88" s="41">
        <v>0</v>
      </c>
    </row>
    <row r="89" spans="1:8" x14ac:dyDescent="0.2">
      <c r="A89" s="41" t="s">
        <v>56</v>
      </c>
      <c r="B89" s="41" t="s">
        <v>68</v>
      </c>
      <c r="C89" s="41" t="s">
        <v>1302</v>
      </c>
      <c r="D89" s="41">
        <v>2018</v>
      </c>
      <c r="E89" s="41">
        <v>0.73233120983328559</v>
      </c>
      <c r="F89" s="41">
        <v>1.327736640145361</v>
      </c>
      <c r="G89" s="41">
        <v>3.1976744186046513E-2</v>
      </c>
      <c r="H89" s="41">
        <v>6.25E-2</v>
      </c>
    </row>
    <row r="90" spans="1:8" x14ac:dyDescent="0.2">
      <c r="A90" s="41" t="s">
        <v>56</v>
      </c>
      <c r="B90" s="41" t="s">
        <v>1303</v>
      </c>
      <c r="C90" s="41" t="s">
        <v>1299</v>
      </c>
      <c r="D90" s="41">
        <v>2018</v>
      </c>
      <c r="E90" s="41">
        <v>1.1097353904776619</v>
      </c>
      <c r="F90" s="41">
        <v>2.7847739343654152</v>
      </c>
      <c r="G90" s="41">
        <v>9.1556459816887082E-3</v>
      </c>
      <c r="H90" s="41">
        <v>2.0091556459816889E-2</v>
      </c>
    </row>
    <row r="91" spans="1:8" x14ac:dyDescent="0.2">
      <c r="A91" s="41" t="s">
        <v>56</v>
      </c>
      <c r="B91" s="41" t="s">
        <v>1303</v>
      </c>
      <c r="C91" s="41" t="s">
        <v>1300</v>
      </c>
      <c r="D91" s="41">
        <v>2018</v>
      </c>
      <c r="E91" s="41">
        <v>0.5057022032556433</v>
      </c>
      <c r="F91" s="41">
        <v>1.899538631490026</v>
      </c>
      <c r="G91" s="41">
        <v>3.3185840707964601E-3</v>
      </c>
      <c r="H91" s="41">
        <v>9.7345132743362831E-2</v>
      </c>
    </row>
    <row r="92" spans="1:8" x14ac:dyDescent="0.2">
      <c r="A92" s="41" t="s">
        <v>56</v>
      </c>
      <c r="B92" s="41" t="s">
        <v>1303</v>
      </c>
      <c r="C92" s="41" t="s">
        <v>1301</v>
      </c>
      <c r="D92" s="41">
        <v>2018</v>
      </c>
      <c r="E92" s="41">
        <v>0</v>
      </c>
      <c r="F92" s="41">
        <v>0</v>
      </c>
      <c r="G92" s="41">
        <v>0</v>
      </c>
      <c r="H92" s="41">
        <v>0</v>
      </c>
    </row>
    <row r="93" spans="1:8" x14ac:dyDescent="0.2">
      <c r="A93" s="41" t="s">
        <v>56</v>
      </c>
      <c r="B93" s="41" t="s">
        <v>1303</v>
      </c>
      <c r="C93" s="41" t="s">
        <v>1302</v>
      </c>
      <c r="D93" s="41">
        <v>2018</v>
      </c>
      <c r="E93" s="41">
        <v>0.64362098596172779</v>
      </c>
      <c r="F93" s="41">
        <v>1.3628339179147899</v>
      </c>
      <c r="G93" s="41">
        <v>3.1976744186046513E-2</v>
      </c>
      <c r="H93" s="41">
        <v>6.25E-2</v>
      </c>
    </row>
    <row r="94" spans="1:8" x14ac:dyDescent="0.2">
      <c r="A94" s="41" t="s">
        <v>56</v>
      </c>
      <c r="B94" s="41" t="s">
        <v>63</v>
      </c>
      <c r="C94" s="41" t="s">
        <v>1299</v>
      </c>
      <c r="D94" s="41">
        <v>2018</v>
      </c>
      <c r="E94" s="41">
        <v>1.532801668372372</v>
      </c>
      <c r="F94" s="41">
        <v>2.7996585375131411</v>
      </c>
      <c r="G94" s="41">
        <v>9.1556459816887082E-3</v>
      </c>
      <c r="H94" s="41">
        <v>2.0091556459816889E-2</v>
      </c>
    </row>
    <row r="95" spans="1:8" x14ac:dyDescent="0.2">
      <c r="A95" s="41" t="s">
        <v>56</v>
      </c>
      <c r="B95" s="41" t="s">
        <v>63</v>
      </c>
      <c r="C95" s="41" t="s">
        <v>1300</v>
      </c>
      <c r="D95" s="41">
        <v>2018</v>
      </c>
      <c r="E95" s="41">
        <v>0.69849189951146051</v>
      </c>
      <c r="F95" s="41">
        <v>1.909691656245317</v>
      </c>
      <c r="G95" s="41">
        <v>3.3185840707964601E-3</v>
      </c>
      <c r="H95" s="41">
        <v>9.7345132743362831E-2</v>
      </c>
    </row>
    <row r="96" spans="1:8" x14ac:dyDescent="0.2">
      <c r="A96" s="41" t="s">
        <v>56</v>
      </c>
      <c r="B96" s="41" t="s">
        <v>63</v>
      </c>
      <c r="C96" s="41" t="s">
        <v>1301</v>
      </c>
      <c r="D96" s="41">
        <v>2018</v>
      </c>
      <c r="E96" s="41">
        <v>0</v>
      </c>
      <c r="F96" s="41">
        <v>0</v>
      </c>
      <c r="G96" s="41">
        <v>0</v>
      </c>
      <c r="H96" s="41">
        <v>0</v>
      </c>
    </row>
    <row r="97" spans="1:8" x14ac:dyDescent="0.2">
      <c r="A97" s="41" t="s">
        <v>56</v>
      </c>
      <c r="B97" s="41" t="s">
        <v>63</v>
      </c>
      <c r="C97" s="41" t="s">
        <v>1302</v>
      </c>
      <c r="D97" s="41">
        <v>2018</v>
      </c>
      <c r="E97" s="41">
        <v>0.88898969028731334</v>
      </c>
      <c r="F97" s="41">
        <v>1.3701182585839169</v>
      </c>
      <c r="G97" s="41">
        <v>3.1976744186046513E-2</v>
      </c>
      <c r="H97" s="41">
        <v>6.25E-2</v>
      </c>
    </row>
    <row r="98" spans="1:8" x14ac:dyDescent="0.2">
      <c r="A98" s="41" t="s">
        <v>58</v>
      </c>
      <c r="B98" s="41" t="s">
        <v>57</v>
      </c>
      <c r="C98" s="41" t="s">
        <v>1299</v>
      </c>
      <c r="D98" s="41">
        <v>2018</v>
      </c>
      <c r="E98" s="41">
        <v>0.54022309331170637</v>
      </c>
      <c r="F98" s="41">
        <v>1.997243113276653</v>
      </c>
      <c r="G98" s="41">
        <v>9.1556459816887082E-3</v>
      </c>
      <c r="H98" s="41">
        <v>2.0091556459816889E-2</v>
      </c>
    </row>
    <row r="99" spans="1:8" x14ac:dyDescent="0.2">
      <c r="A99" s="41" t="s">
        <v>58</v>
      </c>
      <c r="B99" s="41" t="s">
        <v>57</v>
      </c>
      <c r="C99" s="41" t="s">
        <v>1300</v>
      </c>
      <c r="D99" s="41">
        <v>2018</v>
      </c>
      <c r="E99" s="41">
        <v>0.24617761214204339</v>
      </c>
      <c r="F99" s="41">
        <v>1.3623513217100469</v>
      </c>
      <c r="G99" s="41">
        <v>3.3185840707964601E-3</v>
      </c>
      <c r="H99" s="41">
        <v>9.7345132743362831E-2</v>
      </c>
    </row>
    <row r="100" spans="1:8" x14ac:dyDescent="0.2">
      <c r="A100" s="41" t="s">
        <v>58</v>
      </c>
      <c r="B100" s="41" t="s">
        <v>57</v>
      </c>
      <c r="C100" s="41" t="s">
        <v>1301</v>
      </c>
      <c r="D100" s="41">
        <v>2018</v>
      </c>
      <c r="E100" s="41">
        <v>0</v>
      </c>
      <c r="F100" s="41">
        <v>0</v>
      </c>
      <c r="G100" s="41">
        <v>0</v>
      </c>
      <c r="H100" s="41">
        <v>0</v>
      </c>
    </row>
    <row r="101" spans="1:8" x14ac:dyDescent="0.2">
      <c r="A101" s="41" t="s">
        <v>58</v>
      </c>
      <c r="B101" s="41" t="s">
        <v>57</v>
      </c>
      <c r="C101" s="41" t="s">
        <v>1302</v>
      </c>
      <c r="D101" s="41">
        <v>2018</v>
      </c>
      <c r="E101" s="41">
        <v>0.31331696090805522</v>
      </c>
      <c r="F101" s="41">
        <v>0.97742607523917868</v>
      </c>
      <c r="G101" s="41">
        <v>3.1976744186046513E-2</v>
      </c>
      <c r="H101" s="41">
        <v>6.25E-2</v>
      </c>
    </row>
    <row r="102" spans="1:8" x14ac:dyDescent="0.2">
      <c r="A102" s="41" t="s">
        <v>58</v>
      </c>
      <c r="B102" s="41" t="s">
        <v>60</v>
      </c>
      <c r="C102" s="41" t="s">
        <v>1299</v>
      </c>
      <c r="D102" s="41">
        <v>2018</v>
      </c>
      <c r="E102" s="41">
        <v>0.42957498986232068</v>
      </c>
      <c r="F102" s="41">
        <v>1.9688270527219041</v>
      </c>
      <c r="G102" s="41">
        <v>9.1556459816887082E-3</v>
      </c>
      <c r="H102" s="41">
        <v>2.0091556459816889E-2</v>
      </c>
    </row>
    <row r="103" spans="1:8" x14ac:dyDescent="0.2">
      <c r="A103" s="41" t="s">
        <v>58</v>
      </c>
      <c r="B103" s="41" t="s">
        <v>60</v>
      </c>
      <c r="C103" s="41" t="s">
        <v>1300</v>
      </c>
      <c r="D103" s="41">
        <v>2018</v>
      </c>
      <c r="E103" s="41">
        <v>0.19575569158282971</v>
      </c>
      <c r="F103" s="41">
        <v>1.3429682744499449</v>
      </c>
      <c r="G103" s="41">
        <v>3.3185840707964601E-3</v>
      </c>
      <c r="H103" s="41">
        <v>9.7345132743362831E-2</v>
      </c>
    </row>
    <row r="104" spans="1:8" x14ac:dyDescent="0.2">
      <c r="A104" s="41" t="s">
        <v>58</v>
      </c>
      <c r="B104" s="41" t="s">
        <v>60</v>
      </c>
      <c r="C104" s="41" t="s">
        <v>1301</v>
      </c>
      <c r="D104" s="41">
        <v>2018</v>
      </c>
      <c r="E104" s="41">
        <v>0</v>
      </c>
      <c r="F104" s="41">
        <v>0</v>
      </c>
      <c r="G104" s="41">
        <v>0</v>
      </c>
      <c r="H104" s="41">
        <v>0</v>
      </c>
    </row>
    <row r="105" spans="1:8" x14ac:dyDescent="0.2">
      <c r="A105" s="41" t="s">
        <v>58</v>
      </c>
      <c r="B105" s="41" t="s">
        <v>60</v>
      </c>
      <c r="C105" s="41" t="s">
        <v>1302</v>
      </c>
      <c r="D105" s="41">
        <v>2018</v>
      </c>
      <c r="E105" s="41">
        <v>0.24914360746905601</v>
      </c>
      <c r="F105" s="41">
        <v>0.96351960668902792</v>
      </c>
      <c r="G105" s="41">
        <v>3.1976744186046513E-2</v>
      </c>
      <c r="H105" s="41">
        <v>6.25E-2</v>
      </c>
    </row>
    <row r="106" spans="1:8" x14ac:dyDescent="0.2">
      <c r="A106" s="41" t="s">
        <v>58</v>
      </c>
      <c r="B106" s="41" t="s">
        <v>75</v>
      </c>
      <c r="C106" s="41" t="s">
        <v>1299</v>
      </c>
      <c r="D106" s="41">
        <v>2018</v>
      </c>
      <c r="E106" s="41">
        <v>0.62483634889064821</v>
      </c>
      <c r="F106" s="41">
        <v>1.9688270527219049</v>
      </c>
      <c r="G106" s="41">
        <v>9.1556459816887082E-3</v>
      </c>
      <c r="H106" s="41">
        <v>2.0091556459816889E-2</v>
      </c>
    </row>
    <row r="107" spans="1:8" x14ac:dyDescent="0.2">
      <c r="A107" s="41" t="s">
        <v>58</v>
      </c>
      <c r="B107" s="41" t="s">
        <v>75</v>
      </c>
      <c r="C107" s="41" t="s">
        <v>1300</v>
      </c>
      <c r="D107" s="41">
        <v>2018</v>
      </c>
      <c r="E107" s="41">
        <v>0.28473555139320678</v>
      </c>
      <c r="F107" s="41">
        <v>1.3429682744499449</v>
      </c>
      <c r="G107" s="41">
        <v>3.3185840707964601E-3</v>
      </c>
      <c r="H107" s="41">
        <v>9.7345132743362831E-2</v>
      </c>
    </row>
    <row r="108" spans="1:8" x14ac:dyDescent="0.2">
      <c r="A108" s="41" t="s">
        <v>58</v>
      </c>
      <c r="B108" s="41" t="s">
        <v>75</v>
      </c>
      <c r="C108" s="41" t="s">
        <v>1301</v>
      </c>
      <c r="D108" s="41">
        <v>2018</v>
      </c>
      <c r="E108" s="41">
        <v>0</v>
      </c>
      <c r="F108" s="41">
        <v>0</v>
      </c>
      <c r="G108" s="41">
        <v>0</v>
      </c>
      <c r="H108" s="41">
        <v>0</v>
      </c>
    </row>
    <row r="109" spans="1:8" x14ac:dyDescent="0.2">
      <c r="A109" s="41" t="s">
        <v>58</v>
      </c>
      <c r="B109" s="41" t="s">
        <v>75</v>
      </c>
      <c r="C109" s="41" t="s">
        <v>1302</v>
      </c>
      <c r="D109" s="41">
        <v>2018</v>
      </c>
      <c r="E109" s="41">
        <v>0.36239070177317229</v>
      </c>
      <c r="F109" s="41">
        <v>0.96351960668902792</v>
      </c>
      <c r="G109" s="41">
        <v>3.1976744186046513E-2</v>
      </c>
      <c r="H109" s="41">
        <v>6.25E-2</v>
      </c>
    </row>
    <row r="110" spans="1:8" x14ac:dyDescent="0.2">
      <c r="A110" s="41" t="s">
        <v>58</v>
      </c>
      <c r="B110" s="41" t="s">
        <v>67</v>
      </c>
      <c r="C110" s="41" t="s">
        <v>1299</v>
      </c>
      <c r="D110" s="41">
        <v>2018</v>
      </c>
      <c r="E110" s="41">
        <v>0.64110812880967571</v>
      </c>
      <c r="F110" s="41">
        <v>1.9688270527219041</v>
      </c>
      <c r="G110" s="41">
        <v>9.1556459816887082E-3</v>
      </c>
      <c r="H110" s="41">
        <v>2.0091556459816889E-2</v>
      </c>
    </row>
    <row r="111" spans="1:8" x14ac:dyDescent="0.2">
      <c r="A111" s="41" t="s">
        <v>58</v>
      </c>
      <c r="B111" s="41" t="s">
        <v>67</v>
      </c>
      <c r="C111" s="41" t="s">
        <v>1300</v>
      </c>
      <c r="D111" s="41">
        <v>2018</v>
      </c>
      <c r="E111" s="41">
        <v>0.29215053971073818</v>
      </c>
      <c r="F111" s="41">
        <v>1.3429682744499449</v>
      </c>
      <c r="G111" s="41">
        <v>3.3185840707964601E-3</v>
      </c>
      <c r="H111" s="41">
        <v>9.7345132743362831E-2</v>
      </c>
    </row>
    <row r="112" spans="1:8" x14ac:dyDescent="0.2">
      <c r="A112" s="41" t="s">
        <v>58</v>
      </c>
      <c r="B112" s="41" t="s">
        <v>67</v>
      </c>
      <c r="C112" s="41" t="s">
        <v>1301</v>
      </c>
      <c r="D112" s="41">
        <v>2018</v>
      </c>
      <c r="E112" s="41">
        <v>0</v>
      </c>
      <c r="F112" s="41">
        <v>0</v>
      </c>
      <c r="G112" s="41">
        <v>0</v>
      </c>
      <c r="H112" s="41">
        <v>0</v>
      </c>
    </row>
    <row r="113" spans="1:8" x14ac:dyDescent="0.2">
      <c r="A113" s="41" t="s">
        <v>58</v>
      </c>
      <c r="B113" s="41" t="s">
        <v>67</v>
      </c>
      <c r="C113" s="41" t="s">
        <v>1302</v>
      </c>
      <c r="D113" s="41">
        <v>2018</v>
      </c>
      <c r="E113" s="41">
        <v>0.37182795963184873</v>
      </c>
      <c r="F113" s="41">
        <v>0.96351960668902803</v>
      </c>
      <c r="G113" s="41">
        <v>3.1976744186046513E-2</v>
      </c>
      <c r="H113" s="41">
        <v>6.25E-2</v>
      </c>
    </row>
    <row r="114" spans="1:8" x14ac:dyDescent="0.2">
      <c r="A114" s="41" t="s">
        <v>58</v>
      </c>
      <c r="B114" s="41" t="s">
        <v>84</v>
      </c>
      <c r="C114" s="41" t="s">
        <v>1299</v>
      </c>
      <c r="D114" s="41">
        <v>2018</v>
      </c>
      <c r="E114" s="41">
        <v>0.6411081288096756</v>
      </c>
      <c r="F114" s="41">
        <v>1.9688270527219041</v>
      </c>
      <c r="G114" s="41">
        <v>9.1556459816887082E-3</v>
      </c>
      <c r="H114" s="41">
        <v>2.0091556459816889E-2</v>
      </c>
    </row>
    <row r="115" spans="1:8" x14ac:dyDescent="0.2">
      <c r="A115" s="41" t="s">
        <v>58</v>
      </c>
      <c r="B115" s="41" t="s">
        <v>84</v>
      </c>
      <c r="C115" s="41" t="s">
        <v>1300</v>
      </c>
      <c r="D115" s="41">
        <v>2018</v>
      </c>
      <c r="E115" s="41">
        <v>0.29215053971073818</v>
      </c>
      <c r="F115" s="41">
        <v>1.3429682744499449</v>
      </c>
      <c r="G115" s="41">
        <v>3.3185840707964601E-3</v>
      </c>
      <c r="H115" s="41">
        <v>9.7345132743362831E-2</v>
      </c>
    </row>
    <row r="116" spans="1:8" x14ac:dyDescent="0.2">
      <c r="A116" s="41" t="s">
        <v>58</v>
      </c>
      <c r="B116" s="41" t="s">
        <v>84</v>
      </c>
      <c r="C116" s="41" t="s">
        <v>1301</v>
      </c>
      <c r="D116" s="41">
        <v>2018</v>
      </c>
      <c r="E116" s="41">
        <v>0</v>
      </c>
      <c r="F116" s="41">
        <v>0</v>
      </c>
      <c r="G116" s="41">
        <v>0</v>
      </c>
      <c r="H116" s="41">
        <v>0</v>
      </c>
    </row>
    <row r="117" spans="1:8" x14ac:dyDescent="0.2">
      <c r="A117" s="41" t="s">
        <v>58</v>
      </c>
      <c r="B117" s="41" t="s">
        <v>84</v>
      </c>
      <c r="C117" s="41" t="s">
        <v>1302</v>
      </c>
      <c r="D117" s="41">
        <v>2018</v>
      </c>
      <c r="E117" s="41">
        <v>0.37182795963184861</v>
      </c>
      <c r="F117" s="41">
        <v>0.96351960668902781</v>
      </c>
      <c r="G117" s="41">
        <v>3.1976744186046513E-2</v>
      </c>
      <c r="H117" s="41">
        <v>6.25E-2</v>
      </c>
    </row>
    <row r="118" spans="1:8" x14ac:dyDescent="0.2">
      <c r="A118" s="41" t="s">
        <v>58</v>
      </c>
      <c r="B118" s="41" t="s">
        <v>68</v>
      </c>
      <c r="C118" s="41" t="s">
        <v>1299</v>
      </c>
      <c r="D118" s="41">
        <v>2018</v>
      </c>
      <c r="E118" s="41">
        <v>0.54022309331170637</v>
      </c>
      <c r="F118" s="41">
        <v>1.997243113276653</v>
      </c>
      <c r="G118" s="41">
        <v>9.1556459816887082E-3</v>
      </c>
      <c r="H118" s="41">
        <v>2.0091556459816889E-2</v>
      </c>
    </row>
    <row r="119" spans="1:8" x14ac:dyDescent="0.2">
      <c r="A119" s="41" t="s">
        <v>58</v>
      </c>
      <c r="B119" s="41" t="s">
        <v>68</v>
      </c>
      <c r="C119" s="41" t="s">
        <v>1300</v>
      </c>
      <c r="D119" s="41">
        <v>2018</v>
      </c>
      <c r="E119" s="41">
        <v>0.24617761214204339</v>
      </c>
      <c r="F119" s="41">
        <v>1.3623513217100469</v>
      </c>
      <c r="G119" s="41">
        <v>3.3185840707964601E-3</v>
      </c>
      <c r="H119" s="41">
        <v>9.7345132743362831E-2</v>
      </c>
    </row>
    <row r="120" spans="1:8" x14ac:dyDescent="0.2">
      <c r="A120" s="41" t="s">
        <v>58</v>
      </c>
      <c r="B120" s="41" t="s">
        <v>68</v>
      </c>
      <c r="C120" s="41" t="s">
        <v>1301</v>
      </c>
      <c r="D120" s="41">
        <v>2018</v>
      </c>
      <c r="E120" s="41">
        <v>0</v>
      </c>
      <c r="F120" s="41">
        <v>0</v>
      </c>
      <c r="G120" s="41">
        <v>0</v>
      </c>
      <c r="H120" s="41">
        <v>0</v>
      </c>
    </row>
    <row r="121" spans="1:8" x14ac:dyDescent="0.2">
      <c r="A121" s="41" t="s">
        <v>58</v>
      </c>
      <c r="B121" s="41" t="s">
        <v>68</v>
      </c>
      <c r="C121" s="41" t="s">
        <v>1302</v>
      </c>
      <c r="D121" s="41">
        <v>2018</v>
      </c>
      <c r="E121" s="41">
        <v>0.31331696090805522</v>
      </c>
      <c r="F121" s="41">
        <v>0.97742607523917868</v>
      </c>
      <c r="G121" s="41">
        <v>3.1976744186046513E-2</v>
      </c>
      <c r="H121" s="41">
        <v>6.25E-2</v>
      </c>
    </row>
    <row r="122" spans="1:8" x14ac:dyDescent="0.2">
      <c r="A122" s="41" t="s">
        <v>58</v>
      </c>
      <c r="B122" s="41" t="s">
        <v>1303</v>
      </c>
      <c r="C122" s="41" t="s">
        <v>1299</v>
      </c>
      <c r="D122" s="41">
        <v>2018</v>
      </c>
      <c r="E122" s="41">
        <v>0.6411081288096756</v>
      </c>
      <c r="F122" s="41">
        <v>1.9688270527219041</v>
      </c>
      <c r="G122" s="41">
        <v>9.1556459816887082E-3</v>
      </c>
      <c r="H122" s="41">
        <v>2.0091556459816889E-2</v>
      </c>
    </row>
    <row r="123" spans="1:8" x14ac:dyDescent="0.2">
      <c r="A123" s="41" t="s">
        <v>58</v>
      </c>
      <c r="B123" s="41" t="s">
        <v>1303</v>
      </c>
      <c r="C123" s="41" t="s">
        <v>1300</v>
      </c>
      <c r="D123" s="41">
        <v>2018</v>
      </c>
      <c r="E123" s="41">
        <v>0.29215053971073818</v>
      </c>
      <c r="F123" s="41">
        <v>1.3429682744499449</v>
      </c>
      <c r="G123" s="41">
        <v>3.3185840707964601E-3</v>
      </c>
      <c r="H123" s="41">
        <v>9.7345132743362831E-2</v>
      </c>
    </row>
    <row r="124" spans="1:8" x14ac:dyDescent="0.2">
      <c r="A124" s="41" t="s">
        <v>58</v>
      </c>
      <c r="B124" s="41" t="s">
        <v>1303</v>
      </c>
      <c r="C124" s="41" t="s">
        <v>1301</v>
      </c>
      <c r="D124" s="41">
        <v>2018</v>
      </c>
      <c r="E124" s="41">
        <v>0</v>
      </c>
      <c r="F124" s="41">
        <v>0</v>
      </c>
      <c r="G124" s="41">
        <v>0</v>
      </c>
      <c r="H124" s="41">
        <v>0</v>
      </c>
    </row>
    <row r="125" spans="1:8" x14ac:dyDescent="0.2">
      <c r="A125" s="41" t="s">
        <v>58</v>
      </c>
      <c r="B125" s="41" t="s">
        <v>1303</v>
      </c>
      <c r="C125" s="41" t="s">
        <v>1302</v>
      </c>
      <c r="D125" s="41">
        <v>2018</v>
      </c>
      <c r="E125" s="41">
        <v>0.37182795963184861</v>
      </c>
      <c r="F125" s="41">
        <v>0.96351960668902792</v>
      </c>
      <c r="G125" s="41">
        <v>3.1976744186046513E-2</v>
      </c>
      <c r="H125" s="41">
        <v>6.25E-2</v>
      </c>
    </row>
    <row r="126" spans="1:8" x14ac:dyDescent="0.2">
      <c r="A126" s="41" t="s">
        <v>58</v>
      </c>
      <c r="B126" s="41" t="s">
        <v>63</v>
      </c>
      <c r="C126" s="41" t="s">
        <v>1299</v>
      </c>
      <c r="D126" s="41">
        <v>2018</v>
      </c>
      <c r="E126" s="41">
        <v>0.66388862069631382</v>
      </c>
      <c r="F126" s="41">
        <v>1.9688270527219041</v>
      </c>
      <c r="G126" s="41">
        <v>9.1556459816887082E-3</v>
      </c>
      <c r="H126" s="41">
        <v>2.0091556459816889E-2</v>
      </c>
    </row>
    <row r="127" spans="1:8" x14ac:dyDescent="0.2">
      <c r="A127" s="41" t="s">
        <v>58</v>
      </c>
      <c r="B127" s="41" t="s">
        <v>63</v>
      </c>
      <c r="C127" s="41" t="s">
        <v>1300</v>
      </c>
      <c r="D127" s="41">
        <v>2018</v>
      </c>
      <c r="E127" s="41">
        <v>0.30253152335528227</v>
      </c>
      <c r="F127" s="41">
        <v>1.3429682744499449</v>
      </c>
      <c r="G127" s="41">
        <v>3.3185840707964601E-3</v>
      </c>
      <c r="H127" s="41">
        <v>9.7345132743362831E-2</v>
      </c>
    </row>
    <row r="128" spans="1:8" x14ac:dyDescent="0.2">
      <c r="A128" s="41" t="s">
        <v>58</v>
      </c>
      <c r="B128" s="41" t="s">
        <v>63</v>
      </c>
      <c r="C128" s="41" t="s">
        <v>1301</v>
      </c>
      <c r="D128" s="41">
        <v>2018</v>
      </c>
      <c r="E128" s="41">
        <v>0</v>
      </c>
      <c r="F128" s="41">
        <v>0</v>
      </c>
      <c r="G128" s="41">
        <v>0</v>
      </c>
      <c r="H128" s="41">
        <v>0</v>
      </c>
    </row>
    <row r="129" spans="1:8" x14ac:dyDescent="0.2">
      <c r="A129" s="41" t="s">
        <v>58</v>
      </c>
      <c r="B129" s="41" t="s">
        <v>63</v>
      </c>
      <c r="C129" s="41" t="s">
        <v>1302</v>
      </c>
      <c r="D129" s="41">
        <v>2018</v>
      </c>
      <c r="E129" s="41">
        <v>0.38504012063399562</v>
      </c>
      <c r="F129" s="41">
        <v>0.96351960668902792</v>
      </c>
      <c r="G129" s="41">
        <v>3.1976744186046513E-2</v>
      </c>
      <c r="H129" s="41">
        <v>6.25E-2</v>
      </c>
    </row>
    <row r="130" spans="1:8" x14ac:dyDescent="0.2">
      <c r="A130" s="41" t="s">
        <v>73</v>
      </c>
      <c r="B130" s="41" t="s">
        <v>57</v>
      </c>
      <c r="C130" s="41" t="s">
        <v>1299</v>
      </c>
      <c r="D130" s="41">
        <v>2018</v>
      </c>
      <c r="E130" s="41">
        <v>0.50767953347365169</v>
      </c>
      <c r="F130" s="41">
        <v>2.706291481404679</v>
      </c>
      <c r="G130" s="41">
        <v>9.1556459816887082E-3</v>
      </c>
      <c r="H130" s="41">
        <v>2.0091556459816889E-2</v>
      </c>
    </row>
    <row r="131" spans="1:8" x14ac:dyDescent="0.2">
      <c r="A131" s="41" t="s">
        <v>73</v>
      </c>
      <c r="B131" s="41" t="s">
        <v>57</v>
      </c>
      <c r="C131" s="41" t="s">
        <v>1300</v>
      </c>
      <c r="D131" s="41">
        <v>2018</v>
      </c>
      <c r="E131" s="41">
        <v>0.23134763550698051</v>
      </c>
      <c r="F131" s="41">
        <v>1.846004500962124</v>
      </c>
      <c r="G131" s="41">
        <v>3.3185840707964601E-3</v>
      </c>
      <c r="H131" s="41">
        <v>9.7345132743362831E-2</v>
      </c>
    </row>
    <row r="132" spans="1:8" x14ac:dyDescent="0.2">
      <c r="A132" s="41" t="s">
        <v>73</v>
      </c>
      <c r="B132" s="41" t="s">
        <v>57</v>
      </c>
      <c r="C132" s="41" t="s">
        <v>1301</v>
      </c>
      <c r="D132" s="41">
        <v>2018</v>
      </c>
      <c r="E132" s="41">
        <v>0</v>
      </c>
      <c r="F132" s="41">
        <v>0</v>
      </c>
      <c r="G132" s="41">
        <v>0</v>
      </c>
      <c r="H132" s="41">
        <v>0</v>
      </c>
    </row>
    <row r="133" spans="1:8" x14ac:dyDescent="0.2">
      <c r="A133" s="41" t="s">
        <v>73</v>
      </c>
      <c r="B133" s="41" t="s">
        <v>57</v>
      </c>
      <c r="C133" s="41" t="s">
        <v>1302</v>
      </c>
      <c r="D133" s="41">
        <v>2018</v>
      </c>
      <c r="E133" s="41">
        <v>0.29444244519070251</v>
      </c>
      <c r="F133" s="41">
        <v>1.3244255762048489</v>
      </c>
      <c r="G133" s="41">
        <v>3.1976744186046513E-2</v>
      </c>
      <c r="H133" s="41">
        <v>6.25E-2</v>
      </c>
    </row>
    <row r="134" spans="1:8" x14ac:dyDescent="0.2">
      <c r="A134" s="41" t="s">
        <v>73</v>
      </c>
      <c r="B134" s="41" t="s">
        <v>60</v>
      </c>
      <c r="C134" s="41" t="s">
        <v>1299</v>
      </c>
      <c r="D134" s="41">
        <v>2018</v>
      </c>
      <c r="E134" s="41">
        <v>1.3440490213116549</v>
      </c>
      <c r="F134" s="41">
        <v>2.706291481404679</v>
      </c>
      <c r="G134" s="41">
        <v>9.1556459816887082E-3</v>
      </c>
      <c r="H134" s="41">
        <v>2.0091556459816889E-2</v>
      </c>
    </row>
    <row r="135" spans="1:8" x14ac:dyDescent="0.2">
      <c r="A135" s="41" t="s">
        <v>73</v>
      </c>
      <c r="B135" s="41" t="s">
        <v>60</v>
      </c>
      <c r="C135" s="41" t="s">
        <v>1300</v>
      </c>
      <c r="D135" s="41">
        <v>2018</v>
      </c>
      <c r="E135" s="41">
        <v>0.61247803502809584</v>
      </c>
      <c r="F135" s="41">
        <v>1.846004500962124</v>
      </c>
      <c r="G135" s="41">
        <v>3.3185840707964601E-3</v>
      </c>
      <c r="H135" s="41">
        <v>9.7345132743362831E-2</v>
      </c>
    </row>
    <row r="136" spans="1:8" x14ac:dyDescent="0.2">
      <c r="A136" s="41" t="s">
        <v>73</v>
      </c>
      <c r="B136" s="41" t="s">
        <v>60</v>
      </c>
      <c r="C136" s="41" t="s">
        <v>1301</v>
      </c>
      <c r="D136" s="41">
        <v>2018</v>
      </c>
      <c r="E136" s="41">
        <v>0</v>
      </c>
      <c r="F136" s="41">
        <v>0</v>
      </c>
      <c r="G136" s="41">
        <v>0</v>
      </c>
      <c r="H136" s="41">
        <v>0</v>
      </c>
    </row>
    <row r="137" spans="1:8" x14ac:dyDescent="0.2">
      <c r="A137" s="41" t="s">
        <v>73</v>
      </c>
      <c r="B137" s="41" t="s">
        <v>60</v>
      </c>
      <c r="C137" s="41" t="s">
        <v>1302</v>
      </c>
      <c r="D137" s="41">
        <v>2018</v>
      </c>
      <c r="E137" s="41">
        <v>0.77951749912666746</v>
      </c>
      <c r="F137" s="41">
        <v>1.3244255762048489</v>
      </c>
      <c r="G137" s="41">
        <v>3.1976744186046513E-2</v>
      </c>
      <c r="H137" s="41">
        <v>6.25E-2</v>
      </c>
    </row>
    <row r="138" spans="1:8" x14ac:dyDescent="0.2">
      <c r="A138" s="41" t="s">
        <v>73</v>
      </c>
      <c r="B138" s="41" t="s">
        <v>75</v>
      </c>
      <c r="C138" s="41" t="s">
        <v>1299</v>
      </c>
      <c r="D138" s="41">
        <v>2018</v>
      </c>
      <c r="E138" s="41">
        <v>1.80616757101203</v>
      </c>
      <c r="F138" s="41">
        <v>2.706291481404679</v>
      </c>
      <c r="G138" s="41">
        <v>9.1556459816887082E-3</v>
      </c>
      <c r="H138" s="41">
        <v>2.0091556459816889E-2</v>
      </c>
    </row>
    <row r="139" spans="1:8" x14ac:dyDescent="0.2">
      <c r="A139" s="41" t="s">
        <v>73</v>
      </c>
      <c r="B139" s="41" t="s">
        <v>75</v>
      </c>
      <c r="C139" s="41" t="s">
        <v>1300</v>
      </c>
      <c r="D139" s="41">
        <v>2018</v>
      </c>
      <c r="E139" s="41">
        <v>0.82306370324598832</v>
      </c>
      <c r="F139" s="41">
        <v>1.846004500962124</v>
      </c>
      <c r="G139" s="41">
        <v>3.3185840707964601E-3</v>
      </c>
      <c r="H139" s="41">
        <v>9.7345132743362831E-2</v>
      </c>
    </row>
    <row r="140" spans="1:8" x14ac:dyDescent="0.2">
      <c r="A140" s="41" t="s">
        <v>73</v>
      </c>
      <c r="B140" s="41" t="s">
        <v>75</v>
      </c>
      <c r="C140" s="41" t="s">
        <v>1301</v>
      </c>
      <c r="D140" s="41">
        <v>2018</v>
      </c>
      <c r="E140" s="41">
        <v>0</v>
      </c>
      <c r="F140" s="41">
        <v>0</v>
      </c>
      <c r="G140" s="41">
        <v>0</v>
      </c>
      <c r="H140" s="41">
        <v>0</v>
      </c>
    </row>
    <row r="141" spans="1:8" x14ac:dyDescent="0.2">
      <c r="A141" s="41" t="s">
        <v>73</v>
      </c>
      <c r="B141" s="41" t="s">
        <v>75</v>
      </c>
      <c r="C141" s="41" t="s">
        <v>1302</v>
      </c>
      <c r="D141" s="41">
        <v>2018</v>
      </c>
      <c r="E141" s="41">
        <v>1.0475356223130761</v>
      </c>
      <c r="F141" s="41">
        <v>1.3244255762048489</v>
      </c>
      <c r="G141" s="41">
        <v>3.1976744186046513E-2</v>
      </c>
      <c r="H141" s="41">
        <v>6.25E-2</v>
      </c>
    </row>
    <row r="142" spans="1:8" x14ac:dyDescent="0.2">
      <c r="A142" s="41" t="s">
        <v>73</v>
      </c>
      <c r="B142" s="41" t="s">
        <v>67</v>
      </c>
      <c r="C142" s="41" t="s">
        <v>1299</v>
      </c>
      <c r="D142" s="41">
        <v>2018</v>
      </c>
      <c r="E142" s="41">
        <v>1.614160567967508</v>
      </c>
      <c r="F142" s="41">
        <v>2.706291481404679</v>
      </c>
      <c r="G142" s="41">
        <v>9.1556459816887082E-3</v>
      </c>
      <c r="H142" s="41">
        <v>2.0091556459816889E-2</v>
      </c>
    </row>
    <row r="143" spans="1:8" x14ac:dyDescent="0.2">
      <c r="A143" s="41" t="s">
        <v>73</v>
      </c>
      <c r="B143" s="41" t="s">
        <v>67</v>
      </c>
      <c r="C143" s="41" t="s">
        <v>1300</v>
      </c>
      <c r="D143" s="41">
        <v>2018</v>
      </c>
      <c r="E143" s="41">
        <v>0.73556684109911752</v>
      </c>
      <c r="F143" s="41">
        <v>1.846004500962124</v>
      </c>
      <c r="G143" s="41">
        <v>3.3185840707964601E-3</v>
      </c>
      <c r="H143" s="41">
        <v>9.7345132743362831E-2</v>
      </c>
    </row>
    <row r="144" spans="1:8" x14ac:dyDescent="0.2">
      <c r="A144" s="41" t="s">
        <v>73</v>
      </c>
      <c r="B144" s="41" t="s">
        <v>67</v>
      </c>
      <c r="C144" s="41" t="s">
        <v>1301</v>
      </c>
      <c r="D144" s="41">
        <v>2018</v>
      </c>
      <c r="E144" s="41">
        <v>0</v>
      </c>
      <c r="F144" s="41">
        <v>0</v>
      </c>
      <c r="G144" s="41">
        <v>0</v>
      </c>
      <c r="H144" s="41">
        <v>0</v>
      </c>
    </row>
    <row r="145" spans="1:8" x14ac:dyDescent="0.2">
      <c r="A145" s="41" t="s">
        <v>73</v>
      </c>
      <c r="B145" s="41" t="s">
        <v>67</v>
      </c>
      <c r="C145" s="41" t="s">
        <v>1302</v>
      </c>
      <c r="D145" s="41">
        <v>2018</v>
      </c>
      <c r="E145" s="41">
        <v>0.93617597958069498</v>
      </c>
      <c r="F145" s="41">
        <v>1.32442557620485</v>
      </c>
      <c r="G145" s="41">
        <v>3.1976744186046513E-2</v>
      </c>
      <c r="H145" s="41">
        <v>6.25E-2</v>
      </c>
    </row>
    <row r="146" spans="1:8" x14ac:dyDescent="0.2">
      <c r="A146" s="41" t="s">
        <v>73</v>
      </c>
      <c r="B146" s="41" t="s">
        <v>84</v>
      </c>
      <c r="C146" s="41" t="s">
        <v>1299</v>
      </c>
      <c r="D146" s="41">
        <v>2018</v>
      </c>
      <c r="E146" s="41">
        <v>1.4742232606638741</v>
      </c>
      <c r="F146" s="41">
        <v>2.706291481404679</v>
      </c>
      <c r="G146" s="41">
        <v>9.1556459816887082E-3</v>
      </c>
      <c r="H146" s="41">
        <v>2.0091556459816889E-2</v>
      </c>
    </row>
    <row r="147" spans="1:8" x14ac:dyDescent="0.2">
      <c r="A147" s="41" t="s">
        <v>73</v>
      </c>
      <c r="B147" s="41" t="s">
        <v>84</v>
      </c>
      <c r="C147" s="41" t="s">
        <v>1300</v>
      </c>
      <c r="D147" s="41">
        <v>2018</v>
      </c>
      <c r="E147" s="41">
        <v>0.67179794156834738</v>
      </c>
      <c r="F147" s="41">
        <v>1.846004500962124</v>
      </c>
      <c r="G147" s="41">
        <v>3.3185840707964601E-3</v>
      </c>
      <c r="H147" s="41">
        <v>9.7345132743362831E-2</v>
      </c>
    </row>
    <row r="148" spans="1:8" x14ac:dyDescent="0.2">
      <c r="A148" s="41" t="s">
        <v>73</v>
      </c>
      <c r="B148" s="41" t="s">
        <v>84</v>
      </c>
      <c r="C148" s="41" t="s">
        <v>1301</v>
      </c>
      <c r="D148" s="41">
        <v>2018</v>
      </c>
      <c r="E148" s="41">
        <v>0</v>
      </c>
      <c r="F148" s="41">
        <v>0</v>
      </c>
      <c r="G148" s="41">
        <v>0</v>
      </c>
      <c r="H148" s="41">
        <v>0</v>
      </c>
    </row>
    <row r="149" spans="1:8" x14ac:dyDescent="0.2">
      <c r="A149" s="41" t="s">
        <v>73</v>
      </c>
      <c r="B149" s="41" t="s">
        <v>84</v>
      </c>
      <c r="C149" s="41" t="s">
        <v>1302</v>
      </c>
      <c r="D149" s="41">
        <v>2018</v>
      </c>
      <c r="E149" s="41">
        <v>0.85501556199607842</v>
      </c>
      <c r="F149" s="41">
        <v>1.3244255762048489</v>
      </c>
      <c r="G149" s="41">
        <v>3.1976744186046513E-2</v>
      </c>
      <c r="H149" s="41">
        <v>6.25E-2</v>
      </c>
    </row>
    <row r="150" spans="1:8" x14ac:dyDescent="0.2">
      <c r="A150" s="41" t="s">
        <v>73</v>
      </c>
      <c r="B150" s="41" t="s">
        <v>68</v>
      </c>
      <c r="C150" s="41" t="s">
        <v>1299</v>
      </c>
      <c r="D150" s="41">
        <v>2018</v>
      </c>
      <c r="E150" s="41">
        <v>0.50767953347365169</v>
      </c>
      <c r="F150" s="41">
        <v>2.706291481404679</v>
      </c>
      <c r="G150" s="41">
        <v>9.1556459816887082E-3</v>
      </c>
      <c r="H150" s="41">
        <v>2.0091556459816889E-2</v>
      </c>
    </row>
    <row r="151" spans="1:8" x14ac:dyDescent="0.2">
      <c r="A151" s="41" t="s">
        <v>73</v>
      </c>
      <c r="B151" s="41" t="s">
        <v>68</v>
      </c>
      <c r="C151" s="41" t="s">
        <v>1300</v>
      </c>
      <c r="D151" s="41">
        <v>2018</v>
      </c>
      <c r="E151" s="41">
        <v>0.23134763550698051</v>
      </c>
      <c r="F151" s="41">
        <v>1.846004500962124</v>
      </c>
      <c r="G151" s="41">
        <v>3.3185840707964601E-3</v>
      </c>
      <c r="H151" s="41">
        <v>9.7345132743362831E-2</v>
      </c>
    </row>
    <row r="152" spans="1:8" x14ac:dyDescent="0.2">
      <c r="A152" s="41" t="s">
        <v>73</v>
      </c>
      <c r="B152" s="41" t="s">
        <v>68</v>
      </c>
      <c r="C152" s="41" t="s">
        <v>1301</v>
      </c>
      <c r="D152" s="41">
        <v>2018</v>
      </c>
      <c r="E152" s="41">
        <v>0</v>
      </c>
      <c r="F152" s="41">
        <v>0</v>
      </c>
      <c r="G152" s="41">
        <v>0</v>
      </c>
      <c r="H152" s="41">
        <v>0</v>
      </c>
    </row>
    <row r="153" spans="1:8" x14ac:dyDescent="0.2">
      <c r="A153" s="41" t="s">
        <v>73</v>
      </c>
      <c r="B153" s="41" t="s">
        <v>68</v>
      </c>
      <c r="C153" s="41" t="s">
        <v>1302</v>
      </c>
      <c r="D153" s="41">
        <v>2018</v>
      </c>
      <c r="E153" s="41">
        <v>0.29444244519070251</v>
      </c>
      <c r="F153" s="41">
        <v>1.3244255762048489</v>
      </c>
      <c r="G153" s="41">
        <v>3.1976744186046513E-2</v>
      </c>
      <c r="H153" s="41">
        <v>6.25E-2</v>
      </c>
    </row>
    <row r="154" spans="1:8" x14ac:dyDescent="0.2">
      <c r="A154" s="41" t="s">
        <v>73</v>
      </c>
      <c r="B154" s="41" t="s">
        <v>1303</v>
      </c>
      <c r="C154" s="41" t="s">
        <v>1299</v>
      </c>
      <c r="D154" s="41">
        <v>2018</v>
      </c>
      <c r="E154" s="41">
        <v>1.532801668372372</v>
      </c>
      <c r="F154" s="41">
        <v>2.706291481404679</v>
      </c>
      <c r="G154" s="41">
        <v>9.1556459816887082E-3</v>
      </c>
      <c r="H154" s="41">
        <v>2.0091556459816889E-2</v>
      </c>
    </row>
    <row r="155" spans="1:8" x14ac:dyDescent="0.2">
      <c r="A155" s="41" t="s">
        <v>73</v>
      </c>
      <c r="B155" s="41" t="s">
        <v>1303</v>
      </c>
      <c r="C155" s="41" t="s">
        <v>1300</v>
      </c>
      <c r="D155" s="41">
        <v>2018</v>
      </c>
      <c r="E155" s="41">
        <v>0.69849189951146029</v>
      </c>
      <c r="F155" s="41">
        <v>1.846004500962124</v>
      </c>
      <c r="G155" s="41">
        <v>3.3185840707964601E-3</v>
      </c>
      <c r="H155" s="41">
        <v>9.7345132743362831E-2</v>
      </c>
    </row>
    <row r="156" spans="1:8" x14ac:dyDescent="0.2">
      <c r="A156" s="41" t="s">
        <v>73</v>
      </c>
      <c r="B156" s="41" t="s">
        <v>1303</v>
      </c>
      <c r="C156" s="41" t="s">
        <v>1301</v>
      </c>
      <c r="D156" s="41">
        <v>2018</v>
      </c>
      <c r="E156" s="41">
        <v>0</v>
      </c>
      <c r="F156" s="41">
        <v>0</v>
      </c>
      <c r="G156" s="41">
        <v>0</v>
      </c>
      <c r="H156" s="41">
        <v>0</v>
      </c>
    </row>
    <row r="157" spans="1:8" x14ac:dyDescent="0.2">
      <c r="A157" s="41" t="s">
        <v>73</v>
      </c>
      <c r="B157" s="41" t="s">
        <v>1303</v>
      </c>
      <c r="C157" s="41" t="s">
        <v>1302</v>
      </c>
      <c r="D157" s="41">
        <v>2018</v>
      </c>
      <c r="E157" s="41">
        <v>0.88898969028731301</v>
      </c>
      <c r="F157" s="41">
        <v>1.3244255762048489</v>
      </c>
      <c r="G157" s="41">
        <v>3.1976744186046513E-2</v>
      </c>
      <c r="H157" s="41">
        <v>6.25E-2</v>
      </c>
    </row>
    <row r="158" spans="1:8" x14ac:dyDescent="0.2">
      <c r="A158" s="41" t="s">
        <v>73</v>
      </c>
      <c r="B158" s="41" t="s">
        <v>63</v>
      </c>
      <c r="C158" s="41" t="s">
        <v>1299</v>
      </c>
      <c r="D158" s="41">
        <v>2018</v>
      </c>
      <c r="E158" s="41">
        <v>1.767115299206365</v>
      </c>
      <c r="F158" s="41">
        <v>2.706291481404679</v>
      </c>
      <c r="G158" s="41">
        <v>9.1556459816887082E-3</v>
      </c>
      <c r="H158" s="41">
        <v>2.0091556459816889E-2</v>
      </c>
    </row>
    <row r="159" spans="1:8" x14ac:dyDescent="0.2">
      <c r="A159" s="41" t="s">
        <v>73</v>
      </c>
      <c r="B159" s="41" t="s">
        <v>63</v>
      </c>
      <c r="C159" s="41" t="s">
        <v>1300</v>
      </c>
      <c r="D159" s="41">
        <v>2018</v>
      </c>
      <c r="E159" s="41">
        <v>0.80526773128391294</v>
      </c>
      <c r="F159" s="41">
        <v>1.846004500962124</v>
      </c>
      <c r="G159" s="41">
        <v>3.3185840707964601E-3</v>
      </c>
      <c r="H159" s="41">
        <v>9.7345132743362831E-2</v>
      </c>
    </row>
    <row r="160" spans="1:8" x14ac:dyDescent="0.2">
      <c r="A160" s="41" t="s">
        <v>73</v>
      </c>
      <c r="B160" s="41" t="s">
        <v>63</v>
      </c>
      <c r="C160" s="41" t="s">
        <v>1301</v>
      </c>
      <c r="D160" s="41">
        <v>2018</v>
      </c>
      <c r="E160" s="41">
        <v>0</v>
      </c>
      <c r="F160" s="41">
        <v>0</v>
      </c>
      <c r="G160" s="41">
        <v>0</v>
      </c>
      <c r="H160" s="41">
        <v>0</v>
      </c>
    </row>
    <row r="161" spans="1:8" x14ac:dyDescent="0.2">
      <c r="A161" s="41" t="s">
        <v>73</v>
      </c>
      <c r="B161" s="41" t="s">
        <v>63</v>
      </c>
      <c r="C161" s="41" t="s">
        <v>1302</v>
      </c>
      <c r="D161" s="41">
        <v>2018</v>
      </c>
      <c r="E161" s="41">
        <v>1.024886203452253</v>
      </c>
      <c r="F161" s="41">
        <v>1.3244255762048489</v>
      </c>
      <c r="G161" s="41">
        <v>3.1976744186046513E-2</v>
      </c>
      <c r="H161" s="41">
        <v>6.25E-2</v>
      </c>
    </row>
    <row r="162" spans="1:8" x14ac:dyDescent="0.2">
      <c r="A162" s="41" t="s">
        <v>74</v>
      </c>
      <c r="B162" s="41" t="s">
        <v>57</v>
      </c>
      <c r="C162" s="41" t="s">
        <v>1299</v>
      </c>
      <c r="D162" s="41">
        <v>2018</v>
      </c>
      <c r="E162" s="41">
        <v>0.78755414808092128</v>
      </c>
      <c r="F162" s="41">
        <v>2.7130572101081909</v>
      </c>
      <c r="G162" s="41">
        <v>9.1556459816887082E-3</v>
      </c>
      <c r="H162" s="41">
        <v>2.0091556459816889E-2</v>
      </c>
    </row>
    <row r="163" spans="1:8" x14ac:dyDescent="0.2">
      <c r="A163" s="41" t="s">
        <v>74</v>
      </c>
      <c r="B163" s="41" t="s">
        <v>57</v>
      </c>
      <c r="C163" s="41" t="s">
        <v>1300</v>
      </c>
      <c r="D163" s="41">
        <v>2018</v>
      </c>
      <c r="E163" s="41">
        <v>0.35888543456852112</v>
      </c>
      <c r="F163" s="41">
        <v>1.850619512214529</v>
      </c>
      <c r="G163" s="41">
        <v>3.3185840707964601E-3</v>
      </c>
      <c r="H163" s="41">
        <v>9.7345132743362831E-2</v>
      </c>
    </row>
    <row r="164" spans="1:8" x14ac:dyDescent="0.2">
      <c r="A164" s="41" t="s">
        <v>74</v>
      </c>
      <c r="B164" s="41" t="s">
        <v>57</v>
      </c>
      <c r="C164" s="41" t="s">
        <v>1301</v>
      </c>
      <c r="D164" s="41">
        <v>2018</v>
      </c>
      <c r="E164" s="41">
        <v>0</v>
      </c>
      <c r="F164" s="41">
        <v>0</v>
      </c>
      <c r="G164" s="41">
        <v>0</v>
      </c>
      <c r="H164" s="41">
        <v>0</v>
      </c>
    </row>
    <row r="165" spans="1:8" x14ac:dyDescent="0.2">
      <c r="A165" s="41" t="s">
        <v>74</v>
      </c>
      <c r="B165" s="41" t="s">
        <v>57</v>
      </c>
      <c r="C165" s="41" t="s">
        <v>1302</v>
      </c>
      <c r="D165" s="41">
        <v>2018</v>
      </c>
      <c r="E165" s="41">
        <v>0.45676328035993591</v>
      </c>
      <c r="F165" s="41">
        <v>1.327736640145361</v>
      </c>
      <c r="G165" s="41">
        <v>3.1976744186046513E-2</v>
      </c>
      <c r="H165" s="41">
        <v>6.25E-2</v>
      </c>
    </row>
    <row r="166" spans="1:8" x14ac:dyDescent="0.2">
      <c r="A166" s="41" t="s">
        <v>74</v>
      </c>
      <c r="B166" s="41" t="s">
        <v>60</v>
      </c>
      <c r="C166" s="41" t="s">
        <v>1299</v>
      </c>
      <c r="D166" s="41">
        <v>2018</v>
      </c>
      <c r="E166" s="41">
        <v>0.4979164655222354</v>
      </c>
      <c r="F166" s="41">
        <v>2.2556939497508002</v>
      </c>
      <c r="G166" s="41">
        <v>9.1556459816887082E-3</v>
      </c>
      <c r="H166" s="41">
        <v>2.0091556459816889E-2</v>
      </c>
    </row>
    <row r="167" spans="1:8" x14ac:dyDescent="0.2">
      <c r="A167" s="41" t="s">
        <v>74</v>
      </c>
      <c r="B167" s="41" t="s">
        <v>60</v>
      </c>
      <c r="C167" s="41" t="s">
        <v>1300</v>
      </c>
      <c r="D167" s="41">
        <v>2018</v>
      </c>
      <c r="E167" s="41">
        <v>0.22689864251646169</v>
      </c>
      <c r="F167" s="41">
        <v>1.5386447515519299</v>
      </c>
      <c r="G167" s="41">
        <v>3.3185840707964601E-3</v>
      </c>
      <c r="H167" s="41">
        <v>9.7345132743362831E-2</v>
      </c>
    </row>
    <row r="168" spans="1:8" x14ac:dyDescent="0.2">
      <c r="A168" s="41" t="s">
        <v>74</v>
      </c>
      <c r="B168" s="41" t="s">
        <v>60</v>
      </c>
      <c r="C168" s="41" t="s">
        <v>1301</v>
      </c>
      <c r="D168" s="41">
        <v>2018</v>
      </c>
      <c r="E168" s="41">
        <v>0</v>
      </c>
      <c r="F168" s="41">
        <v>0</v>
      </c>
      <c r="G168" s="41">
        <v>0</v>
      </c>
      <c r="H168" s="41">
        <v>0</v>
      </c>
    </row>
    <row r="169" spans="1:8" x14ac:dyDescent="0.2">
      <c r="A169" s="41" t="s">
        <v>74</v>
      </c>
      <c r="B169" s="41" t="s">
        <v>60</v>
      </c>
      <c r="C169" s="41" t="s">
        <v>1302</v>
      </c>
      <c r="D169" s="41">
        <v>2018</v>
      </c>
      <c r="E169" s="41">
        <v>0.28878009047549669</v>
      </c>
      <c r="F169" s="41">
        <v>1.1039087177667419</v>
      </c>
      <c r="G169" s="41">
        <v>3.1976744186046513E-2</v>
      </c>
      <c r="H169" s="41">
        <v>6.25E-2</v>
      </c>
    </row>
    <row r="170" spans="1:8" x14ac:dyDescent="0.2">
      <c r="A170" s="41" t="s">
        <v>74</v>
      </c>
      <c r="B170" s="41" t="s">
        <v>75</v>
      </c>
      <c r="C170" s="41" t="s">
        <v>1299</v>
      </c>
      <c r="D170" s="41">
        <v>2018</v>
      </c>
      <c r="E170" s="41">
        <v>1.8647459787205281</v>
      </c>
      <c r="F170" s="41">
        <v>2.435662333264212</v>
      </c>
      <c r="G170" s="41">
        <v>9.1556459816887082E-3</v>
      </c>
      <c r="H170" s="41">
        <v>2.0091556459816889E-2</v>
      </c>
    </row>
    <row r="171" spans="1:8" x14ac:dyDescent="0.2">
      <c r="A171" s="41" t="s">
        <v>74</v>
      </c>
      <c r="B171" s="41" t="s">
        <v>75</v>
      </c>
      <c r="C171" s="41" t="s">
        <v>1300</v>
      </c>
      <c r="D171" s="41">
        <v>2018</v>
      </c>
      <c r="E171" s="41">
        <v>0.84975766118910145</v>
      </c>
      <c r="F171" s="41">
        <v>1.661404050865912</v>
      </c>
      <c r="G171" s="41">
        <v>3.3185840707964601E-3</v>
      </c>
      <c r="H171" s="41">
        <v>9.7345132743362831E-2</v>
      </c>
    </row>
    <row r="172" spans="1:8" x14ac:dyDescent="0.2">
      <c r="A172" s="41" t="s">
        <v>74</v>
      </c>
      <c r="B172" s="41" t="s">
        <v>75</v>
      </c>
      <c r="C172" s="41" t="s">
        <v>1301</v>
      </c>
      <c r="D172" s="41">
        <v>2018</v>
      </c>
      <c r="E172" s="41">
        <v>0</v>
      </c>
      <c r="F172" s="41">
        <v>0</v>
      </c>
      <c r="G172" s="41">
        <v>0</v>
      </c>
      <c r="H172" s="41">
        <v>0</v>
      </c>
    </row>
    <row r="173" spans="1:8" x14ac:dyDescent="0.2">
      <c r="A173" s="41" t="s">
        <v>74</v>
      </c>
      <c r="B173" s="41" t="s">
        <v>75</v>
      </c>
      <c r="C173" s="41" t="s">
        <v>1302</v>
      </c>
      <c r="D173" s="41">
        <v>2018</v>
      </c>
      <c r="E173" s="41">
        <v>1.081509750604311</v>
      </c>
      <c r="F173" s="41">
        <v>1.1919830185843641</v>
      </c>
      <c r="G173" s="41">
        <v>3.1976744186046513E-2</v>
      </c>
      <c r="H173" s="41">
        <v>6.25E-2</v>
      </c>
    </row>
    <row r="174" spans="1:8" x14ac:dyDescent="0.2">
      <c r="A174" s="41" t="s">
        <v>74</v>
      </c>
      <c r="B174" s="41" t="s">
        <v>67</v>
      </c>
      <c r="C174" s="41" t="s">
        <v>1299</v>
      </c>
      <c r="D174" s="41">
        <v>2018</v>
      </c>
      <c r="E174" s="41">
        <v>0.68666911258295205</v>
      </c>
      <c r="F174" s="41">
        <v>6.7657287035116989</v>
      </c>
      <c r="G174" s="41">
        <v>9.1556459816887082E-3</v>
      </c>
      <c r="H174" s="41">
        <v>2.0091556459816889E-2</v>
      </c>
    </row>
    <row r="175" spans="1:8" x14ac:dyDescent="0.2">
      <c r="A175" s="41" t="s">
        <v>74</v>
      </c>
      <c r="B175" s="41" t="s">
        <v>67</v>
      </c>
      <c r="C175" s="41" t="s">
        <v>1300</v>
      </c>
      <c r="D175" s="41">
        <v>2018</v>
      </c>
      <c r="E175" s="41">
        <v>0.3129125069998262</v>
      </c>
      <c r="F175" s="41">
        <v>4.6150112524053108</v>
      </c>
      <c r="G175" s="41">
        <v>3.3185840707964601E-3</v>
      </c>
      <c r="H175" s="41">
        <v>9.7345132743362831E-2</v>
      </c>
    </row>
    <row r="176" spans="1:8" x14ac:dyDescent="0.2">
      <c r="A176" s="41" t="s">
        <v>74</v>
      </c>
      <c r="B176" s="41" t="s">
        <v>67</v>
      </c>
      <c r="C176" s="41" t="s">
        <v>1301</v>
      </c>
      <c r="D176" s="41">
        <v>2018</v>
      </c>
      <c r="E176" s="41">
        <v>0</v>
      </c>
      <c r="F176" s="41">
        <v>0</v>
      </c>
      <c r="G176" s="41">
        <v>0</v>
      </c>
      <c r="H176" s="41">
        <v>0</v>
      </c>
    </row>
    <row r="177" spans="1:8" x14ac:dyDescent="0.2">
      <c r="A177" s="41" t="s">
        <v>74</v>
      </c>
      <c r="B177" s="41" t="s">
        <v>67</v>
      </c>
      <c r="C177" s="41" t="s">
        <v>1302</v>
      </c>
      <c r="D177" s="41">
        <v>2018</v>
      </c>
      <c r="E177" s="41">
        <v>0.39825228163614251</v>
      </c>
      <c r="F177" s="41">
        <v>3.311063940512124</v>
      </c>
      <c r="G177" s="41">
        <v>3.1976744186046513E-2</v>
      </c>
      <c r="H177" s="41">
        <v>6.25E-2</v>
      </c>
    </row>
    <row r="178" spans="1:8" x14ac:dyDescent="0.2">
      <c r="A178" s="41" t="s">
        <v>74</v>
      </c>
      <c r="B178" s="41" t="s">
        <v>84</v>
      </c>
      <c r="C178" s="41" t="s">
        <v>1299</v>
      </c>
      <c r="D178" s="41">
        <v>2018</v>
      </c>
      <c r="E178" s="41">
        <v>0.57927536511737199</v>
      </c>
      <c r="F178" s="41">
        <v>4.0594372221070181</v>
      </c>
      <c r="G178" s="41">
        <v>9.1556459816887082E-3</v>
      </c>
      <c r="H178" s="41">
        <v>2.0091556459816889E-2</v>
      </c>
    </row>
    <row r="179" spans="1:8" x14ac:dyDescent="0.2">
      <c r="A179" s="41" t="s">
        <v>74</v>
      </c>
      <c r="B179" s="41" t="s">
        <v>84</v>
      </c>
      <c r="C179" s="41" t="s">
        <v>1300</v>
      </c>
      <c r="D179" s="41">
        <v>2018</v>
      </c>
      <c r="E179" s="41">
        <v>0.26397358410411881</v>
      </c>
      <c r="F179" s="41">
        <v>2.769006751443186</v>
      </c>
      <c r="G179" s="41">
        <v>3.3185840707964601E-3</v>
      </c>
      <c r="H179" s="41">
        <v>9.7345132743362831E-2</v>
      </c>
    </row>
    <row r="180" spans="1:8" x14ac:dyDescent="0.2">
      <c r="A180" s="41" t="s">
        <v>74</v>
      </c>
      <c r="B180" s="41" t="s">
        <v>84</v>
      </c>
      <c r="C180" s="41" t="s">
        <v>1301</v>
      </c>
      <c r="D180" s="41">
        <v>2018</v>
      </c>
      <c r="E180" s="41">
        <v>0</v>
      </c>
      <c r="F180" s="41">
        <v>0</v>
      </c>
      <c r="G180" s="41">
        <v>0</v>
      </c>
      <c r="H180" s="41">
        <v>0</v>
      </c>
    </row>
    <row r="181" spans="1:8" x14ac:dyDescent="0.2">
      <c r="A181" s="41" t="s">
        <v>74</v>
      </c>
      <c r="B181" s="41" t="s">
        <v>84</v>
      </c>
      <c r="C181" s="41" t="s">
        <v>1302</v>
      </c>
      <c r="D181" s="41">
        <v>2018</v>
      </c>
      <c r="E181" s="41">
        <v>0.3359663797688785</v>
      </c>
      <c r="F181" s="41">
        <v>1.986638364307274</v>
      </c>
      <c r="G181" s="41">
        <v>3.1976744186046513E-2</v>
      </c>
      <c r="H181" s="41">
        <v>6.25E-2</v>
      </c>
    </row>
    <row r="182" spans="1:8" x14ac:dyDescent="0.2">
      <c r="A182" s="41" t="s">
        <v>74</v>
      </c>
      <c r="B182" s="41" t="s">
        <v>68</v>
      </c>
      <c r="C182" s="41" t="s">
        <v>1299</v>
      </c>
      <c r="D182" s="41">
        <v>2018</v>
      </c>
      <c r="E182" s="41">
        <v>0.78755414808092128</v>
      </c>
      <c r="F182" s="41">
        <v>2.7130572101081909</v>
      </c>
      <c r="G182" s="41">
        <v>9.1556459816887082E-3</v>
      </c>
      <c r="H182" s="41">
        <v>2.0091556459816889E-2</v>
      </c>
    </row>
    <row r="183" spans="1:8" x14ac:dyDescent="0.2">
      <c r="A183" s="41" t="s">
        <v>74</v>
      </c>
      <c r="B183" s="41" t="s">
        <v>68</v>
      </c>
      <c r="C183" s="41" t="s">
        <v>1300</v>
      </c>
      <c r="D183" s="41">
        <v>2018</v>
      </c>
      <c r="E183" s="41">
        <v>0.35888543456852112</v>
      </c>
      <c r="F183" s="41">
        <v>1.850619512214529</v>
      </c>
      <c r="G183" s="41">
        <v>3.3185840707964601E-3</v>
      </c>
      <c r="H183" s="41">
        <v>9.7345132743362831E-2</v>
      </c>
    </row>
    <row r="184" spans="1:8" x14ac:dyDescent="0.2">
      <c r="A184" s="41" t="s">
        <v>74</v>
      </c>
      <c r="B184" s="41" t="s">
        <v>68</v>
      </c>
      <c r="C184" s="41" t="s">
        <v>1301</v>
      </c>
      <c r="D184" s="41">
        <v>2018</v>
      </c>
      <c r="E184" s="41">
        <v>0</v>
      </c>
      <c r="F184" s="41">
        <v>0</v>
      </c>
      <c r="G184" s="41">
        <v>0</v>
      </c>
      <c r="H184" s="41">
        <v>0</v>
      </c>
    </row>
    <row r="185" spans="1:8" x14ac:dyDescent="0.2">
      <c r="A185" s="41" t="s">
        <v>74</v>
      </c>
      <c r="B185" s="41" t="s">
        <v>68</v>
      </c>
      <c r="C185" s="41" t="s">
        <v>1302</v>
      </c>
      <c r="D185" s="41">
        <v>2018</v>
      </c>
      <c r="E185" s="41">
        <v>0.45676328035993591</v>
      </c>
      <c r="F185" s="41">
        <v>1.327736640145361</v>
      </c>
      <c r="G185" s="41">
        <v>3.1976744186046513E-2</v>
      </c>
      <c r="H185" s="41">
        <v>6.25E-2</v>
      </c>
    </row>
    <row r="186" spans="1:8" x14ac:dyDescent="0.2">
      <c r="A186" s="41" t="s">
        <v>74</v>
      </c>
      <c r="B186" s="41" t="s">
        <v>1303</v>
      </c>
      <c r="C186" s="41" t="s">
        <v>1299</v>
      </c>
      <c r="D186" s="41">
        <v>2018</v>
      </c>
      <c r="E186" s="41">
        <v>0.83636948783800313</v>
      </c>
      <c r="F186" s="41">
        <v>2.7847739343654152</v>
      </c>
      <c r="G186" s="41">
        <v>9.1556459816887082E-3</v>
      </c>
      <c r="H186" s="41">
        <v>2.0091556459816889E-2</v>
      </c>
    </row>
    <row r="187" spans="1:8" x14ac:dyDescent="0.2">
      <c r="A187" s="41" t="s">
        <v>74</v>
      </c>
      <c r="B187" s="41" t="s">
        <v>1303</v>
      </c>
      <c r="C187" s="41" t="s">
        <v>1300</v>
      </c>
      <c r="D187" s="41">
        <v>2018</v>
      </c>
      <c r="E187" s="41">
        <v>0.38113039952111533</v>
      </c>
      <c r="F187" s="41">
        <v>1.899538631490026</v>
      </c>
      <c r="G187" s="41">
        <v>3.3185840707964601E-3</v>
      </c>
      <c r="H187" s="41">
        <v>9.7345132743362831E-2</v>
      </c>
    </row>
    <row r="188" spans="1:8" x14ac:dyDescent="0.2">
      <c r="A188" s="41" t="s">
        <v>74</v>
      </c>
      <c r="B188" s="41" t="s">
        <v>1303</v>
      </c>
      <c r="C188" s="41" t="s">
        <v>1301</v>
      </c>
      <c r="D188" s="41">
        <v>2018</v>
      </c>
      <c r="E188" s="41">
        <v>0</v>
      </c>
      <c r="F188" s="41">
        <v>0</v>
      </c>
      <c r="G188" s="41">
        <v>0</v>
      </c>
      <c r="H188" s="41">
        <v>0</v>
      </c>
    </row>
    <row r="189" spans="1:8" x14ac:dyDescent="0.2">
      <c r="A189" s="41" t="s">
        <v>74</v>
      </c>
      <c r="B189" s="41" t="s">
        <v>1303</v>
      </c>
      <c r="C189" s="41" t="s">
        <v>1302</v>
      </c>
      <c r="D189" s="41">
        <v>2018</v>
      </c>
      <c r="E189" s="41">
        <v>0.48507505393596489</v>
      </c>
      <c r="F189" s="41">
        <v>1.3628339179147899</v>
      </c>
      <c r="G189" s="41">
        <v>3.1976744186046513E-2</v>
      </c>
      <c r="H189" s="41">
        <v>6.25E-2</v>
      </c>
    </row>
    <row r="190" spans="1:8" x14ac:dyDescent="0.2">
      <c r="A190" s="41" t="s">
        <v>74</v>
      </c>
      <c r="B190" s="41" t="s">
        <v>63</v>
      </c>
      <c r="C190" s="41" t="s">
        <v>1299</v>
      </c>
      <c r="D190" s="41">
        <v>2018</v>
      </c>
      <c r="E190" s="41">
        <v>1.0316308468663311</v>
      </c>
      <c r="F190" s="41">
        <v>2.7996585375131411</v>
      </c>
      <c r="G190" s="41">
        <v>9.1556459816887082E-3</v>
      </c>
      <c r="H190" s="41">
        <v>2.0091556459816889E-2</v>
      </c>
    </row>
    <row r="191" spans="1:8" x14ac:dyDescent="0.2">
      <c r="A191" s="41" t="s">
        <v>74</v>
      </c>
      <c r="B191" s="41" t="s">
        <v>63</v>
      </c>
      <c r="C191" s="41" t="s">
        <v>1300</v>
      </c>
      <c r="D191" s="41">
        <v>2018</v>
      </c>
      <c r="E191" s="41">
        <v>0.47011025933149247</v>
      </c>
      <c r="F191" s="41">
        <v>1.909691656245317</v>
      </c>
      <c r="G191" s="41">
        <v>3.3185840707964601E-3</v>
      </c>
      <c r="H191" s="41">
        <v>9.7345132743362831E-2</v>
      </c>
    </row>
    <row r="192" spans="1:8" x14ac:dyDescent="0.2">
      <c r="A192" s="41" t="s">
        <v>74</v>
      </c>
      <c r="B192" s="41" t="s">
        <v>63</v>
      </c>
      <c r="C192" s="41" t="s">
        <v>1301</v>
      </c>
      <c r="D192" s="41">
        <v>2018</v>
      </c>
      <c r="E192" s="41">
        <v>0</v>
      </c>
      <c r="F192" s="41">
        <v>0</v>
      </c>
      <c r="G192" s="41">
        <v>0</v>
      </c>
      <c r="H192" s="41">
        <v>0</v>
      </c>
    </row>
    <row r="193" spans="1:8" x14ac:dyDescent="0.2">
      <c r="A193" s="41" t="s">
        <v>74</v>
      </c>
      <c r="B193" s="41" t="s">
        <v>63</v>
      </c>
      <c r="C193" s="41" t="s">
        <v>1302</v>
      </c>
      <c r="D193" s="41">
        <v>2018</v>
      </c>
      <c r="E193" s="41">
        <v>0.59832214824008134</v>
      </c>
      <c r="F193" s="41">
        <v>1.3701182585839169</v>
      </c>
      <c r="G193" s="41">
        <v>3.1976744186046513E-2</v>
      </c>
      <c r="H193" s="41">
        <v>6.25E-2</v>
      </c>
    </row>
    <row r="194" spans="1:8" x14ac:dyDescent="0.2">
      <c r="A194" s="41" t="s">
        <v>59</v>
      </c>
      <c r="B194" s="41" t="s">
        <v>57</v>
      </c>
      <c r="C194" s="41" t="s">
        <v>1299</v>
      </c>
      <c r="D194" s="41">
        <v>2018</v>
      </c>
      <c r="E194" s="41">
        <v>4.3087673225584284</v>
      </c>
      <c r="F194" s="41">
        <v>3.838874466372538</v>
      </c>
      <c r="G194" s="41">
        <v>9.1556459816887082E-3</v>
      </c>
      <c r="H194" s="41">
        <v>2.0091556459816889E-2</v>
      </c>
    </row>
    <row r="195" spans="1:8" x14ac:dyDescent="0.2">
      <c r="A195" s="41" t="s">
        <v>59</v>
      </c>
      <c r="B195" s="41" t="s">
        <v>57</v>
      </c>
      <c r="C195" s="41" t="s">
        <v>1300</v>
      </c>
      <c r="D195" s="41">
        <v>2018</v>
      </c>
      <c r="E195" s="41">
        <v>1.963488906482322</v>
      </c>
      <c r="F195" s="41">
        <v>2.6185573846147729</v>
      </c>
      <c r="G195" s="41">
        <v>3.3185840707964601E-3</v>
      </c>
      <c r="H195" s="41">
        <v>9.7345132743362831E-2</v>
      </c>
    </row>
    <row r="196" spans="1:8" x14ac:dyDescent="0.2">
      <c r="A196" s="41" t="s">
        <v>59</v>
      </c>
      <c r="B196" s="41" t="s">
        <v>57</v>
      </c>
      <c r="C196" s="41" t="s">
        <v>1301</v>
      </c>
      <c r="D196" s="41">
        <v>2018</v>
      </c>
      <c r="E196" s="41">
        <v>0</v>
      </c>
      <c r="F196" s="41">
        <v>0</v>
      </c>
      <c r="G196" s="41">
        <v>0</v>
      </c>
      <c r="H196" s="41">
        <v>0</v>
      </c>
    </row>
    <row r="197" spans="1:8" x14ac:dyDescent="0.2">
      <c r="A197" s="41" t="s">
        <v>59</v>
      </c>
      <c r="B197" s="41" t="s">
        <v>57</v>
      </c>
      <c r="C197" s="41" t="s">
        <v>1302</v>
      </c>
      <c r="D197" s="41">
        <v>2018</v>
      </c>
      <c r="E197" s="41">
        <v>2.498985880977501</v>
      </c>
      <c r="F197" s="41">
        <v>1.8786976798465791</v>
      </c>
      <c r="G197" s="41">
        <v>3.1976744186046513E-2</v>
      </c>
      <c r="H197" s="41">
        <v>6.25E-2</v>
      </c>
    </row>
    <row r="198" spans="1:8" x14ac:dyDescent="0.2">
      <c r="A198" s="41" t="s">
        <v>59</v>
      </c>
      <c r="B198" s="41" t="s">
        <v>60</v>
      </c>
      <c r="C198" s="41" t="s">
        <v>1299</v>
      </c>
      <c r="D198" s="41">
        <v>2018</v>
      </c>
      <c r="E198" s="41">
        <v>6.1637502333275416</v>
      </c>
      <c r="F198" s="41">
        <v>3.1568890130585592</v>
      </c>
      <c r="G198" s="41">
        <v>9.1556459816887082E-3</v>
      </c>
      <c r="H198" s="41">
        <v>2.0091556459816889E-2</v>
      </c>
    </row>
    <row r="199" spans="1:8" x14ac:dyDescent="0.2">
      <c r="A199" s="41" t="s">
        <v>59</v>
      </c>
      <c r="B199" s="41" t="s">
        <v>60</v>
      </c>
      <c r="C199" s="41" t="s">
        <v>1300</v>
      </c>
      <c r="D199" s="41">
        <v>2018</v>
      </c>
      <c r="E199" s="41">
        <v>2.808797574680904</v>
      </c>
      <c r="F199" s="41">
        <v>2.1533642503723178</v>
      </c>
      <c r="G199" s="41">
        <v>3.3185840707964601E-3</v>
      </c>
      <c r="H199" s="41">
        <v>9.7345132743362831E-2</v>
      </c>
    </row>
    <row r="200" spans="1:8" x14ac:dyDescent="0.2">
      <c r="A200" s="41" t="s">
        <v>59</v>
      </c>
      <c r="B200" s="41" t="s">
        <v>60</v>
      </c>
      <c r="C200" s="41" t="s">
        <v>1301</v>
      </c>
      <c r="D200" s="41">
        <v>2018</v>
      </c>
      <c r="E200" s="41">
        <v>0</v>
      </c>
      <c r="F200" s="41">
        <v>0</v>
      </c>
      <c r="G200" s="41">
        <v>0</v>
      </c>
      <c r="H200" s="41">
        <v>0</v>
      </c>
    </row>
    <row r="201" spans="1:8" x14ac:dyDescent="0.2">
      <c r="A201" s="41" t="s">
        <v>59</v>
      </c>
      <c r="B201" s="41" t="s">
        <v>60</v>
      </c>
      <c r="C201" s="41" t="s">
        <v>1302</v>
      </c>
      <c r="D201" s="41">
        <v>2018</v>
      </c>
      <c r="E201" s="41">
        <v>3.574833276866606</v>
      </c>
      <c r="F201" s="41">
        <v>1.544942434642957</v>
      </c>
      <c r="G201" s="41">
        <v>3.1976744186046513E-2</v>
      </c>
      <c r="H201" s="41">
        <v>6.25E-2</v>
      </c>
    </row>
    <row r="202" spans="1:8" x14ac:dyDescent="0.2">
      <c r="A202" s="41" t="s">
        <v>59</v>
      </c>
      <c r="B202" s="41" t="s">
        <v>75</v>
      </c>
      <c r="C202" s="41" t="s">
        <v>1299</v>
      </c>
      <c r="D202" s="41">
        <v>2018</v>
      </c>
      <c r="E202" s="41">
        <v>11.767751237440541</v>
      </c>
      <c r="F202" s="41">
        <v>3.382864351755849</v>
      </c>
      <c r="G202" s="41">
        <v>9.1556459816887082E-3</v>
      </c>
      <c r="H202" s="41">
        <v>2.0091556459816889E-2</v>
      </c>
    </row>
    <row r="203" spans="1:8" x14ac:dyDescent="0.2">
      <c r="A203" s="41" t="s">
        <v>59</v>
      </c>
      <c r="B203" s="41" t="s">
        <v>75</v>
      </c>
      <c r="C203" s="41" t="s">
        <v>1300</v>
      </c>
      <c r="D203" s="41">
        <v>2018</v>
      </c>
      <c r="E203" s="41">
        <v>5.3625195512387274</v>
      </c>
      <c r="F203" s="41">
        <v>2.307505626202655</v>
      </c>
      <c r="G203" s="41">
        <v>3.3185840707964601E-3</v>
      </c>
      <c r="H203" s="41">
        <v>9.7345132743362831E-2</v>
      </c>
    </row>
    <row r="204" spans="1:8" x14ac:dyDescent="0.2">
      <c r="A204" s="41" t="s">
        <v>59</v>
      </c>
      <c r="B204" s="41" t="s">
        <v>75</v>
      </c>
      <c r="C204" s="41" t="s">
        <v>1301</v>
      </c>
      <c r="D204" s="41">
        <v>2018</v>
      </c>
      <c r="E204" s="41">
        <v>0</v>
      </c>
      <c r="F204" s="41">
        <v>0</v>
      </c>
      <c r="G204" s="41">
        <v>0</v>
      </c>
      <c r="H204" s="41">
        <v>0</v>
      </c>
    </row>
    <row r="205" spans="1:8" x14ac:dyDescent="0.2">
      <c r="A205" s="41" t="s">
        <v>59</v>
      </c>
      <c r="B205" s="41" t="s">
        <v>75</v>
      </c>
      <c r="C205" s="41" t="s">
        <v>1302</v>
      </c>
      <c r="D205" s="41">
        <v>2018</v>
      </c>
      <c r="E205" s="41">
        <v>6.825024883394744</v>
      </c>
      <c r="F205" s="41">
        <v>1.655531970256062</v>
      </c>
      <c r="G205" s="41">
        <v>3.1976744186046513E-2</v>
      </c>
      <c r="H205" s="41">
        <v>6.25E-2</v>
      </c>
    </row>
    <row r="206" spans="1:8" x14ac:dyDescent="0.2">
      <c r="A206" s="41" t="s">
        <v>59</v>
      </c>
      <c r="B206" s="41" t="s">
        <v>67</v>
      </c>
      <c r="C206" s="41" t="s">
        <v>1299</v>
      </c>
      <c r="D206" s="41">
        <v>2018</v>
      </c>
      <c r="E206" s="41">
        <v>7.5501058824286673</v>
      </c>
      <c r="F206" s="41">
        <v>7.6682769125601586</v>
      </c>
      <c r="G206" s="41">
        <v>9.1556459816887082E-3</v>
      </c>
      <c r="H206" s="41">
        <v>2.0091556459816889E-2</v>
      </c>
    </row>
    <row r="207" spans="1:8" x14ac:dyDescent="0.2">
      <c r="A207" s="41" t="s">
        <v>59</v>
      </c>
      <c r="B207" s="41" t="s">
        <v>67</v>
      </c>
      <c r="C207" s="41" t="s">
        <v>1300</v>
      </c>
      <c r="D207" s="41">
        <v>2018</v>
      </c>
      <c r="E207" s="41">
        <v>3.4405545793345822</v>
      </c>
      <c r="F207" s="41">
        <v>5.2306537534761786</v>
      </c>
      <c r="G207" s="41">
        <v>3.3185840707964601E-3</v>
      </c>
      <c r="H207" s="41">
        <v>9.7345132743362831E-2</v>
      </c>
    </row>
    <row r="208" spans="1:8" x14ac:dyDescent="0.2">
      <c r="A208" s="41" t="s">
        <v>59</v>
      </c>
      <c r="B208" s="41" t="s">
        <v>67</v>
      </c>
      <c r="C208" s="41" t="s">
        <v>1301</v>
      </c>
      <c r="D208" s="41">
        <v>2018</v>
      </c>
      <c r="E208" s="41">
        <v>0</v>
      </c>
      <c r="F208" s="41">
        <v>0</v>
      </c>
      <c r="G208" s="41">
        <v>0</v>
      </c>
      <c r="H208" s="41">
        <v>0</v>
      </c>
    </row>
    <row r="209" spans="1:8" x14ac:dyDescent="0.2">
      <c r="A209" s="41" t="s">
        <v>59</v>
      </c>
      <c r="B209" s="41" t="s">
        <v>67</v>
      </c>
      <c r="C209" s="41" t="s">
        <v>1302</v>
      </c>
      <c r="D209" s="41">
        <v>2018</v>
      </c>
      <c r="E209" s="41">
        <v>4.3788876464258317</v>
      </c>
      <c r="F209" s="41">
        <v>3.75275987017644</v>
      </c>
      <c r="G209" s="41">
        <v>3.1976744186046513E-2</v>
      </c>
      <c r="H209" s="41">
        <v>6.25E-2</v>
      </c>
    </row>
    <row r="210" spans="1:8" x14ac:dyDescent="0.2">
      <c r="A210" s="41" t="s">
        <v>59</v>
      </c>
      <c r="B210" s="41" t="s">
        <v>84</v>
      </c>
      <c r="C210" s="41" t="s">
        <v>1299</v>
      </c>
      <c r="D210" s="41">
        <v>2018</v>
      </c>
      <c r="E210" s="41">
        <v>7.5501058824286673</v>
      </c>
      <c r="F210" s="41">
        <v>4.0594372221070181</v>
      </c>
      <c r="G210" s="41">
        <v>9.1556459816887082E-3</v>
      </c>
      <c r="H210" s="41">
        <v>2.0091556459816889E-2</v>
      </c>
    </row>
    <row r="211" spans="1:8" x14ac:dyDescent="0.2">
      <c r="A211" s="41" t="s">
        <v>59</v>
      </c>
      <c r="B211" s="41" t="s">
        <v>84</v>
      </c>
      <c r="C211" s="41" t="s">
        <v>1300</v>
      </c>
      <c r="D211" s="41">
        <v>2018</v>
      </c>
      <c r="E211" s="41">
        <v>3.4405545793345822</v>
      </c>
      <c r="F211" s="41">
        <v>2.769006751443186</v>
      </c>
      <c r="G211" s="41">
        <v>3.3185840707964601E-3</v>
      </c>
      <c r="H211" s="41">
        <v>9.7345132743362831E-2</v>
      </c>
    </row>
    <row r="212" spans="1:8" x14ac:dyDescent="0.2">
      <c r="A212" s="41" t="s">
        <v>59</v>
      </c>
      <c r="B212" s="41" t="s">
        <v>84</v>
      </c>
      <c r="C212" s="41" t="s">
        <v>1301</v>
      </c>
      <c r="D212" s="41">
        <v>2018</v>
      </c>
      <c r="E212" s="41">
        <v>0</v>
      </c>
      <c r="F212" s="41">
        <v>0</v>
      </c>
      <c r="G212" s="41">
        <v>0</v>
      </c>
      <c r="H212" s="41">
        <v>0</v>
      </c>
    </row>
    <row r="213" spans="1:8" x14ac:dyDescent="0.2">
      <c r="A213" s="41" t="s">
        <v>59</v>
      </c>
      <c r="B213" s="41" t="s">
        <v>84</v>
      </c>
      <c r="C213" s="41" t="s">
        <v>1302</v>
      </c>
      <c r="D213" s="41">
        <v>2018</v>
      </c>
      <c r="E213" s="41">
        <v>4.3788876464258317</v>
      </c>
      <c r="F213" s="41">
        <v>1.986638364307274</v>
      </c>
      <c r="G213" s="41">
        <v>3.1976744186046513E-2</v>
      </c>
      <c r="H213" s="41">
        <v>6.25E-2</v>
      </c>
    </row>
    <row r="214" spans="1:8" x14ac:dyDescent="0.2">
      <c r="A214" s="41" t="s">
        <v>59</v>
      </c>
      <c r="B214" s="41" t="s">
        <v>68</v>
      </c>
      <c r="C214" s="41" t="s">
        <v>1299</v>
      </c>
      <c r="D214" s="41">
        <v>2018</v>
      </c>
      <c r="E214" s="41">
        <v>4.3087673225584284</v>
      </c>
      <c r="F214" s="41">
        <v>3.838874466372538</v>
      </c>
      <c r="G214" s="41">
        <v>9.1556459816887082E-3</v>
      </c>
      <c r="H214" s="41">
        <v>2.0091556459816889E-2</v>
      </c>
    </row>
    <row r="215" spans="1:8" x14ac:dyDescent="0.2">
      <c r="A215" s="41" t="s">
        <v>59</v>
      </c>
      <c r="B215" s="41" t="s">
        <v>68</v>
      </c>
      <c r="C215" s="41" t="s">
        <v>1300</v>
      </c>
      <c r="D215" s="41">
        <v>2018</v>
      </c>
      <c r="E215" s="41">
        <v>1.963488906482322</v>
      </c>
      <c r="F215" s="41">
        <v>2.6185573846147729</v>
      </c>
      <c r="G215" s="41">
        <v>3.3185840707964601E-3</v>
      </c>
      <c r="H215" s="41">
        <v>9.7345132743362831E-2</v>
      </c>
    </row>
    <row r="216" spans="1:8" x14ac:dyDescent="0.2">
      <c r="A216" s="41" t="s">
        <v>59</v>
      </c>
      <c r="B216" s="41" t="s">
        <v>68</v>
      </c>
      <c r="C216" s="41" t="s">
        <v>1301</v>
      </c>
      <c r="D216" s="41">
        <v>2018</v>
      </c>
      <c r="E216" s="41">
        <v>0</v>
      </c>
      <c r="F216" s="41">
        <v>0</v>
      </c>
      <c r="G216" s="41">
        <v>0</v>
      </c>
      <c r="H216" s="41">
        <v>0</v>
      </c>
    </row>
    <row r="217" spans="1:8" x14ac:dyDescent="0.2">
      <c r="A217" s="41" t="s">
        <v>59</v>
      </c>
      <c r="B217" s="41" t="s">
        <v>68</v>
      </c>
      <c r="C217" s="41" t="s">
        <v>1302</v>
      </c>
      <c r="D217" s="41">
        <v>2018</v>
      </c>
      <c r="E217" s="41">
        <v>2.498985880977501</v>
      </c>
      <c r="F217" s="41">
        <v>1.8786976798465791</v>
      </c>
      <c r="G217" s="41">
        <v>3.1976744186046513E-2</v>
      </c>
      <c r="H217" s="41">
        <v>6.25E-2</v>
      </c>
    </row>
    <row r="218" spans="1:8" x14ac:dyDescent="0.2">
      <c r="A218" s="41" t="s">
        <v>59</v>
      </c>
      <c r="B218" s="41" t="s">
        <v>1303</v>
      </c>
      <c r="C218" s="41" t="s">
        <v>1299</v>
      </c>
      <c r="D218" s="41">
        <v>2018</v>
      </c>
      <c r="E218" s="41">
        <v>7.5501058824286664</v>
      </c>
      <c r="F218" s="41">
        <v>3.918710065073975</v>
      </c>
      <c r="G218" s="41">
        <v>9.1556459816887082E-3</v>
      </c>
      <c r="H218" s="41">
        <v>2.0091556459816889E-2</v>
      </c>
    </row>
    <row r="219" spans="1:8" x14ac:dyDescent="0.2">
      <c r="A219" s="41" t="s">
        <v>59</v>
      </c>
      <c r="B219" s="41" t="s">
        <v>1303</v>
      </c>
      <c r="C219" s="41" t="s">
        <v>1300</v>
      </c>
      <c r="D219" s="41">
        <v>2018</v>
      </c>
      <c r="E219" s="41">
        <v>3.4405545793345822</v>
      </c>
      <c r="F219" s="41">
        <v>2.6730145173931561</v>
      </c>
      <c r="G219" s="41">
        <v>3.3185840707964601E-3</v>
      </c>
      <c r="H219" s="41">
        <v>9.7345132743362831E-2</v>
      </c>
    </row>
    <row r="220" spans="1:8" x14ac:dyDescent="0.2">
      <c r="A220" s="41" t="s">
        <v>59</v>
      </c>
      <c r="B220" s="41" t="s">
        <v>1303</v>
      </c>
      <c r="C220" s="41" t="s">
        <v>1301</v>
      </c>
      <c r="D220" s="41">
        <v>2018</v>
      </c>
      <c r="E220" s="41">
        <v>0</v>
      </c>
      <c r="F220" s="41">
        <v>0</v>
      </c>
      <c r="G220" s="41">
        <v>0</v>
      </c>
      <c r="H220" s="41">
        <v>0</v>
      </c>
    </row>
    <row r="221" spans="1:8" x14ac:dyDescent="0.2">
      <c r="A221" s="41" t="s">
        <v>59</v>
      </c>
      <c r="B221" s="41" t="s">
        <v>1303</v>
      </c>
      <c r="C221" s="41" t="s">
        <v>1302</v>
      </c>
      <c r="D221" s="41">
        <v>2018</v>
      </c>
      <c r="E221" s="41">
        <v>4.3788876464258308</v>
      </c>
      <c r="F221" s="41">
        <v>1.9177682343446221</v>
      </c>
      <c r="G221" s="41">
        <v>3.1976744186046513E-2</v>
      </c>
      <c r="H221" s="41">
        <v>6.25E-2</v>
      </c>
    </row>
    <row r="222" spans="1:8" x14ac:dyDescent="0.2">
      <c r="A222" s="41" t="s">
        <v>59</v>
      </c>
      <c r="B222" s="41" t="s">
        <v>63</v>
      </c>
      <c r="C222" s="41" t="s">
        <v>1299</v>
      </c>
      <c r="D222" s="41">
        <v>2018</v>
      </c>
      <c r="E222" s="41">
        <v>8.1489073834488721</v>
      </c>
      <c r="F222" s="41">
        <v>3.8510527780388588</v>
      </c>
      <c r="G222" s="41">
        <v>9.1556459816887082E-3</v>
      </c>
      <c r="H222" s="41">
        <v>2.0091556459816889E-2</v>
      </c>
    </row>
    <row r="223" spans="1:8" x14ac:dyDescent="0.2">
      <c r="A223" s="41" t="s">
        <v>59</v>
      </c>
      <c r="B223" s="41" t="s">
        <v>63</v>
      </c>
      <c r="C223" s="41" t="s">
        <v>1300</v>
      </c>
      <c r="D223" s="41">
        <v>2018</v>
      </c>
      <c r="E223" s="41">
        <v>3.713426149419738</v>
      </c>
      <c r="F223" s="41">
        <v>2.626864404869103</v>
      </c>
      <c r="G223" s="41">
        <v>3.3185840707964601E-3</v>
      </c>
      <c r="H223" s="41">
        <v>9.7345132743362831E-2</v>
      </c>
    </row>
    <row r="224" spans="1:8" x14ac:dyDescent="0.2">
      <c r="A224" s="41" t="s">
        <v>59</v>
      </c>
      <c r="B224" s="41" t="s">
        <v>63</v>
      </c>
      <c r="C224" s="41" t="s">
        <v>1301</v>
      </c>
      <c r="D224" s="41">
        <v>2018</v>
      </c>
      <c r="E224" s="41">
        <v>0</v>
      </c>
      <c r="F224" s="41">
        <v>0</v>
      </c>
      <c r="G224" s="41">
        <v>0</v>
      </c>
      <c r="H224" s="41">
        <v>0</v>
      </c>
    </row>
    <row r="225" spans="1:8" x14ac:dyDescent="0.2">
      <c r="A225" s="41" t="s">
        <v>59</v>
      </c>
      <c r="B225" s="41" t="s">
        <v>63</v>
      </c>
      <c r="C225" s="41" t="s">
        <v>1302</v>
      </c>
      <c r="D225" s="41">
        <v>2018</v>
      </c>
      <c r="E225" s="41">
        <v>4.7261787356251217</v>
      </c>
      <c r="F225" s="41">
        <v>1.884657594939501</v>
      </c>
      <c r="G225" s="41">
        <v>3.1976744186046513E-2</v>
      </c>
      <c r="H225" s="41">
        <v>6.25E-2</v>
      </c>
    </row>
    <row r="226" spans="1:8" x14ac:dyDescent="0.2">
      <c r="A226" s="41" t="s">
        <v>61</v>
      </c>
      <c r="B226" s="41" t="s">
        <v>57</v>
      </c>
      <c r="C226" s="41" t="s">
        <v>1299</v>
      </c>
      <c r="D226" s="41">
        <v>2018</v>
      </c>
      <c r="E226" s="41">
        <v>0.7354844523400339</v>
      </c>
      <c r="F226" s="41">
        <v>1.81050900105973</v>
      </c>
      <c r="G226" s="41">
        <v>9.1556459816887082E-3</v>
      </c>
      <c r="H226" s="41">
        <v>2.0091556459816889E-2</v>
      </c>
    </row>
    <row r="227" spans="1:8" x14ac:dyDescent="0.2">
      <c r="A227" s="41" t="s">
        <v>61</v>
      </c>
      <c r="B227" s="41" t="s">
        <v>57</v>
      </c>
      <c r="C227" s="41" t="s">
        <v>1300</v>
      </c>
      <c r="D227" s="41">
        <v>2018</v>
      </c>
      <c r="E227" s="41">
        <v>0.33515747195242052</v>
      </c>
      <c r="F227" s="41">
        <v>1.2349770111436611</v>
      </c>
      <c r="G227" s="41">
        <v>3.3185840707964601E-3</v>
      </c>
      <c r="H227" s="41">
        <v>9.7345132743362831E-2</v>
      </c>
    </row>
    <row r="228" spans="1:8" x14ac:dyDescent="0.2">
      <c r="A228" s="41" t="s">
        <v>61</v>
      </c>
      <c r="B228" s="41" t="s">
        <v>57</v>
      </c>
      <c r="C228" s="41" t="s">
        <v>1301</v>
      </c>
      <c r="D228" s="41">
        <v>2018</v>
      </c>
      <c r="E228" s="41">
        <v>0</v>
      </c>
      <c r="F228" s="41">
        <v>0</v>
      </c>
      <c r="G228" s="41">
        <v>0</v>
      </c>
      <c r="H228" s="41">
        <v>0</v>
      </c>
    </row>
    <row r="229" spans="1:8" x14ac:dyDescent="0.2">
      <c r="A229" s="41" t="s">
        <v>61</v>
      </c>
      <c r="B229" s="41" t="s">
        <v>57</v>
      </c>
      <c r="C229" s="41" t="s">
        <v>1302</v>
      </c>
      <c r="D229" s="41">
        <v>2018</v>
      </c>
      <c r="E229" s="41">
        <v>0.4265640552121715</v>
      </c>
      <c r="F229" s="41">
        <v>0.88604071048104416</v>
      </c>
      <c r="G229" s="41">
        <v>3.1976744186046513E-2</v>
      </c>
      <c r="H229" s="41">
        <v>6.25E-2</v>
      </c>
    </row>
    <row r="230" spans="1:8" x14ac:dyDescent="0.2">
      <c r="A230" s="41" t="s">
        <v>61</v>
      </c>
      <c r="B230" s="41" t="s">
        <v>60</v>
      </c>
      <c r="C230" s="41" t="s">
        <v>1299</v>
      </c>
      <c r="D230" s="41">
        <v>2018</v>
      </c>
      <c r="E230" s="41">
        <v>0.71921267242100662</v>
      </c>
      <c r="F230" s="41">
        <v>1.798330689393409</v>
      </c>
      <c r="G230" s="41">
        <v>9.1556459816887082E-3</v>
      </c>
      <c r="H230" s="41">
        <v>2.0091556459816889E-2</v>
      </c>
    </row>
    <row r="231" spans="1:8" x14ac:dyDescent="0.2">
      <c r="A231" s="41" t="s">
        <v>61</v>
      </c>
      <c r="B231" s="41" t="s">
        <v>60</v>
      </c>
      <c r="C231" s="41" t="s">
        <v>1300</v>
      </c>
      <c r="D231" s="41">
        <v>2018</v>
      </c>
      <c r="E231" s="41">
        <v>0.32774248363488911</v>
      </c>
      <c r="F231" s="41">
        <v>1.226669990889331</v>
      </c>
      <c r="G231" s="41">
        <v>3.3185840707964601E-3</v>
      </c>
      <c r="H231" s="41">
        <v>9.7345132743362831E-2</v>
      </c>
    </row>
    <row r="232" spans="1:8" x14ac:dyDescent="0.2">
      <c r="A232" s="41" t="s">
        <v>61</v>
      </c>
      <c r="B232" s="41" t="s">
        <v>60</v>
      </c>
      <c r="C232" s="41" t="s">
        <v>1301</v>
      </c>
      <c r="D232" s="41">
        <v>2018</v>
      </c>
      <c r="E232" s="41">
        <v>0</v>
      </c>
      <c r="F232" s="41">
        <v>0</v>
      </c>
      <c r="G232" s="41">
        <v>0</v>
      </c>
      <c r="H232" s="41">
        <v>0</v>
      </c>
    </row>
    <row r="233" spans="1:8" x14ac:dyDescent="0.2">
      <c r="A233" s="41" t="s">
        <v>61</v>
      </c>
      <c r="B233" s="41" t="s">
        <v>60</v>
      </c>
      <c r="C233" s="41" t="s">
        <v>1302</v>
      </c>
      <c r="D233" s="41">
        <v>2018</v>
      </c>
      <c r="E233" s="41">
        <v>0.41712679735349523</v>
      </c>
      <c r="F233" s="41">
        <v>0.88008079538812234</v>
      </c>
      <c r="G233" s="41">
        <v>3.1976744186046513E-2</v>
      </c>
      <c r="H233" s="41">
        <v>6.25E-2</v>
      </c>
    </row>
    <row r="234" spans="1:8" x14ac:dyDescent="0.2">
      <c r="A234" s="41" t="s">
        <v>61</v>
      </c>
      <c r="B234" s="41" t="s">
        <v>75</v>
      </c>
      <c r="C234" s="41" t="s">
        <v>1299</v>
      </c>
      <c r="D234" s="41">
        <v>2018</v>
      </c>
      <c r="E234" s="41">
        <v>0.7192126724210065</v>
      </c>
      <c r="F234" s="41">
        <v>1.798330689393409</v>
      </c>
      <c r="G234" s="41">
        <v>9.1556459816887082E-3</v>
      </c>
      <c r="H234" s="41">
        <v>2.0091556459816889E-2</v>
      </c>
    </row>
    <row r="235" spans="1:8" x14ac:dyDescent="0.2">
      <c r="A235" s="41" t="s">
        <v>61</v>
      </c>
      <c r="B235" s="41" t="s">
        <v>75</v>
      </c>
      <c r="C235" s="41" t="s">
        <v>1300</v>
      </c>
      <c r="D235" s="41">
        <v>2018</v>
      </c>
      <c r="E235" s="41">
        <v>0.32774248363488911</v>
      </c>
      <c r="F235" s="41">
        <v>1.226669990889331</v>
      </c>
      <c r="G235" s="41">
        <v>3.3185840707964601E-3</v>
      </c>
      <c r="H235" s="41">
        <v>9.7345132743362831E-2</v>
      </c>
    </row>
    <row r="236" spans="1:8" x14ac:dyDescent="0.2">
      <c r="A236" s="41" t="s">
        <v>61</v>
      </c>
      <c r="B236" s="41" t="s">
        <v>75</v>
      </c>
      <c r="C236" s="41" t="s">
        <v>1301</v>
      </c>
      <c r="D236" s="41">
        <v>2018</v>
      </c>
      <c r="E236" s="41">
        <v>0</v>
      </c>
      <c r="F236" s="41">
        <v>0</v>
      </c>
      <c r="G236" s="41">
        <v>0</v>
      </c>
      <c r="H236" s="41">
        <v>0</v>
      </c>
    </row>
    <row r="237" spans="1:8" x14ac:dyDescent="0.2">
      <c r="A237" s="41" t="s">
        <v>61</v>
      </c>
      <c r="B237" s="41" t="s">
        <v>75</v>
      </c>
      <c r="C237" s="41" t="s">
        <v>1302</v>
      </c>
      <c r="D237" s="41">
        <v>2018</v>
      </c>
      <c r="E237" s="41">
        <v>0.41712679735349523</v>
      </c>
      <c r="F237" s="41">
        <v>0.88008079538812234</v>
      </c>
      <c r="G237" s="41">
        <v>3.1976744186046513E-2</v>
      </c>
      <c r="H237" s="41">
        <v>6.25E-2</v>
      </c>
    </row>
    <row r="238" spans="1:8" x14ac:dyDescent="0.2">
      <c r="A238" s="41" t="s">
        <v>61</v>
      </c>
      <c r="B238" s="41" t="s">
        <v>67</v>
      </c>
      <c r="C238" s="41" t="s">
        <v>1299</v>
      </c>
      <c r="D238" s="41">
        <v>2018</v>
      </c>
      <c r="E238" s="41">
        <v>0.71921267242100673</v>
      </c>
      <c r="F238" s="41">
        <v>1.798330689393409</v>
      </c>
      <c r="G238" s="41">
        <v>9.1556459816887082E-3</v>
      </c>
      <c r="H238" s="41">
        <v>2.0091556459816889E-2</v>
      </c>
    </row>
    <row r="239" spans="1:8" x14ac:dyDescent="0.2">
      <c r="A239" s="41" t="s">
        <v>61</v>
      </c>
      <c r="B239" s="41" t="s">
        <v>67</v>
      </c>
      <c r="C239" s="41" t="s">
        <v>1300</v>
      </c>
      <c r="D239" s="41">
        <v>2018</v>
      </c>
      <c r="E239" s="41">
        <v>0.32774248363488911</v>
      </c>
      <c r="F239" s="41">
        <v>1.226669990889331</v>
      </c>
      <c r="G239" s="41">
        <v>3.3185840707964601E-3</v>
      </c>
      <c r="H239" s="41">
        <v>9.7345132743362831E-2</v>
      </c>
    </row>
    <row r="240" spans="1:8" x14ac:dyDescent="0.2">
      <c r="A240" s="41" t="s">
        <v>61</v>
      </c>
      <c r="B240" s="41" t="s">
        <v>67</v>
      </c>
      <c r="C240" s="41" t="s">
        <v>1301</v>
      </c>
      <c r="D240" s="41">
        <v>2018</v>
      </c>
      <c r="E240" s="41">
        <v>0</v>
      </c>
      <c r="F240" s="41">
        <v>0</v>
      </c>
      <c r="G240" s="41">
        <v>0</v>
      </c>
      <c r="H240" s="41">
        <v>0</v>
      </c>
    </row>
    <row r="241" spans="1:8" x14ac:dyDescent="0.2">
      <c r="A241" s="41" t="s">
        <v>61</v>
      </c>
      <c r="B241" s="41" t="s">
        <v>67</v>
      </c>
      <c r="C241" s="41" t="s">
        <v>1302</v>
      </c>
      <c r="D241" s="41">
        <v>2018</v>
      </c>
      <c r="E241" s="41">
        <v>0.41712679735349523</v>
      </c>
      <c r="F241" s="41">
        <v>0.88008079538812234</v>
      </c>
      <c r="G241" s="41">
        <v>3.1976744186046513E-2</v>
      </c>
      <c r="H241" s="41">
        <v>6.25E-2</v>
      </c>
    </row>
    <row r="242" spans="1:8" x14ac:dyDescent="0.2">
      <c r="A242" s="41" t="s">
        <v>61</v>
      </c>
      <c r="B242" s="41" t="s">
        <v>84</v>
      </c>
      <c r="C242" s="41" t="s">
        <v>1299</v>
      </c>
      <c r="D242" s="41">
        <v>2018</v>
      </c>
      <c r="E242" s="41">
        <v>0.71921267242100662</v>
      </c>
      <c r="F242" s="41">
        <v>1.798330689393409</v>
      </c>
      <c r="G242" s="41">
        <v>9.1556459816887082E-3</v>
      </c>
      <c r="H242" s="41">
        <v>2.0091556459816889E-2</v>
      </c>
    </row>
    <row r="243" spans="1:8" x14ac:dyDescent="0.2">
      <c r="A243" s="41" t="s">
        <v>61</v>
      </c>
      <c r="B243" s="41" t="s">
        <v>84</v>
      </c>
      <c r="C243" s="41" t="s">
        <v>1300</v>
      </c>
      <c r="D243" s="41">
        <v>2018</v>
      </c>
      <c r="E243" s="41">
        <v>0.32774248363488911</v>
      </c>
      <c r="F243" s="41">
        <v>1.226669990889331</v>
      </c>
      <c r="G243" s="41">
        <v>3.3185840707964601E-3</v>
      </c>
      <c r="H243" s="41">
        <v>9.7345132743362831E-2</v>
      </c>
    </row>
    <row r="244" spans="1:8" x14ac:dyDescent="0.2">
      <c r="A244" s="41" t="s">
        <v>61</v>
      </c>
      <c r="B244" s="41" t="s">
        <v>84</v>
      </c>
      <c r="C244" s="41" t="s">
        <v>1301</v>
      </c>
      <c r="D244" s="41">
        <v>2018</v>
      </c>
      <c r="E244" s="41">
        <v>0</v>
      </c>
      <c r="F244" s="41">
        <v>0</v>
      </c>
      <c r="G244" s="41">
        <v>0</v>
      </c>
      <c r="H244" s="41">
        <v>0</v>
      </c>
    </row>
    <row r="245" spans="1:8" x14ac:dyDescent="0.2">
      <c r="A245" s="41" t="s">
        <v>61</v>
      </c>
      <c r="B245" s="41" t="s">
        <v>84</v>
      </c>
      <c r="C245" s="41" t="s">
        <v>1302</v>
      </c>
      <c r="D245" s="41">
        <v>2018</v>
      </c>
      <c r="E245" s="41">
        <v>0.41712679735349523</v>
      </c>
      <c r="F245" s="41">
        <v>0.88008079538812212</v>
      </c>
      <c r="G245" s="41">
        <v>3.1976744186046513E-2</v>
      </c>
      <c r="H245" s="41">
        <v>6.25E-2</v>
      </c>
    </row>
    <row r="246" spans="1:8" x14ac:dyDescent="0.2">
      <c r="A246" s="41" t="s">
        <v>61</v>
      </c>
      <c r="B246" s="41" t="s">
        <v>68</v>
      </c>
      <c r="C246" s="41" t="s">
        <v>1299</v>
      </c>
      <c r="D246" s="41">
        <v>2018</v>
      </c>
      <c r="E246" s="41">
        <v>0.7354844523400339</v>
      </c>
      <c r="F246" s="41">
        <v>1.81050900105973</v>
      </c>
      <c r="G246" s="41">
        <v>9.1556459816887082E-3</v>
      </c>
      <c r="H246" s="41">
        <v>2.0091556459816889E-2</v>
      </c>
    </row>
    <row r="247" spans="1:8" x14ac:dyDescent="0.2">
      <c r="A247" s="41" t="s">
        <v>61</v>
      </c>
      <c r="B247" s="41" t="s">
        <v>68</v>
      </c>
      <c r="C247" s="41" t="s">
        <v>1300</v>
      </c>
      <c r="D247" s="41">
        <v>2018</v>
      </c>
      <c r="E247" s="41">
        <v>0.33515747195242052</v>
      </c>
      <c r="F247" s="41">
        <v>1.2349770111436611</v>
      </c>
      <c r="G247" s="41">
        <v>3.3185840707964601E-3</v>
      </c>
      <c r="H247" s="41">
        <v>9.7345132743362831E-2</v>
      </c>
    </row>
    <row r="248" spans="1:8" x14ac:dyDescent="0.2">
      <c r="A248" s="41" t="s">
        <v>61</v>
      </c>
      <c r="B248" s="41" t="s">
        <v>68</v>
      </c>
      <c r="C248" s="41" t="s">
        <v>1301</v>
      </c>
      <c r="D248" s="41">
        <v>2018</v>
      </c>
      <c r="E248" s="41">
        <v>0</v>
      </c>
      <c r="F248" s="41">
        <v>0</v>
      </c>
      <c r="G248" s="41">
        <v>0</v>
      </c>
      <c r="H248" s="41">
        <v>0</v>
      </c>
    </row>
    <row r="249" spans="1:8" x14ac:dyDescent="0.2">
      <c r="A249" s="41" t="s">
        <v>61</v>
      </c>
      <c r="B249" s="41" t="s">
        <v>68</v>
      </c>
      <c r="C249" s="41" t="s">
        <v>1302</v>
      </c>
      <c r="D249" s="41">
        <v>2018</v>
      </c>
      <c r="E249" s="41">
        <v>0.4265640552121715</v>
      </c>
      <c r="F249" s="41">
        <v>0.88604071048104416</v>
      </c>
      <c r="G249" s="41">
        <v>3.1976744186046513E-2</v>
      </c>
      <c r="H249" s="41">
        <v>6.25E-2</v>
      </c>
    </row>
    <row r="250" spans="1:8" x14ac:dyDescent="0.2">
      <c r="A250" s="41" t="s">
        <v>61</v>
      </c>
      <c r="B250" s="41" t="s">
        <v>1303</v>
      </c>
      <c r="C250" s="41" t="s">
        <v>1299</v>
      </c>
      <c r="D250" s="41">
        <v>2018</v>
      </c>
      <c r="E250" s="41">
        <v>0.71921267242100662</v>
      </c>
      <c r="F250" s="41">
        <v>1.798330689393409</v>
      </c>
      <c r="G250" s="41">
        <v>9.1556459816887082E-3</v>
      </c>
      <c r="H250" s="41">
        <v>2.0091556459816889E-2</v>
      </c>
    </row>
    <row r="251" spans="1:8" x14ac:dyDescent="0.2">
      <c r="A251" s="41" t="s">
        <v>61</v>
      </c>
      <c r="B251" s="41" t="s">
        <v>1303</v>
      </c>
      <c r="C251" s="41" t="s">
        <v>1300</v>
      </c>
      <c r="D251" s="41">
        <v>2018</v>
      </c>
      <c r="E251" s="41">
        <v>0.32774248363488911</v>
      </c>
      <c r="F251" s="41">
        <v>1.226669990889331</v>
      </c>
      <c r="G251" s="41">
        <v>3.3185840707964601E-3</v>
      </c>
      <c r="H251" s="41">
        <v>9.7345132743362831E-2</v>
      </c>
    </row>
    <row r="252" spans="1:8" x14ac:dyDescent="0.2">
      <c r="A252" s="41" t="s">
        <v>61</v>
      </c>
      <c r="B252" s="41" t="s">
        <v>1303</v>
      </c>
      <c r="C252" s="41" t="s">
        <v>1301</v>
      </c>
      <c r="D252" s="41">
        <v>2018</v>
      </c>
      <c r="E252" s="41">
        <v>0</v>
      </c>
      <c r="F252" s="41">
        <v>0</v>
      </c>
      <c r="G252" s="41">
        <v>0</v>
      </c>
      <c r="H252" s="41">
        <v>0</v>
      </c>
    </row>
    <row r="253" spans="1:8" x14ac:dyDescent="0.2">
      <c r="A253" s="41" t="s">
        <v>61</v>
      </c>
      <c r="B253" s="41" t="s">
        <v>1303</v>
      </c>
      <c r="C253" s="41" t="s">
        <v>1302</v>
      </c>
      <c r="D253" s="41">
        <v>2018</v>
      </c>
      <c r="E253" s="41">
        <v>0.41712679735349512</v>
      </c>
      <c r="F253" s="41">
        <v>0.88008079538812223</v>
      </c>
      <c r="G253" s="41">
        <v>3.1976744186046513E-2</v>
      </c>
      <c r="H253" s="41">
        <v>6.25E-2</v>
      </c>
    </row>
    <row r="254" spans="1:8" x14ac:dyDescent="0.2">
      <c r="A254" s="41" t="s">
        <v>61</v>
      </c>
      <c r="B254" s="41" t="s">
        <v>63</v>
      </c>
      <c r="C254" s="41" t="s">
        <v>1299</v>
      </c>
      <c r="D254" s="41">
        <v>2018</v>
      </c>
      <c r="E254" s="41">
        <v>0.58252972110117729</v>
      </c>
      <c r="F254" s="41">
        <v>1.3531457407023399</v>
      </c>
      <c r="G254" s="41">
        <v>9.1556459816887082E-3</v>
      </c>
      <c r="H254" s="41">
        <v>2.0091556459816889E-2</v>
      </c>
    </row>
    <row r="255" spans="1:8" x14ac:dyDescent="0.2">
      <c r="A255" s="41" t="s">
        <v>61</v>
      </c>
      <c r="B255" s="41" t="s">
        <v>63</v>
      </c>
      <c r="C255" s="41" t="s">
        <v>1300</v>
      </c>
      <c r="D255" s="41">
        <v>2018</v>
      </c>
      <c r="E255" s="41">
        <v>0.2654565817676251</v>
      </c>
      <c r="F255" s="41">
        <v>0.92300225048106199</v>
      </c>
      <c r="G255" s="41">
        <v>3.3185840707964601E-3</v>
      </c>
      <c r="H255" s="41">
        <v>9.7345132743362831E-2</v>
      </c>
    </row>
    <row r="256" spans="1:8" x14ac:dyDescent="0.2">
      <c r="A256" s="41" t="s">
        <v>61</v>
      </c>
      <c r="B256" s="41" t="s">
        <v>63</v>
      </c>
      <c r="C256" s="41" t="s">
        <v>1301</v>
      </c>
      <c r="D256" s="41">
        <v>2018</v>
      </c>
      <c r="E256" s="41">
        <v>0</v>
      </c>
      <c r="F256" s="41">
        <v>0</v>
      </c>
      <c r="G256" s="41">
        <v>0</v>
      </c>
      <c r="H256" s="41">
        <v>0</v>
      </c>
    </row>
    <row r="257" spans="1:8" x14ac:dyDescent="0.2">
      <c r="A257" s="41" t="s">
        <v>61</v>
      </c>
      <c r="B257" s="41" t="s">
        <v>63</v>
      </c>
      <c r="C257" s="41" t="s">
        <v>1302</v>
      </c>
      <c r="D257" s="41">
        <v>2018</v>
      </c>
      <c r="E257" s="41">
        <v>0.33785383134061381</v>
      </c>
      <c r="F257" s="41">
        <v>0.66221278810242468</v>
      </c>
      <c r="G257" s="41">
        <v>3.1976744186046513E-2</v>
      </c>
      <c r="H257" s="41">
        <v>6.25E-2</v>
      </c>
    </row>
    <row r="258" spans="1:8" x14ac:dyDescent="0.2">
      <c r="A258" s="41" t="s">
        <v>62</v>
      </c>
      <c r="B258" s="41" t="s">
        <v>57</v>
      </c>
      <c r="C258" s="41" t="s">
        <v>1299</v>
      </c>
      <c r="D258" s="41">
        <v>2018</v>
      </c>
      <c r="E258" s="41">
        <v>0.48815339757081888</v>
      </c>
      <c r="F258" s="41">
        <v>2.7130572101081909</v>
      </c>
      <c r="G258" s="41">
        <v>9.1556459816887082E-3</v>
      </c>
      <c r="H258" s="41">
        <v>2.0091556459816889E-2</v>
      </c>
    </row>
    <row r="259" spans="1:8" x14ac:dyDescent="0.2">
      <c r="A259" s="41" t="s">
        <v>62</v>
      </c>
      <c r="B259" s="41" t="s">
        <v>57</v>
      </c>
      <c r="C259" s="41" t="s">
        <v>1300</v>
      </c>
      <c r="D259" s="41">
        <v>2018</v>
      </c>
      <c r="E259" s="41">
        <v>0.22244964952594279</v>
      </c>
      <c r="F259" s="41">
        <v>1.850619512214529</v>
      </c>
      <c r="G259" s="41">
        <v>3.3185840707964601E-3</v>
      </c>
      <c r="H259" s="41">
        <v>9.7345132743362831E-2</v>
      </c>
    </row>
    <row r="260" spans="1:8" x14ac:dyDescent="0.2">
      <c r="A260" s="41" t="s">
        <v>62</v>
      </c>
      <c r="B260" s="41" t="s">
        <v>57</v>
      </c>
      <c r="C260" s="41" t="s">
        <v>1301</v>
      </c>
      <c r="D260" s="41">
        <v>2018</v>
      </c>
      <c r="E260" s="41">
        <v>0</v>
      </c>
      <c r="F260" s="41">
        <v>0</v>
      </c>
      <c r="G260" s="41">
        <v>0</v>
      </c>
      <c r="H260" s="41">
        <v>0</v>
      </c>
    </row>
    <row r="261" spans="1:8" x14ac:dyDescent="0.2">
      <c r="A261" s="41" t="s">
        <v>62</v>
      </c>
      <c r="B261" s="41" t="s">
        <v>57</v>
      </c>
      <c r="C261" s="41" t="s">
        <v>1302</v>
      </c>
      <c r="D261" s="41">
        <v>2018</v>
      </c>
      <c r="E261" s="41">
        <v>0.28311773576029081</v>
      </c>
      <c r="F261" s="41">
        <v>1.327736640145361</v>
      </c>
      <c r="G261" s="41">
        <v>3.1976744186046513E-2</v>
      </c>
      <c r="H261" s="41">
        <v>6.25E-2</v>
      </c>
    </row>
    <row r="262" spans="1:8" x14ac:dyDescent="0.2">
      <c r="A262" s="41" t="s">
        <v>62</v>
      </c>
      <c r="B262" s="41" t="s">
        <v>60</v>
      </c>
      <c r="C262" s="41" t="s">
        <v>1299</v>
      </c>
      <c r="D262" s="41">
        <v>2018</v>
      </c>
      <c r="E262" s="41">
        <v>0.78429979209711598</v>
      </c>
      <c r="F262" s="41">
        <v>2.2556939497508002</v>
      </c>
      <c r="G262" s="41">
        <v>9.1556459816887082E-3</v>
      </c>
      <c r="H262" s="41">
        <v>2.0091556459816889E-2</v>
      </c>
    </row>
    <row r="263" spans="1:8" x14ac:dyDescent="0.2">
      <c r="A263" s="41" t="s">
        <v>62</v>
      </c>
      <c r="B263" s="41" t="s">
        <v>60</v>
      </c>
      <c r="C263" s="41" t="s">
        <v>1300</v>
      </c>
      <c r="D263" s="41">
        <v>2018</v>
      </c>
      <c r="E263" s="41">
        <v>0.35740243690501478</v>
      </c>
      <c r="F263" s="41">
        <v>1.5386447515519299</v>
      </c>
      <c r="G263" s="41">
        <v>3.3185840707964601E-3</v>
      </c>
      <c r="H263" s="41">
        <v>9.7345132743362831E-2</v>
      </c>
    </row>
    <row r="264" spans="1:8" x14ac:dyDescent="0.2">
      <c r="A264" s="41" t="s">
        <v>62</v>
      </c>
      <c r="B264" s="41" t="s">
        <v>60</v>
      </c>
      <c r="C264" s="41" t="s">
        <v>1301</v>
      </c>
      <c r="D264" s="41">
        <v>2018</v>
      </c>
      <c r="E264" s="41">
        <v>0</v>
      </c>
      <c r="F264" s="41">
        <v>0</v>
      </c>
      <c r="G264" s="41">
        <v>0</v>
      </c>
      <c r="H264" s="41">
        <v>0</v>
      </c>
    </row>
    <row r="265" spans="1:8" x14ac:dyDescent="0.2">
      <c r="A265" s="41" t="s">
        <v>62</v>
      </c>
      <c r="B265" s="41" t="s">
        <v>60</v>
      </c>
      <c r="C265" s="41" t="s">
        <v>1302</v>
      </c>
      <c r="D265" s="41">
        <v>2018</v>
      </c>
      <c r="E265" s="41">
        <v>0.45487582878820071</v>
      </c>
      <c r="F265" s="41">
        <v>1.1039087177667419</v>
      </c>
      <c r="G265" s="41">
        <v>3.1976744186046513E-2</v>
      </c>
      <c r="H265" s="41">
        <v>6.25E-2</v>
      </c>
    </row>
    <row r="266" spans="1:8" x14ac:dyDescent="0.2">
      <c r="A266" s="41" t="s">
        <v>62</v>
      </c>
      <c r="B266" s="41" t="s">
        <v>75</v>
      </c>
      <c r="C266" s="41" t="s">
        <v>1299</v>
      </c>
      <c r="D266" s="41">
        <v>2018</v>
      </c>
      <c r="E266" s="41">
        <v>1.3765925811497099</v>
      </c>
      <c r="F266" s="41">
        <v>2.435662333264212</v>
      </c>
      <c r="G266" s="41">
        <v>9.1556459816887082E-3</v>
      </c>
      <c r="H266" s="41">
        <v>2.0091556459816889E-2</v>
      </c>
    </row>
    <row r="267" spans="1:8" x14ac:dyDescent="0.2">
      <c r="A267" s="41" t="s">
        <v>62</v>
      </c>
      <c r="B267" s="41" t="s">
        <v>75</v>
      </c>
      <c r="C267" s="41" t="s">
        <v>1300</v>
      </c>
      <c r="D267" s="41">
        <v>2018</v>
      </c>
      <c r="E267" s="41">
        <v>0.62730801166315875</v>
      </c>
      <c r="F267" s="41">
        <v>1.661404050865912</v>
      </c>
      <c r="G267" s="41">
        <v>3.3185840707964601E-3</v>
      </c>
      <c r="H267" s="41">
        <v>9.7345132743362831E-2</v>
      </c>
    </row>
    <row r="268" spans="1:8" x14ac:dyDescent="0.2">
      <c r="A268" s="41" t="s">
        <v>62</v>
      </c>
      <c r="B268" s="41" t="s">
        <v>75</v>
      </c>
      <c r="C268" s="41" t="s">
        <v>1301</v>
      </c>
      <c r="D268" s="41">
        <v>2018</v>
      </c>
      <c r="E268" s="41">
        <v>0</v>
      </c>
      <c r="F268" s="41">
        <v>0</v>
      </c>
      <c r="G268" s="41">
        <v>0</v>
      </c>
      <c r="H268" s="41">
        <v>0</v>
      </c>
    </row>
    <row r="269" spans="1:8" x14ac:dyDescent="0.2">
      <c r="A269" s="41" t="s">
        <v>62</v>
      </c>
      <c r="B269" s="41" t="s">
        <v>75</v>
      </c>
      <c r="C269" s="41" t="s">
        <v>1302</v>
      </c>
      <c r="D269" s="41">
        <v>2018</v>
      </c>
      <c r="E269" s="41">
        <v>0.79839201484402034</v>
      </c>
      <c r="F269" s="41">
        <v>1.1919830185843641</v>
      </c>
      <c r="G269" s="41">
        <v>3.1976744186046513E-2</v>
      </c>
      <c r="H269" s="41">
        <v>6.25E-2</v>
      </c>
    </row>
    <row r="270" spans="1:8" x14ac:dyDescent="0.2">
      <c r="A270" s="41" t="s">
        <v>62</v>
      </c>
      <c r="B270" s="41" t="s">
        <v>67</v>
      </c>
      <c r="C270" s="41" t="s">
        <v>1299</v>
      </c>
      <c r="D270" s="41">
        <v>2018</v>
      </c>
      <c r="E270" s="41">
        <v>0.70619524848578474</v>
      </c>
      <c r="F270" s="41">
        <v>6.7657287035116989</v>
      </c>
      <c r="G270" s="41">
        <v>9.1556459816887082E-3</v>
      </c>
      <c r="H270" s="41">
        <v>2.0091556459816889E-2</v>
      </c>
    </row>
    <row r="271" spans="1:8" x14ac:dyDescent="0.2">
      <c r="A271" s="41" t="s">
        <v>62</v>
      </c>
      <c r="B271" s="41" t="s">
        <v>67</v>
      </c>
      <c r="C271" s="41" t="s">
        <v>1300</v>
      </c>
      <c r="D271" s="41">
        <v>2018</v>
      </c>
      <c r="E271" s="41">
        <v>0.32181049298086389</v>
      </c>
      <c r="F271" s="41">
        <v>4.6150112524053108</v>
      </c>
      <c r="G271" s="41">
        <v>3.3185840707964601E-3</v>
      </c>
      <c r="H271" s="41">
        <v>9.7345132743362831E-2</v>
      </c>
    </row>
    <row r="272" spans="1:8" x14ac:dyDescent="0.2">
      <c r="A272" s="41" t="s">
        <v>62</v>
      </c>
      <c r="B272" s="41" t="s">
        <v>67</v>
      </c>
      <c r="C272" s="41" t="s">
        <v>1301</v>
      </c>
      <c r="D272" s="41">
        <v>2018</v>
      </c>
      <c r="E272" s="41">
        <v>0</v>
      </c>
      <c r="F272" s="41">
        <v>0</v>
      </c>
      <c r="G272" s="41">
        <v>0</v>
      </c>
      <c r="H272" s="41">
        <v>0</v>
      </c>
    </row>
    <row r="273" spans="1:8" x14ac:dyDescent="0.2">
      <c r="A273" s="41" t="s">
        <v>62</v>
      </c>
      <c r="B273" s="41" t="s">
        <v>67</v>
      </c>
      <c r="C273" s="41" t="s">
        <v>1302</v>
      </c>
      <c r="D273" s="41">
        <v>2018</v>
      </c>
      <c r="E273" s="41">
        <v>0.40957699106655399</v>
      </c>
      <c r="F273" s="41">
        <v>3.311063940512124</v>
      </c>
      <c r="G273" s="41">
        <v>3.1976744186046513E-2</v>
      </c>
      <c r="H273" s="41">
        <v>6.25E-2</v>
      </c>
    </row>
    <row r="274" spans="1:8" x14ac:dyDescent="0.2">
      <c r="A274" s="41" t="s">
        <v>62</v>
      </c>
      <c r="B274" s="41" t="s">
        <v>84</v>
      </c>
      <c r="C274" s="41" t="s">
        <v>1299</v>
      </c>
      <c r="D274" s="41">
        <v>2018</v>
      </c>
      <c r="E274" s="41">
        <v>0.78429979209711598</v>
      </c>
      <c r="F274" s="41">
        <v>4.0594372221070181</v>
      </c>
      <c r="G274" s="41">
        <v>9.1556459816887082E-3</v>
      </c>
      <c r="H274" s="41">
        <v>2.0091556459816889E-2</v>
      </c>
    </row>
    <row r="275" spans="1:8" x14ac:dyDescent="0.2">
      <c r="A275" s="41" t="s">
        <v>62</v>
      </c>
      <c r="B275" s="41" t="s">
        <v>84</v>
      </c>
      <c r="C275" s="41" t="s">
        <v>1300</v>
      </c>
      <c r="D275" s="41">
        <v>2018</v>
      </c>
      <c r="E275" s="41">
        <v>0.35740243690501478</v>
      </c>
      <c r="F275" s="41">
        <v>2.769006751443186</v>
      </c>
      <c r="G275" s="41">
        <v>3.3185840707964601E-3</v>
      </c>
      <c r="H275" s="41">
        <v>9.7345132743362831E-2</v>
      </c>
    </row>
    <row r="276" spans="1:8" x14ac:dyDescent="0.2">
      <c r="A276" s="41" t="s">
        <v>62</v>
      </c>
      <c r="B276" s="41" t="s">
        <v>84</v>
      </c>
      <c r="C276" s="41" t="s">
        <v>1301</v>
      </c>
      <c r="D276" s="41">
        <v>2018</v>
      </c>
      <c r="E276" s="41">
        <v>0</v>
      </c>
      <c r="F276" s="41">
        <v>0</v>
      </c>
      <c r="G276" s="41">
        <v>0</v>
      </c>
      <c r="H276" s="41">
        <v>0</v>
      </c>
    </row>
    <row r="277" spans="1:8" x14ac:dyDescent="0.2">
      <c r="A277" s="41" t="s">
        <v>62</v>
      </c>
      <c r="B277" s="41" t="s">
        <v>84</v>
      </c>
      <c r="C277" s="41" t="s">
        <v>1302</v>
      </c>
      <c r="D277" s="41">
        <v>2018</v>
      </c>
      <c r="E277" s="41">
        <v>0.45487582878820071</v>
      </c>
      <c r="F277" s="41">
        <v>1.986638364307274</v>
      </c>
      <c r="G277" s="41">
        <v>3.1976744186046513E-2</v>
      </c>
      <c r="H277" s="41">
        <v>6.25E-2</v>
      </c>
    </row>
    <row r="278" spans="1:8" x14ac:dyDescent="0.2">
      <c r="A278" s="41" t="s">
        <v>62</v>
      </c>
      <c r="B278" s="41" t="s">
        <v>68</v>
      </c>
      <c r="C278" s="41" t="s">
        <v>1299</v>
      </c>
      <c r="D278" s="41">
        <v>2018</v>
      </c>
      <c r="E278" s="41">
        <v>0.48815339757081888</v>
      </c>
      <c r="F278" s="41">
        <v>2.7130572101081909</v>
      </c>
      <c r="G278" s="41">
        <v>9.1556459816887082E-3</v>
      </c>
      <c r="H278" s="41">
        <v>2.0091556459816889E-2</v>
      </c>
    </row>
    <row r="279" spans="1:8" x14ac:dyDescent="0.2">
      <c r="A279" s="41" t="s">
        <v>62</v>
      </c>
      <c r="B279" s="41" t="s">
        <v>68</v>
      </c>
      <c r="C279" s="41" t="s">
        <v>1300</v>
      </c>
      <c r="D279" s="41">
        <v>2018</v>
      </c>
      <c r="E279" s="41">
        <v>0.22244964952594279</v>
      </c>
      <c r="F279" s="41">
        <v>1.850619512214529</v>
      </c>
      <c r="G279" s="41">
        <v>3.3185840707964601E-3</v>
      </c>
      <c r="H279" s="41">
        <v>9.7345132743362831E-2</v>
      </c>
    </row>
    <row r="280" spans="1:8" x14ac:dyDescent="0.2">
      <c r="A280" s="41" t="s">
        <v>62</v>
      </c>
      <c r="B280" s="41" t="s">
        <v>68</v>
      </c>
      <c r="C280" s="41" t="s">
        <v>1301</v>
      </c>
      <c r="D280" s="41">
        <v>2018</v>
      </c>
      <c r="E280" s="41">
        <v>0</v>
      </c>
      <c r="F280" s="41">
        <v>0</v>
      </c>
      <c r="G280" s="41">
        <v>0</v>
      </c>
      <c r="H280" s="41">
        <v>0</v>
      </c>
    </row>
    <row r="281" spans="1:8" x14ac:dyDescent="0.2">
      <c r="A281" s="41" t="s">
        <v>62</v>
      </c>
      <c r="B281" s="41" t="s">
        <v>68</v>
      </c>
      <c r="C281" s="41" t="s">
        <v>1302</v>
      </c>
      <c r="D281" s="41">
        <v>2018</v>
      </c>
      <c r="E281" s="41">
        <v>0.28311773576029081</v>
      </c>
      <c r="F281" s="41">
        <v>1.327736640145361</v>
      </c>
      <c r="G281" s="41">
        <v>3.1976744186046513E-2</v>
      </c>
      <c r="H281" s="41">
        <v>6.25E-2</v>
      </c>
    </row>
    <row r="282" spans="1:8" x14ac:dyDescent="0.2">
      <c r="A282" s="41" t="s">
        <v>62</v>
      </c>
      <c r="B282" s="41" t="s">
        <v>1303</v>
      </c>
      <c r="C282" s="41" t="s">
        <v>1299</v>
      </c>
      <c r="D282" s="41">
        <v>2018</v>
      </c>
      <c r="E282" s="41">
        <v>0.78429979209711587</v>
      </c>
      <c r="F282" s="41">
        <v>2.7847739343654152</v>
      </c>
      <c r="G282" s="41">
        <v>9.1556459816887082E-3</v>
      </c>
      <c r="H282" s="41">
        <v>2.0091556459816889E-2</v>
      </c>
    </row>
    <row r="283" spans="1:8" x14ac:dyDescent="0.2">
      <c r="A283" s="41" t="s">
        <v>62</v>
      </c>
      <c r="B283" s="41" t="s">
        <v>1303</v>
      </c>
      <c r="C283" s="41" t="s">
        <v>1300</v>
      </c>
      <c r="D283" s="41">
        <v>2018</v>
      </c>
      <c r="E283" s="41">
        <v>0.35740243690501478</v>
      </c>
      <c r="F283" s="41">
        <v>1.899538631490026</v>
      </c>
      <c r="G283" s="41">
        <v>3.3185840707964601E-3</v>
      </c>
      <c r="H283" s="41">
        <v>9.7345132743362831E-2</v>
      </c>
    </row>
    <row r="284" spans="1:8" x14ac:dyDescent="0.2">
      <c r="A284" s="41" t="s">
        <v>62</v>
      </c>
      <c r="B284" s="41" t="s">
        <v>1303</v>
      </c>
      <c r="C284" s="41" t="s">
        <v>1301</v>
      </c>
      <c r="D284" s="41">
        <v>2018</v>
      </c>
      <c r="E284" s="41">
        <v>0</v>
      </c>
      <c r="F284" s="41">
        <v>0</v>
      </c>
      <c r="G284" s="41">
        <v>0</v>
      </c>
      <c r="H284" s="41">
        <v>0</v>
      </c>
    </row>
    <row r="285" spans="1:8" x14ac:dyDescent="0.2">
      <c r="A285" s="41" t="s">
        <v>62</v>
      </c>
      <c r="B285" s="41" t="s">
        <v>1303</v>
      </c>
      <c r="C285" s="41" t="s">
        <v>1302</v>
      </c>
      <c r="D285" s="41">
        <v>2018</v>
      </c>
      <c r="E285" s="41">
        <v>0.4548758287882006</v>
      </c>
      <c r="F285" s="41">
        <v>1.3628339179147899</v>
      </c>
      <c r="G285" s="41">
        <v>3.1976744186046513E-2</v>
      </c>
      <c r="H285" s="41">
        <v>6.25E-2</v>
      </c>
    </row>
    <row r="286" spans="1:8" x14ac:dyDescent="0.2">
      <c r="A286" s="41" t="s">
        <v>62</v>
      </c>
      <c r="B286" s="41" t="s">
        <v>63</v>
      </c>
      <c r="C286" s="41" t="s">
        <v>1299</v>
      </c>
      <c r="D286" s="41">
        <v>2018</v>
      </c>
      <c r="E286" s="41">
        <v>1.470968904680068</v>
      </c>
      <c r="F286" s="41">
        <v>2.7996585375131411</v>
      </c>
      <c r="G286" s="41">
        <v>9.1556459816887082E-3</v>
      </c>
      <c r="H286" s="41">
        <v>2.0091556459816889E-2</v>
      </c>
    </row>
    <row r="287" spans="1:8" x14ac:dyDescent="0.2">
      <c r="A287" s="41" t="s">
        <v>62</v>
      </c>
      <c r="B287" s="41" t="s">
        <v>63</v>
      </c>
      <c r="C287" s="41" t="s">
        <v>1300</v>
      </c>
      <c r="D287" s="41">
        <v>2018</v>
      </c>
      <c r="E287" s="41">
        <v>0.67031494390484092</v>
      </c>
      <c r="F287" s="41">
        <v>1.909691656245317</v>
      </c>
      <c r="G287" s="41">
        <v>3.3185840707964601E-3</v>
      </c>
      <c r="H287" s="41">
        <v>9.7345132743362831E-2</v>
      </c>
    </row>
    <row r="288" spans="1:8" x14ac:dyDescent="0.2">
      <c r="A288" s="41" t="s">
        <v>62</v>
      </c>
      <c r="B288" s="41" t="s">
        <v>63</v>
      </c>
      <c r="C288" s="41" t="s">
        <v>1301</v>
      </c>
      <c r="D288" s="41">
        <v>2018</v>
      </c>
      <c r="E288" s="41">
        <v>0</v>
      </c>
      <c r="F288" s="41">
        <v>0</v>
      </c>
      <c r="G288" s="41">
        <v>0</v>
      </c>
      <c r="H288" s="41">
        <v>0</v>
      </c>
    </row>
    <row r="289" spans="1:8" x14ac:dyDescent="0.2">
      <c r="A289" s="41" t="s">
        <v>62</v>
      </c>
      <c r="B289" s="41" t="s">
        <v>63</v>
      </c>
      <c r="C289" s="41" t="s">
        <v>1302</v>
      </c>
      <c r="D289" s="41">
        <v>2018</v>
      </c>
      <c r="E289" s="41">
        <v>0.853128110424343</v>
      </c>
      <c r="F289" s="41">
        <v>1.3701182585839169</v>
      </c>
      <c r="G289" s="41">
        <v>3.1976744186046513E-2</v>
      </c>
      <c r="H289" s="41">
        <v>6.25E-2</v>
      </c>
    </row>
    <row r="290" spans="1:8" x14ac:dyDescent="0.2">
      <c r="A290" s="41" t="s">
        <v>76</v>
      </c>
      <c r="B290" s="41" t="s">
        <v>57</v>
      </c>
      <c r="C290" s="41" t="s">
        <v>1299</v>
      </c>
      <c r="D290" s="41">
        <v>2018</v>
      </c>
      <c r="E290" s="41">
        <v>0.59880150102020469</v>
      </c>
      <c r="F290" s="41">
        <v>2.7130572101081909</v>
      </c>
      <c r="G290" s="41">
        <v>9.1556459816887082E-3</v>
      </c>
      <c r="H290" s="41">
        <v>2.0091556459816889E-2</v>
      </c>
    </row>
    <row r="291" spans="1:8" x14ac:dyDescent="0.2">
      <c r="A291" s="41" t="s">
        <v>76</v>
      </c>
      <c r="B291" s="41" t="s">
        <v>57</v>
      </c>
      <c r="C291" s="41" t="s">
        <v>1300</v>
      </c>
      <c r="D291" s="41">
        <v>2018</v>
      </c>
      <c r="E291" s="41">
        <v>0.2728715700851565</v>
      </c>
      <c r="F291" s="41">
        <v>1.850619512214529</v>
      </c>
      <c r="G291" s="41">
        <v>3.3185840707964601E-3</v>
      </c>
      <c r="H291" s="41">
        <v>9.7345132743362831E-2</v>
      </c>
    </row>
    <row r="292" spans="1:8" x14ac:dyDescent="0.2">
      <c r="A292" s="41" t="s">
        <v>76</v>
      </c>
      <c r="B292" s="41" t="s">
        <v>57</v>
      </c>
      <c r="C292" s="41" t="s">
        <v>1301</v>
      </c>
      <c r="D292" s="41">
        <v>2018</v>
      </c>
      <c r="E292" s="41">
        <v>0</v>
      </c>
      <c r="F292" s="41">
        <v>0</v>
      </c>
      <c r="G292" s="41">
        <v>0</v>
      </c>
      <c r="H292" s="41">
        <v>0</v>
      </c>
    </row>
    <row r="293" spans="1:8" x14ac:dyDescent="0.2">
      <c r="A293" s="41" t="s">
        <v>76</v>
      </c>
      <c r="B293" s="41" t="s">
        <v>57</v>
      </c>
      <c r="C293" s="41" t="s">
        <v>1302</v>
      </c>
      <c r="D293" s="41">
        <v>2018</v>
      </c>
      <c r="E293" s="41">
        <v>0.34729108919929008</v>
      </c>
      <c r="F293" s="41">
        <v>1.327736640145361</v>
      </c>
      <c r="G293" s="41">
        <v>3.1976744186046513E-2</v>
      </c>
      <c r="H293" s="41">
        <v>6.25E-2</v>
      </c>
    </row>
    <row r="294" spans="1:8" x14ac:dyDescent="0.2">
      <c r="A294" s="41" t="s">
        <v>76</v>
      </c>
      <c r="B294" s="41" t="s">
        <v>60</v>
      </c>
      <c r="C294" s="41" t="s">
        <v>1299</v>
      </c>
      <c r="D294" s="41">
        <v>2018</v>
      </c>
      <c r="E294" s="41">
        <v>0.78429979209711598</v>
      </c>
      <c r="F294" s="41">
        <v>2.2556939497508002</v>
      </c>
      <c r="G294" s="41">
        <v>9.1556459816887082E-3</v>
      </c>
      <c r="H294" s="41">
        <v>2.0091556459816889E-2</v>
      </c>
    </row>
    <row r="295" spans="1:8" x14ac:dyDescent="0.2">
      <c r="A295" s="41" t="s">
        <v>76</v>
      </c>
      <c r="B295" s="41" t="s">
        <v>60</v>
      </c>
      <c r="C295" s="41" t="s">
        <v>1300</v>
      </c>
      <c r="D295" s="41">
        <v>2018</v>
      </c>
      <c r="E295" s="41">
        <v>0.35740243690501478</v>
      </c>
      <c r="F295" s="41">
        <v>1.5386447515519299</v>
      </c>
      <c r="G295" s="41">
        <v>3.3185840707964601E-3</v>
      </c>
      <c r="H295" s="41">
        <v>9.7345132743362831E-2</v>
      </c>
    </row>
    <row r="296" spans="1:8" x14ac:dyDescent="0.2">
      <c r="A296" s="41" t="s">
        <v>76</v>
      </c>
      <c r="B296" s="41" t="s">
        <v>60</v>
      </c>
      <c r="C296" s="41" t="s">
        <v>1301</v>
      </c>
      <c r="D296" s="41">
        <v>2018</v>
      </c>
      <c r="E296" s="41">
        <v>0</v>
      </c>
      <c r="F296" s="41">
        <v>0</v>
      </c>
      <c r="G296" s="41">
        <v>0</v>
      </c>
      <c r="H296" s="41">
        <v>0</v>
      </c>
    </row>
    <row r="297" spans="1:8" x14ac:dyDescent="0.2">
      <c r="A297" s="41" t="s">
        <v>76</v>
      </c>
      <c r="B297" s="41" t="s">
        <v>60</v>
      </c>
      <c r="C297" s="41" t="s">
        <v>1302</v>
      </c>
      <c r="D297" s="41">
        <v>2018</v>
      </c>
      <c r="E297" s="41">
        <v>0.45487582878820071</v>
      </c>
      <c r="F297" s="41">
        <v>1.1039087177667419</v>
      </c>
      <c r="G297" s="41">
        <v>3.1976744186046513E-2</v>
      </c>
      <c r="H297" s="41">
        <v>6.25E-2</v>
      </c>
    </row>
    <row r="298" spans="1:8" x14ac:dyDescent="0.2">
      <c r="A298" s="41" t="s">
        <v>76</v>
      </c>
      <c r="B298" s="41" t="s">
        <v>75</v>
      </c>
      <c r="C298" s="41" t="s">
        <v>1299</v>
      </c>
      <c r="D298" s="41">
        <v>2018</v>
      </c>
      <c r="E298" s="41">
        <v>1.477477616647678</v>
      </c>
      <c r="F298" s="41">
        <v>2.435662333264212</v>
      </c>
      <c r="G298" s="41">
        <v>9.1556459816887082E-3</v>
      </c>
      <c r="H298" s="41">
        <v>2.0091556459816889E-2</v>
      </c>
    </row>
    <row r="299" spans="1:8" x14ac:dyDescent="0.2">
      <c r="A299" s="41" t="s">
        <v>76</v>
      </c>
      <c r="B299" s="41" t="s">
        <v>75</v>
      </c>
      <c r="C299" s="41" t="s">
        <v>1300</v>
      </c>
      <c r="D299" s="41">
        <v>2018</v>
      </c>
      <c r="E299" s="41">
        <v>0.6732809392318535</v>
      </c>
      <c r="F299" s="41">
        <v>1.661404050865912</v>
      </c>
      <c r="G299" s="41">
        <v>3.3185840707964601E-3</v>
      </c>
      <c r="H299" s="41">
        <v>9.7345132743362831E-2</v>
      </c>
    </row>
    <row r="300" spans="1:8" x14ac:dyDescent="0.2">
      <c r="A300" s="41" t="s">
        <v>76</v>
      </c>
      <c r="B300" s="41" t="s">
        <v>75</v>
      </c>
      <c r="C300" s="41" t="s">
        <v>1301</v>
      </c>
      <c r="D300" s="41">
        <v>2018</v>
      </c>
      <c r="E300" s="41">
        <v>0</v>
      </c>
      <c r="F300" s="41">
        <v>0</v>
      </c>
      <c r="G300" s="41">
        <v>0</v>
      </c>
      <c r="H300" s="41">
        <v>0</v>
      </c>
    </row>
    <row r="301" spans="1:8" x14ac:dyDescent="0.2">
      <c r="A301" s="41" t="s">
        <v>76</v>
      </c>
      <c r="B301" s="41" t="s">
        <v>75</v>
      </c>
      <c r="C301" s="41" t="s">
        <v>1302</v>
      </c>
      <c r="D301" s="41">
        <v>2018</v>
      </c>
      <c r="E301" s="41">
        <v>0.85690301356781351</v>
      </c>
      <c r="F301" s="41">
        <v>1.1919830185843641</v>
      </c>
      <c r="G301" s="41">
        <v>3.1976744186046513E-2</v>
      </c>
      <c r="H301" s="41">
        <v>6.25E-2</v>
      </c>
    </row>
    <row r="302" spans="1:8" x14ac:dyDescent="0.2">
      <c r="A302" s="41" t="s">
        <v>76</v>
      </c>
      <c r="B302" s="41" t="s">
        <v>67</v>
      </c>
      <c r="C302" s="41" t="s">
        <v>1299</v>
      </c>
      <c r="D302" s="41">
        <v>2018</v>
      </c>
      <c r="E302" s="41">
        <v>0.60531021298781562</v>
      </c>
      <c r="F302" s="41">
        <v>6.7657287035116989</v>
      </c>
      <c r="G302" s="41">
        <v>9.1556459816887082E-3</v>
      </c>
      <c r="H302" s="41">
        <v>2.0091556459816889E-2</v>
      </c>
    </row>
    <row r="303" spans="1:8" x14ac:dyDescent="0.2">
      <c r="A303" s="41" t="s">
        <v>76</v>
      </c>
      <c r="B303" s="41" t="s">
        <v>67</v>
      </c>
      <c r="C303" s="41" t="s">
        <v>1300</v>
      </c>
      <c r="D303" s="41">
        <v>2018</v>
      </c>
      <c r="E303" s="41">
        <v>0.27583756541216908</v>
      </c>
      <c r="F303" s="41">
        <v>4.6150112524053108</v>
      </c>
      <c r="G303" s="41">
        <v>3.3185840707964601E-3</v>
      </c>
      <c r="H303" s="41">
        <v>9.7345132743362831E-2</v>
      </c>
    </row>
    <row r="304" spans="1:8" x14ac:dyDescent="0.2">
      <c r="A304" s="41" t="s">
        <v>76</v>
      </c>
      <c r="B304" s="41" t="s">
        <v>67</v>
      </c>
      <c r="C304" s="41" t="s">
        <v>1301</v>
      </c>
      <c r="D304" s="41">
        <v>2018</v>
      </c>
      <c r="E304" s="41">
        <v>0</v>
      </c>
      <c r="F304" s="41">
        <v>0</v>
      </c>
      <c r="G304" s="41">
        <v>0</v>
      </c>
      <c r="H304" s="41">
        <v>0</v>
      </c>
    </row>
    <row r="305" spans="1:8" x14ac:dyDescent="0.2">
      <c r="A305" s="41" t="s">
        <v>76</v>
      </c>
      <c r="B305" s="41" t="s">
        <v>67</v>
      </c>
      <c r="C305" s="41" t="s">
        <v>1302</v>
      </c>
      <c r="D305" s="41">
        <v>2018</v>
      </c>
      <c r="E305" s="41">
        <v>0.35106599234276059</v>
      </c>
      <c r="F305" s="41">
        <v>3.311063940512124</v>
      </c>
      <c r="G305" s="41">
        <v>3.1976744186046513E-2</v>
      </c>
      <c r="H305" s="41">
        <v>6.25E-2</v>
      </c>
    </row>
    <row r="306" spans="1:8" x14ac:dyDescent="0.2">
      <c r="A306" s="41" t="s">
        <v>76</v>
      </c>
      <c r="B306" s="41" t="s">
        <v>84</v>
      </c>
      <c r="C306" s="41" t="s">
        <v>1299</v>
      </c>
      <c r="D306" s="41">
        <v>2018</v>
      </c>
      <c r="E306" s="41">
        <v>0.78104543611331034</v>
      </c>
      <c r="F306" s="41">
        <v>4.0594372221070181</v>
      </c>
      <c r="G306" s="41">
        <v>9.1556459816887082E-3</v>
      </c>
      <c r="H306" s="41">
        <v>2.0091556459816889E-2</v>
      </c>
    </row>
    <row r="307" spans="1:8" x14ac:dyDescent="0.2">
      <c r="A307" s="41" t="s">
        <v>76</v>
      </c>
      <c r="B307" s="41" t="s">
        <v>84</v>
      </c>
      <c r="C307" s="41" t="s">
        <v>1300</v>
      </c>
      <c r="D307" s="41">
        <v>2018</v>
      </c>
      <c r="E307" s="41">
        <v>0.35591943924150837</v>
      </c>
      <c r="F307" s="41">
        <v>2.769006751443186</v>
      </c>
      <c r="G307" s="41">
        <v>3.3185840707964601E-3</v>
      </c>
      <c r="H307" s="41">
        <v>9.7345132743362831E-2</v>
      </c>
    </row>
    <row r="308" spans="1:8" x14ac:dyDescent="0.2">
      <c r="A308" s="41" t="s">
        <v>76</v>
      </c>
      <c r="B308" s="41" t="s">
        <v>84</v>
      </c>
      <c r="C308" s="41" t="s">
        <v>1301</v>
      </c>
      <c r="D308" s="41">
        <v>2018</v>
      </c>
      <c r="E308" s="41">
        <v>0</v>
      </c>
      <c r="F308" s="41">
        <v>0</v>
      </c>
      <c r="G308" s="41">
        <v>0</v>
      </c>
      <c r="H308" s="41">
        <v>0</v>
      </c>
    </row>
    <row r="309" spans="1:8" x14ac:dyDescent="0.2">
      <c r="A309" s="41" t="s">
        <v>76</v>
      </c>
      <c r="B309" s="41" t="s">
        <v>84</v>
      </c>
      <c r="C309" s="41" t="s">
        <v>1302</v>
      </c>
      <c r="D309" s="41">
        <v>2018</v>
      </c>
      <c r="E309" s="41">
        <v>0.45298837721646529</v>
      </c>
      <c r="F309" s="41">
        <v>1.986638364307274</v>
      </c>
      <c r="G309" s="41">
        <v>3.1976744186046513E-2</v>
      </c>
      <c r="H309" s="41">
        <v>6.25E-2</v>
      </c>
    </row>
    <row r="310" spans="1:8" x14ac:dyDescent="0.2">
      <c r="A310" s="41" t="s">
        <v>76</v>
      </c>
      <c r="B310" s="41" t="s">
        <v>68</v>
      </c>
      <c r="C310" s="41" t="s">
        <v>1299</v>
      </c>
      <c r="D310" s="41">
        <v>2018</v>
      </c>
      <c r="E310" s="41">
        <v>0.59880150102020469</v>
      </c>
      <c r="F310" s="41">
        <v>2.7130572101081909</v>
      </c>
      <c r="G310" s="41">
        <v>9.1556459816887082E-3</v>
      </c>
      <c r="H310" s="41">
        <v>2.0091556459816889E-2</v>
      </c>
    </row>
    <row r="311" spans="1:8" x14ac:dyDescent="0.2">
      <c r="A311" s="41" t="s">
        <v>76</v>
      </c>
      <c r="B311" s="41" t="s">
        <v>68</v>
      </c>
      <c r="C311" s="41" t="s">
        <v>1300</v>
      </c>
      <c r="D311" s="41">
        <v>2018</v>
      </c>
      <c r="E311" s="41">
        <v>0.2728715700851565</v>
      </c>
      <c r="F311" s="41">
        <v>1.850619512214529</v>
      </c>
      <c r="G311" s="41">
        <v>3.3185840707964601E-3</v>
      </c>
      <c r="H311" s="41">
        <v>9.7345132743362831E-2</v>
      </c>
    </row>
    <row r="312" spans="1:8" x14ac:dyDescent="0.2">
      <c r="A312" s="41" t="s">
        <v>76</v>
      </c>
      <c r="B312" s="41" t="s">
        <v>68</v>
      </c>
      <c r="C312" s="41" t="s">
        <v>1301</v>
      </c>
      <c r="D312" s="41">
        <v>2018</v>
      </c>
      <c r="E312" s="41">
        <v>0</v>
      </c>
      <c r="F312" s="41">
        <v>0</v>
      </c>
      <c r="G312" s="41">
        <v>0</v>
      </c>
      <c r="H312" s="41">
        <v>0</v>
      </c>
    </row>
    <row r="313" spans="1:8" x14ac:dyDescent="0.2">
      <c r="A313" s="41" t="s">
        <v>76</v>
      </c>
      <c r="B313" s="41" t="s">
        <v>68</v>
      </c>
      <c r="C313" s="41" t="s">
        <v>1302</v>
      </c>
      <c r="D313" s="41">
        <v>2018</v>
      </c>
      <c r="E313" s="41">
        <v>0.34729108919929008</v>
      </c>
      <c r="F313" s="41">
        <v>1.327736640145361</v>
      </c>
      <c r="G313" s="41">
        <v>3.1976744186046513E-2</v>
      </c>
      <c r="H313" s="41">
        <v>6.25E-2</v>
      </c>
    </row>
    <row r="314" spans="1:8" x14ac:dyDescent="0.2">
      <c r="A314" s="41" t="s">
        <v>76</v>
      </c>
      <c r="B314" s="41" t="s">
        <v>1303</v>
      </c>
      <c r="C314" s="41" t="s">
        <v>1299</v>
      </c>
      <c r="D314" s="41">
        <v>2018</v>
      </c>
      <c r="E314" s="41">
        <v>0.78104543611331034</v>
      </c>
      <c r="F314" s="41">
        <v>2.7847739343654152</v>
      </c>
      <c r="G314" s="41">
        <v>9.1556459816887082E-3</v>
      </c>
      <c r="H314" s="41">
        <v>2.0091556459816889E-2</v>
      </c>
    </row>
    <row r="315" spans="1:8" x14ac:dyDescent="0.2">
      <c r="A315" s="41" t="s">
        <v>76</v>
      </c>
      <c r="B315" s="41" t="s">
        <v>1303</v>
      </c>
      <c r="C315" s="41" t="s">
        <v>1300</v>
      </c>
      <c r="D315" s="41">
        <v>2018</v>
      </c>
      <c r="E315" s="41">
        <v>0.35591943924150837</v>
      </c>
      <c r="F315" s="41">
        <v>1.899538631490026</v>
      </c>
      <c r="G315" s="41">
        <v>3.3185840707964601E-3</v>
      </c>
      <c r="H315" s="41">
        <v>9.7345132743362831E-2</v>
      </c>
    </row>
    <row r="316" spans="1:8" x14ac:dyDescent="0.2">
      <c r="A316" s="41" t="s">
        <v>76</v>
      </c>
      <c r="B316" s="41" t="s">
        <v>1303</v>
      </c>
      <c r="C316" s="41" t="s">
        <v>1301</v>
      </c>
      <c r="D316" s="41">
        <v>2018</v>
      </c>
      <c r="E316" s="41">
        <v>0</v>
      </c>
      <c r="F316" s="41">
        <v>0</v>
      </c>
      <c r="G316" s="41">
        <v>0</v>
      </c>
      <c r="H316" s="41">
        <v>0</v>
      </c>
    </row>
    <row r="317" spans="1:8" x14ac:dyDescent="0.2">
      <c r="A317" s="41" t="s">
        <v>76</v>
      </c>
      <c r="B317" s="41" t="s">
        <v>1303</v>
      </c>
      <c r="C317" s="41" t="s">
        <v>1302</v>
      </c>
      <c r="D317" s="41">
        <v>2018</v>
      </c>
      <c r="E317" s="41">
        <v>0.45298837721646529</v>
      </c>
      <c r="F317" s="41">
        <v>1.3628339179147899</v>
      </c>
      <c r="G317" s="41">
        <v>3.1976744186046513E-2</v>
      </c>
      <c r="H317" s="41">
        <v>6.25E-2</v>
      </c>
    </row>
    <row r="318" spans="1:8" x14ac:dyDescent="0.2">
      <c r="A318" s="41" t="s">
        <v>76</v>
      </c>
      <c r="B318" s="41" t="s">
        <v>63</v>
      </c>
      <c r="C318" s="41" t="s">
        <v>1299</v>
      </c>
      <c r="D318" s="41">
        <v>2018</v>
      </c>
      <c r="E318" s="41">
        <v>1.2659444777003239</v>
      </c>
      <c r="F318" s="41">
        <v>2.7996585375131411</v>
      </c>
      <c r="G318" s="41">
        <v>9.1556459816887082E-3</v>
      </c>
      <c r="H318" s="41">
        <v>2.0091556459816889E-2</v>
      </c>
    </row>
    <row r="319" spans="1:8" x14ac:dyDescent="0.2">
      <c r="A319" s="41" t="s">
        <v>76</v>
      </c>
      <c r="B319" s="41" t="s">
        <v>63</v>
      </c>
      <c r="C319" s="41" t="s">
        <v>1300</v>
      </c>
      <c r="D319" s="41">
        <v>2018</v>
      </c>
      <c r="E319" s="41">
        <v>0.57688609110394506</v>
      </c>
      <c r="F319" s="41">
        <v>1.909691656245317</v>
      </c>
      <c r="G319" s="41">
        <v>3.3185840707964601E-3</v>
      </c>
      <c r="H319" s="41">
        <v>9.7345132743362831E-2</v>
      </c>
    </row>
    <row r="320" spans="1:8" x14ac:dyDescent="0.2">
      <c r="A320" s="41" t="s">
        <v>76</v>
      </c>
      <c r="B320" s="41" t="s">
        <v>63</v>
      </c>
      <c r="C320" s="41" t="s">
        <v>1301</v>
      </c>
      <c r="D320" s="41">
        <v>2018</v>
      </c>
      <c r="E320" s="41">
        <v>0</v>
      </c>
      <c r="F320" s="41">
        <v>0</v>
      </c>
      <c r="G320" s="41">
        <v>0</v>
      </c>
      <c r="H320" s="41">
        <v>0</v>
      </c>
    </row>
    <row r="321" spans="1:8" x14ac:dyDescent="0.2">
      <c r="A321" s="41" t="s">
        <v>76</v>
      </c>
      <c r="B321" s="41" t="s">
        <v>63</v>
      </c>
      <c r="C321" s="41" t="s">
        <v>1302</v>
      </c>
      <c r="D321" s="41">
        <v>2018</v>
      </c>
      <c r="E321" s="41">
        <v>0.73421866140502101</v>
      </c>
      <c r="F321" s="41">
        <v>1.3701182585839169</v>
      </c>
      <c r="G321" s="41">
        <v>3.1976744186046513E-2</v>
      </c>
      <c r="H321" s="41">
        <v>6.25E-2</v>
      </c>
    </row>
    <row r="322" spans="1:8" x14ac:dyDescent="0.2">
      <c r="A322" s="41" t="s">
        <v>64</v>
      </c>
      <c r="B322" s="41" t="s">
        <v>57</v>
      </c>
      <c r="C322" s="41" t="s">
        <v>1299</v>
      </c>
      <c r="D322" s="41">
        <v>2018</v>
      </c>
      <c r="E322" s="41">
        <v>0.96654372719022152</v>
      </c>
      <c r="F322" s="41">
        <v>3.382864351755849</v>
      </c>
      <c r="G322" s="41">
        <v>9.1556459816887082E-3</v>
      </c>
      <c r="H322" s="41">
        <v>2.0091556459816889E-2</v>
      </c>
    </row>
    <row r="323" spans="1:8" x14ac:dyDescent="0.2">
      <c r="A323" s="41" t="s">
        <v>64</v>
      </c>
      <c r="B323" s="41" t="s">
        <v>57</v>
      </c>
      <c r="C323" s="41" t="s">
        <v>1300</v>
      </c>
      <c r="D323" s="41">
        <v>2018</v>
      </c>
      <c r="E323" s="41">
        <v>0.44045030606136681</v>
      </c>
      <c r="F323" s="41">
        <v>2.307505626202655</v>
      </c>
      <c r="G323" s="41">
        <v>3.3185840707964601E-3</v>
      </c>
      <c r="H323" s="41">
        <v>9.7345132743362831E-2</v>
      </c>
    </row>
    <row r="324" spans="1:8" x14ac:dyDescent="0.2">
      <c r="A324" s="41" t="s">
        <v>64</v>
      </c>
      <c r="B324" s="41" t="s">
        <v>57</v>
      </c>
      <c r="C324" s="41" t="s">
        <v>1301</v>
      </c>
      <c r="D324" s="41">
        <v>2018</v>
      </c>
      <c r="E324" s="41">
        <v>0</v>
      </c>
      <c r="F324" s="41">
        <v>0</v>
      </c>
      <c r="G324" s="41">
        <v>0</v>
      </c>
      <c r="H324" s="41">
        <v>0</v>
      </c>
    </row>
    <row r="325" spans="1:8" x14ac:dyDescent="0.2">
      <c r="A325" s="41" t="s">
        <v>64</v>
      </c>
      <c r="B325" s="41" t="s">
        <v>57</v>
      </c>
      <c r="C325" s="41" t="s">
        <v>1302</v>
      </c>
      <c r="D325" s="41">
        <v>2018</v>
      </c>
      <c r="E325" s="41">
        <v>0.56057311680537592</v>
      </c>
      <c r="F325" s="41">
        <v>1.655531970256062</v>
      </c>
      <c r="G325" s="41">
        <v>3.1976744186046513E-2</v>
      </c>
      <c r="H325" s="41">
        <v>6.25E-2</v>
      </c>
    </row>
    <row r="326" spans="1:8" x14ac:dyDescent="0.2">
      <c r="A326" s="41" t="s">
        <v>64</v>
      </c>
      <c r="B326" s="41" t="s">
        <v>60</v>
      </c>
      <c r="C326" s="41" t="s">
        <v>1299</v>
      </c>
      <c r="D326" s="41">
        <v>2018</v>
      </c>
      <c r="E326" s="41">
        <v>1.0251221348987201</v>
      </c>
      <c r="F326" s="41">
        <v>2.1988618286413022</v>
      </c>
      <c r="G326" s="41">
        <v>9.1556459816887082E-3</v>
      </c>
      <c r="H326" s="41">
        <v>2.0091556459816889E-2</v>
      </c>
    </row>
    <row r="327" spans="1:8" x14ac:dyDescent="0.2">
      <c r="A327" s="41" t="s">
        <v>64</v>
      </c>
      <c r="B327" s="41" t="s">
        <v>60</v>
      </c>
      <c r="C327" s="41" t="s">
        <v>1300</v>
      </c>
      <c r="D327" s="41">
        <v>2018</v>
      </c>
      <c r="E327" s="41">
        <v>0.46714426400447989</v>
      </c>
      <c r="F327" s="41">
        <v>1.499878657031726</v>
      </c>
      <c r="G327" s="41">
        <v>3.3185840707964601E-3</v>
      </c>
      <c r="H327" s="41">
        <v>9.7345132743362831E-2</v>
      </c>
    </row>
    <row r="328" spans="1:8" x14ac:dyDescent="0.2">
      <c r="A328" s="41" t="s">
        <v>64</v>
      </c>
      <c r="B328" s="41" t="s">
        <v>60</v>
      </c>
      <c r="C328" s="41" t="s">
        <v>1301</v>
      </c>
      <c r="D328" s="41">
        <v>2018</v>
      </c>
      <c r="E328" s="41">
        <v>0</v>
      </c>
      <c r="F328" s="41">
        <v>0</v>
      </c>
      <c r="G328" s="41">
        <v>0</v>
      </c>
      <c r="H328" s="41">
        <v>0</v>
      </c>
    </row>
    <row r="329" spans="1:8" x14ac:dyDescent="0.2">
      <c r="A329" s="41" t="s">
        <v>64</v>
      </c>
      <c r="B329" s="41" t="s">
        <v>60</v>
      </c>
      <c r="C329" s="41" t="s">
        <v>1302</v>
      </c>
      <c r="D329" s="41">
        <v>2018</v>
      </c>
      <c r="E329" s="41">
        <v>0.59454724509661083</v>
      </c>
      <c r="F329" s="41">
        <v>1.07609578066644</v>
      </c>
      <c r="G329" s="41">
        <v>3.1976744186046513E-2</v>
      </c>
      <c r="H329" s="41">
        <v>6.25E-2</v>
      </c>
    </row>
    <row r="330" spans="1:8" x14ac:dyDescent="0.2">
      <c r="A330" s="41" t="s">
        <v>64</v>
      </c>
      <c r="B330" s="41" t="s">
        <v>75</v>
      </c>
      <c r="C330" s="41" t="s">
        <v>1299</v>
      </c>
      <c r="D330" s="41">
        <v>2018</v>
      </c>
      <c r="E330" s="41">
        <v>1.0251221348987201</v>
      </c>
      <c r="F330" s="41">
        <v>2.1988618286413022</v>
      </c>
      <c r="G330" s="41">
        <v>9.1556459816887082E-3</v>
      </c>
      <c r="H330" s="41">
        <v>2.0091556459816889E-2</v>
      </c>
    </row>
    <row r="331" spans="1:8" x14ac:dyDescent="0.2">
      <c r="A331" s="41" t="s">
        <v>64</v>
      </c>
      <c r="B331" s="41" t="s">
        <v>75</v>
      </c>
      <c r="C331" s="41" t="s">
        <v>1300</v>
      </c>
      <c r="D331" s="41">
        <v>2018</v>
      </c>
      <c r="E331" s="41">
        <v>0.46714426400447989</v>
      </c>
      <c r="F331" s="41">
        <v>1.499878657031726</v>
      </c>
      <c r="G331" s="41">
        <v>3.3185840707964601E-3</v>
      </c>
      <c r="H331" s="41">
        <v>9.7345132743362831E-2</v>
      </c>
    </row>
    <row r="332" spans="1:8" x14ac:dyDescent="0.2">
      <c r="A332" s="41" t="s">
        <v>64</v>
      </c>
      <c r="B332" s="41" t="s">
        <v>75</v>
      </c>
      <c r="C332" s="41" t="s">
        <v>1301</v>
      </c>
      <c r="D332" s="41">
        <v>2018</v>
      </c>
      <c r="E332" s="41">
        <v>0</v>
      </c>
      <c r="F332" s="41">
        <v>0</v>
      </c>
      <c r="G332" s="41">
        <v>0</v>
      </c>
      <c r="H332" s="41">
        <v>0</v>
      </c>
    </row>
    <row r="333" spans="1:8" x14ac:dyDescent="0.2">
      <c r="A333" s="41" t="s">
        <v>64</v>
      </c>
      <c r="B333" s="41" t="s">
        <v>75</v>
      </c>
      <c r="C333" s="41" t="s">
        <v>1302</v>
      </c>
      <c r="D333" s="41">
        <v>2018</v>
      </c>
      <c r="E333" s="41">
        <v>0.59454724509661083</v>
      </c>
      <c r="F333" s="41">
        <v>1.07609578066644</v>
      </c>
      <c r="G333" s="41">
        <v>3.1976744186046513E-2</v>
      </c>
      <c r="H333" s="41">
        <v>6.25E-2</v>
      </c>
    </row>
    <row r="334" spans="1:8" x14ac:dyDescent="0.2">
      <c r="A334" s="41" t="s">
        <v>64</v>
      </c>
      <c r="B334" s="41" t="s">
        <v>67</v>
      </c>
      <c r="C334" s="41" t="s">
        <v>1299</v>
      </c>
      <c r="D334" s="41">
        <v>2018</v>
      </c>
      <c r="E334" s="41">
        <v>1.0251221348987201</v>
      </c>
      <c r="F334" s="41">
        <v>2.1988618286413022</v>
      </c>
      <c r="G334" s="41">
        <v>9.1556459816887082E-3</v>
      </c>
      <c r="H334" s="41">
        <v>2.0091556459816889E-2</v>
      </c>
    </row>
    <row r="335" spans="1:8" x14ac:dyDescent="0.2">
      <c r="A335" s="41" t="s">
        <v>64</v>
      </c>
      <c r="B335" s="41" t="s">
        <v>67</v>
      </c>
      <c r="C335" s="41" t="s">
        <v>1300</v>
      </c>
      <c r="D335" s="41">
        <v>2018</v>
      </c>
      <c r="E335" s="41">
        <v>0.46714426400447989</v>
      </c>
      <c r="F335" s="41">
        <v>1.499878657031726</v>
      </c>
      <c r="G335" s="41">
        <v>3.3185840707964601E-3</v>
      </c>
      <c r="H335" s="41">
        <v>9.7345132743362831E-2</v>
      </c>
    </row>
    <row r="336" spans="1:8" x14ac:dyDescent="0.2">
      <c r="A336" s="41" t="s">
        <v>64</v>
      </c>
      <c r="B336" s="41" t="s">
        <v>67</v>
      </c>
      <c r="C336" s="41" t="s">
        <v>1301</v>
      </c>
      <c r="D336" s="41">
        <v>2018</v>
      </c>
      <c r="E336" s="41">
        <v>0</v>
      </c>
      <c r="F336" s="41">
        <v>0</v>
      </c>
      <c r="G336" s="41">
        <v>0</v>
      </c>
      <c r="H336" s="41">
        <v>0</v>
      </c>
    </row>
    <row r="337" spans="1:8" x14ac:dyDescent="0.2">
      <c r="A337" s="41" t="s">
        <v>64</v>
      </c>
      <c r="B337" s="41" t="s">
        <v>67</v>
      </c>
      <c r="C337" s="41" t="s">
        <v>1302</v>
      </c>
      <c r="D337" s="41">
        <v>2018</v>
      </c>
      <c r="E337" s="41">
        <v>0.59454724509661072</v>
      </c>
      <c r="F337" s="41">
        <v>1.07609578066644</v>
      </c>
      <c r="G337" s="41">
        <v>3.1976744186046513E-2</v>
      </c>
      <c r="H337" s="41">
        <v>6.25E-2</v>
      </c>
    </row>
    <row r="338" spans="1:8" x14ac:dyDescent="0.2">
      <c r="A338" s="41" t="s">
        <v>64</v>
      </c>
      <c r="B338" s="41" t="s">
        <v>84</v>
      </c>
      <c r="C338" s="41" t="s">
        <v>1299</v>
      </c>
      <c r="D338" s="41">
        <v>2018</v>
      </c>
      <c r="E338" s="41">
        <v>1.0251221348987201</v>
      </c>
      <c r="F338" s="41">
        <v>2.1988618286413022</v>
      </c>
      <c r="G338" s="41">
        <v>9.1556459816887082E-3</v>
      </c>
      <c r="H338" s="41">
        <v>2.0091556459816889E-2</v>
      </c>
    </row>
    <row r="339" spans="1:8" x14ac:dyDescent="0.2">
      <c r="A339" s="41" t="s">
        <v>64</v>
      </c>
      <c r="B339" s="41" t="s">
        <v>84</v>
      </c>
      <c r="C339" s="41" t="s">
        <v>1300</v>
      </c>
      <c r="D339" s="41">
        <v>2018</v>
      </c>
      <c r="E339" s="41">
        <v>0.46714426400447989</v>
      </c>
      <c r="F339" s="41">
        <v>1.499878657031726</v>
      </c>
      <c r="G339" s="41">
        <v>3.3185840707964601E-3</v>
      </c>
      <c r="H339" s="41">
        <v>9.7345132743362831E-2</v>
      </c>
    </row>
    <row r="340" spans="1:8" x14ac:dyDescent="0.2">
      <c r="A340" s="41" t="s">
        <v>64</v>
      </c>
      <c r="B340" s="41" t="s">
        <v>84</v>
      </c>
      <c r="C340" s="41" t="s">
        <v>1301</v>
      </c>
      <c r="D340" s="41">
        <v>2018</v>
      </c>
      <c r="E340" s="41">
        <v>0</v>
      </c>
      <c r="F340" s="41">
        <v>0</v>
      </c>
      <c r="G340" s="41">
        <v>0</v>
      </c>
      <c r="H340" s="41">
        <v>0</v>
      </c>
    </row>
    <row r="341" spans="1:8" x14ac:dyDescent="0.2">
      <c r="A341" s="41" t="s">
        <v>64</v>
      </c>
      <c r="B341" s="41" t="s">
        <v>84</v>
      </c>
      <c r="C341" s="41" t="s">
        <v>1302</v>
      </c>
      <c r="D341" s="41">
        <v>2018</v>
      </c>
      <c r="E341" s="41">
        <v>0.59454724509661072</v>
      </c>
      <c r="F341" s="41">
        <v>1.07609578066644</v>
      </c>
      <c r="G341" s="41">
        <v>3.1976744186046513E-2</v>
      </c>
      <c r="H341" s="41">
        <v>6.25E-2</v>
      </c>
    </row>
    <row r="342" spans="1:8" x14ac:dyDescent="0.2">
      <c r="A342" s="41" t="s">
        <v>64</v>
      </c>
      <c r="B342" s="41" t="s">
        <v>68</v>
      </c>
      <c r="C342" s="41" t="s">
        <v>1299</v>
      </c>
      <c r="D342" s="41">
        <v>2018</v>
      </c>
      <c r="E342" s="41">
        <v>0.96654372719022152</v>
      </c>
      <c r="F342" s="41">
        <v>3.382864351755849</v>
      </c>
      <c r="G342" s="41">
        <v>9.1556459816887082E-3</v>
      </c>
      <c r="H342" s="41">
        <v>2.0091556459816889E-2</v>
      </c>
    </row>
    <row r="343" spans="1:8" x14ac:dyDescent="0.2">
      <c r="A343" s="41" t="s">
        <v>64</v>
      </c>
      <c r="B343" s="41" t="s">
        <v>68</v>
      </c>
      <c r="C343" s="41" t="s">
        <v>1300</v>
      </c>
      <c r="D343" s="41">
        <v>2018</v>
      </c>
      <c r="E343" s="41">
        <v>0.44045030606136681</v>
      </c>
      <c r="F343" s="41">
        <v>2.307505626202655</v>
      </c>
      <c r="G343" s="41">
        <v>3.3185840707964601E-3</v>
      </c>
      <c r="H343" s="41">
        <v>9.7345132743362831E-2</v>
      </c>
    </row>
    <row r="344" spans="1:8" x14ac:dyDescent="0.2">
      <c r="A344" s="41" t="s">
        <v>64</v>
      </c>
      <c r="B344" s="41" t="s">
        <v>68</v>
      </c>
      <c r="C344" s="41" t="s">
        <v>1301</v>
      </c>
      <c r="D344" s="41">
        <v>2018</v>
      </c>
      <c r="E344" s="41">
        <v>0</v>
      </c>
      <c r="F344" s="41">
        <v>0</v>
      </c>
      <c r="G344" s="41">
        <v>0</v>
      </c>
      <c r="H344" s="41">
        <v>0</v>
      </c>
    </row>
    <row r="345" spans="1:8" x14ac:dyDescent="0.2">
      <c r="A345" s="41" t="s">
        <v>64</v>
      </c>
      <c r="B345" s="41" t="s">
        <v>68</v>
      </c>
      <c r="C345" s="41" t="s">
        <v>1302</v>
      </c>
      <c r="D345" s="41">
        <v>2018</v>
      </c>
      <c r="E345" s="41">
        <v>0.56057311680537592</v>
      </c>
      <c r="F345" s="41">
        <v>1.655531970256062</v>
      </c>
      <c r="G345" s="41">
        <v>3.1976744186046513E-2</v>
      </c>
      <c r="H345" s="41">
        <v>6.25E-2</v>
      </c>
    </row>
    <row r="346" spans="1:8" x14ac:dyDescent="0.2">
      <c r="A346" s="41" t="s">
        <v>64</v>
      </c>
      <c r="B346" s="41" t="s">
        <v>1303</v>
      </c>
      <c r="C346" s="41" t="s">
        <v>1299</v>
      </c>
      <c r="D346" s="41">
        <v>2018</v>
      </c>
      <c r="E346" s="41">
        <v>1.0251221348987201</v>
      </c>
      <c r="F346" s="41">
        <v>2.1988618286413022</v>
      </c>
      <c r="G346" s="41">
        <v>9.1556459816887082E-3</v>
      </c>
      <c r="H346" s="41">
        <v>2.0091556459816889E-2</v>
      </c>
    </row>
    <row r="347" spans="1:8" x14ac:dyDescent="0.2">
      <c r="A347" s="41" t="s">
        <v>64</v>
      </c>
      <c r="B347" s="41" t="s">
        <v>1303</v>
      </c>
      <c r="C347" s="41" t="s">
        <v>1300</v>
      </c>
      <c r="D347" s="41">
        <v>2018</v>
      </c>
      <c r="E347" s="41">
        <v>0.46714426400447978</v>
      </c>
      <c r="F347" s="41">
        <v>1.499878657031726</v>
      </c>
      <c r="G347" s="41">
        <v>3.3185840707964601E-3</v>
      </c>
      <c r="H347" s="41">
        <v>9.7345132743362831E-2</v>
      </c>
    </row>
    <row r="348" spans="1:8" x14ac:dyDescent="0.2">
      <c r="A348" s="41" t="s">
        <v>64</v>
      </c>
      <c r="B348" s="41" t="s">
        <v>1303</v>
      </c>
      <c r="C348" s="41" t="s">
        <v>1301</v>
      </c>
      <c r="D348" s="41">
        <v>2018</v>
      </c>
      <c r="E348" s="41">
        <v>0</v>
      </c>
      <c r="F348" s="41">
        <v>0</v>
      </c>
      <c r="G348" s="41">
        <v>0</v>
      </c>
      <c r="H348" s="41">
        <v>0</v>
      </c>
    </row>
    <row r="349" spans="1:8" x14ac:dyDescent="0.2">
      <c r="A349" s="41" t="s">
        <v>64</v>
      </c>
      <c r="B349" s="41" t="s">
        <v>1303</v>
      </c>
      <c r="C349" s="41" t="s">
        <v>1302</v>
      </c>
      <c r="D349" s="41">
        <v>2018</v>
      </c>
      <c r="E349" s="41">
        <v>0.59454724509661061</v>
      </c>
      <c r="F349" s="41">
        <v>1.07609578066644</v>
      </c>
      <c r="G349" s="41">
        <v>3.1976744186046513E-2</v>
      </c>
      <c r="H349" s="41">
        <v>6.25E-2</v>
      </c>
    </row>
    <row r="350" spans="1:8" x14ac:dyDescent="0.2">
      <c r="A350" s="41" t="s">
        <v>64</v>
      </c>
      <c r="B350" s="41" t="s">
        <v>63</v>
      </c>
      <c r="C350" s="41" t="s">
        <v>1299</v>
      </c>
      <c r="D350" s="41">
        <v>2018</v>
      </c>
      <c r="E350" s="41">
        <v>1.1845855781051871</v>
      </c>
      <c r="F350" s="41">
        <v>1.894404036983276</v>
      </c>
      <c r="G350" s="41">
        <v>9.1556459816887082E-3</v>
      </c>
      <c r="H350" s="41">
        <v>2.0091556459816889E-2</v>
      </c>
    </row>
    <row r="351" spans="1:8" x14ac:dyDescent="0.2">
      <c r="A351" s="41" t="s">
        <v>64</v>
      </c>
      <c r="B351" s="41" t="s">
        <v>63</v>
      </c>
      <c r="C351" s="41" t="s">
        <v>1300</v>
      </c>
      <c r="D351" s="41">
        <v>2018</v>
      </c>
      <c r="E351" s="41">
        <v>0.53981114951628795</v>
      </c>
      <c r="F351" s="41">
        <v>1.292203150673487</v>
      </c>
      <c r="G351" s="41">
        <v>3.3185840707964601E-3</v>
      </c>
      <c r="H351" s="41">
        <v>9.7345132743362831E-2</v>
      </c>
    </row>
    <row r="352" spans="1:8" x14ac:dyDescent="0.2">
      <c r="A352" s="41" t="s">
        <v>64</v>
      </c>
      <c r="B352" s="41" t="s">
        <v>63</v>
      </c>
      <c r="C352" s="41" t="s">
        <v>1301</v>
      </c>
      <c r="D352" s="41">
        <v>2018</v>
      </c>
      <c r="E352" s="41">
        <v>0</v>
      </c>
      <c r="F352" s="41">
        <v>0</v>
      </c>
      <c r="G352" s="41">
        <v>0</v>
      </c>
      <c r="H352" s="41">
        <v>0</v>
      </c>
    </row>
    <row r="353" spans="1:8" x14ac:dyDescent="0.2">
      <c r="A353" s="41" t="s">
        <v>64</v>
      </c>
      <c r="B353" s="41" t="s">
        <v>63</v>
      </c>
      <c r="C353" s="41" t="s">
        <v>1302</v>
      </c>
      <c r="D353" s="41">
        <v>2018</v>
      </c>
      <c r="E353" s="41">
        <v>0.68703237211163914</v>
      </c>
      <c r="F353" s="41">
        <v>0.92709790334339448</v>
      </c>
      <c r="G353" s="41">
        <v>3.1976744186046513E-2</v>
      </c>
      <c r="H353" s="41">
        <v>6.25E-2</v>
      </c>
    </row>
    <row r="354" spans="1:8" x14ac:dyDescent="0.2">
      <c r="A354" s="41" t="s">
        <v>65</v>
      </c>
      <c r="B354" s="41" t="s">
        <v>57</v>
      </c>
      <c r="C354" s="41" t="s">
        <v>1299</v>
      </c>
      <c r="D354" s="41">
        <v>2018</v>
      </c>
      <c r="E354" s="41">
        <v>0.59880150102020469</v>
      </c>
      <c r="F354" s="41">
        <v>1.3531457407023399</v>
      </c>
      <c r="G354" s="41">
        <v>9.1556459816887082E-3</v>
      </c>
      <c r="H354" s="41">
        <v>2.0091556459816889E-2</v>
      </c>
    </row>
    <row r="355" spans="1:8" x14ac:dyDescent="0.2">
      <c r="A355" s="41" t="s">
        <v>65</v>
      </c>
      <c r="B355" s="41" t="s">
        <v>57</v>
      </c>
      <c r="C355" s="41" t="s">
        <v>1300</v>
      </c>
      <c r="D355" s="41">
        <v>2018</v>
      </c>
      <c r="E355" s="41">
        <v>0.2728715700851565</v>
      </c>
      <c r="F355" s="41">
        <v>0.9230022504810621</v>
      </c>
      <c r="G355" s="41">
        <v>3.3185840707964601E-3</v>
      </c>
      <c r="H355" s="41">
        <v>9.7345132743362831E-2</v>
      </c>
    </row>
    <row r="356" spans="1:8" x14ac:dyDescent="0.2">
      <c r="A356" s="41" t="s">
        <v>65</v>
      </c>
      <c r="B356" s="41" t="s">
        <v>57</v>
      </c>
      <c r="C356" s="41" t="s">
        <v>1301</v>
      </c>
      <c r="D356" s="41">
        <v>2018</v>
      </c>
      <c r="E356" s="41">
        <v>0</v>
      </c>
      <c r="F356" s="41">
        <v>0</v>
      </c>
      <c r="G356" s="41">
        <v>0</v>
      </c>
      <c r="H356" s="41">
        <v>0</v>
      </c>
    </row>
    <row r="357" spans="1:8" x14ac:dyDescent="0.2">
      <c r="A357" s="41" t="s">
        <v>65</v>
      </c>
      <c r="B357" s="41" t="s">
        <v>57</v>
      </c>
      <c r="C357" s="41" t="s">
        <v>1302</v>
      </c>
      <c r="D357" s="41">
        <v>2018</v>
      </c>
      <c r="E357" s="41">
        <v>0.34729108919929008</v>
      </c>
      <c r="F357" s="41">
        <v>0.66221278810242468</v>
      </c>
      <c r="G357" s="41">
        <v>3.1976744186046513E-2</v>
      </c>
      <c r="H357" s="41">
        <v>6.25E-2</v>
      </c>
    </row>
    <row r="358" spans="1:8" x14ac:dyDescent="0.2">
      <c r="A358" s="41" t="s">
        <v>65</v>
      </c>
      <c r="B358" s="41" t="s">
        <v>60</v>
      </c>
      <c r="C358" s="41" t="s">
        <v>1299</v>
      </c>
      <c r="D358" s="41">
        <v>2018</v>
      </c>
      <c r="E358" s="41">
        <v>0.74850187627525577</v>
      </c>
      <c r="F358" s="41">
        <v>1.8944040369832751</v>
      </c>
      <c r="G358" s="41">
        <v>9.1556459816887082E-3</v>
      </c>
      <c r="H358" s="41">
        <v>2.0091556459816889E-2</v>
      </c>
    </row>
    <row r="359" spans="1:8" x14ac:dyDescent="0.2">
      <c r="A359" s="41" t="s">
        <v>65</v>
      </c>
      <c r="B359" s="41" t="s">
        <v>60</v>
      </c>
      <c r="C359" s="41" t="s">
        <v>1300</v>
      </c>
      <c r="D359" s="41">
        <v>2018</v>
      </c>
      <c r="E359" s="41">
        <v>0.34108946260644563</v>
      </c>
      <c r="F359" s="41">
        <v>1.292203150673487</v>
      </c>
      <c r="G359" s="41">
        <v>3.3185840707964601E-3</v>
      </c>
      <c r="H359" s="41">
        <v>9.7345132743362831E-2</v>
      </c>
    </row>
    <row r="360" spans="1:8" x14ac:dyDescent="0.2">
      <c r="A360" s="41" t="s">
        <v>65</v>
      </c>
      <c r="B360" s="41" t="s">
        <v>60</v>
      </c>
      <c r="C360" s="41" t="s">
        <v>1301</v>
      </c>
      <c r="D360" s="41">
        <v>2018</v>
      </c>
      <c r="E360" s="41">
        <v>0</v>
      </c>
      <c r="F360" s="41">
        <v>0</v>
      </c>
      <c r="G360" s="41">
        <v>0</v>
      </c>
      <c r="H360" s="41">
        <v>0</v>
      </c>
    </row>
    <row r="361" spans="1:8" x14ac:dyDescent="0.2">
      <c r="A361" s="41" t="s">
        <v>65</v>
      </c>
      <c r="B361" s="41" t="s">
        <v>60</v>
      </c>
      <c r="C361" s="41" t="s">
        <v>1302</v>
      </c>
      <c r="D361" s="41">
        <v>2018</v>
      </c>
      <c r="E361" s="41">
        <v>0.43411386149911257</v>
      </c>
      <c r="F361" s="41">
        <v>0.92709790334339448</v>
      </c>
      <c r="G361" s="41">
        <v>3.1976744186046513E-2</v>
      </c>
      <c r="H361" s="41">
        <v>6.25E-2</v>
      </c>
    </row>
    <row r="362" spans="1:8" x14ac:dyDescent="0.2">
      <c r="A362" s="41" t="s">
        <v>65</v>
      </c>
      <c r="B362" s="41" t="s">
        <v>75</v>
      </c>
      <c r="C362" s="41" t="s">
        <v>1299</v>
      </c>
      <c r="D362" s="41">
        <v>2018</v>
      </c>
      <c r="E362" s="41">
        <v>0.74850187627525555</v>
      </c>
      <c r="F362" s="41">
        <v>1.894404036983276</v>
      </c>
      <c r="G362" s="41">
        <v>9.1556459816887082E-3</v>
      </c>
      <c r="H362" s="41">
        <v>2.0091556459816889E-2</v>
      </c>
    </row>
    <row r="363" spans="1:8" x14ac:dyDescent="0.2">
      <c r="A363" s="41" t="s">
        <v>65</v>
      </c>
      <c r="B363" s="41" t="s">
        <v>75</v>
      </c>
      <c r="C363" s="41" t="s">
        <v>1300</v>
      </c>
      <c r="D363" s="41">
        <v>2018</v>
      </c>
      <c r="E363" s="41">
        <v>0.34108946260644563</v>
      </c>
      <c r="F363" s="41">
        <v>1.292203150673487</v>
      </c>
      <c r="G363" s="41">
        <v>3.3185840707964601E-3</v>
      </c>
      <c r="H363" s="41">
        <v>9.7345132743362831E-2</v>
      </c>
    </row>
    <row r="364" spans="1:8" x14ac:dyDescent="0.2">
      <c r="A364" s="41" t="s">
        <v>65</v>
      </c>
      <c r="B364" s="41" t="s">
        <v>75</v>
      </c>
      <c r="C364" s="41" t="s">
        <v>1301</v>
      </c>
      <c r="D364" s="41">
        <v>2018</v>
      </c>
      <c r="E364" s="41">
        <v>0</v>
      </c>
      <c r="F364" s="41">
        <v>0</v>
      </c>
      <c r="G364" s="41">
        <v>0</v>
      </c>
      <c r="H364" s="41">
        <v>0</v>
      </c>
    </row>
    <row r="365" spans="1:8" x14ac:dyDescent="0.2">
      <c r="A365" s="41" t="s">
        <v>65</v>
      </c>
      <c r="B365" s="41" t="s">
        <v>75</v>
      </c>
      <c r="C365" s="41" t="s">
        <v>1302</v>
      </c>
      <c r="D365" s="41">
        <v>2018</v>
      </c>
      <c r="E365" s="41">
        <v>0.43411386149911257</v>
      </c>
      <c r="F365" s="41">
        <v>0.92709790334339437</v>
      </c>
      <c r="G365" s="41">
        <v>3.1976744186046513E-2</v>
      </c>
      <c r="H365" s="41">
        <v>6.25E-2</v>
      </c>
    </row>
    <row r="366" spans="1:8" x14ac:dyDescent="0.2">
      <c r="A366" s="41" t="s">
        <v>65</v>
      </c>
      <c r="B366" s="41" t="s">
        <v>67</v>
      </c>
      <c r="C366" s="41" t="s">
        <v>1299</v>
      </c>
      <c r="D366" s="41">
        <v>2018</v>
      </c>
      <c r="E366" s="41">
        <v>1.1194984584290779</v>
      </c>
      <c r="F366" s="41">
        <v>1.894404036983276</v>
      </c>
      <c r="G366" s="41">
        <v>9.1556459816887082E-3</v>
      </c>
      <c r="H366" s="41">
        <v>2.0091556459816889E-2</v>
      </c>
    </row>
    <row r="367" spans="1:8" x14ac:dyDescent="0.2">
      <c r="A367" s="41" t="s">
        <v>65</v>
      </c>
      <c r="B367" s="41" t="s">
        <v>67</v>
      </c>
      <c r="C367" s="41" t="s">
        <v>1300</v>
      </c>
      <c r="D367" s="41">
        <v>2018</v>
      </c>
      <c r="E367" s="41">
        <v>0.51015119624616212</v>
      </c>
      <c r="F367" s="41">
        <v>1.292203150673487</v>
      </c>
      <c r="G367" s="41">
        <v>3.3185840707964601E-3</v>
      </c>
      <c r="H367" s="41">
        <v>9.7345132743362831E-2</v>
      </c>
    </row>
    <row r="368" spans="1:8" x14ac:dyDescent="0.2">
      <c r="A368" s="41" t="s">
        <v>65</v>
      </c>
      <c r="B368" s="41" t="s">
        <v>67</v>
      </c>
      <c r="C368" s="41" t="s">
        <v>1301</v>
      </c>
      <c r="D368" s="41">
        <v>2018</v>
      </c>
      <c r="E368" s="41">
        <v>0</v>
      </c>
      <c r="F368" s="41">
        <v>0</v>
      </c>
      <c r="G368" s="41">
        <v>0</v>
      </c>
      <c r="H368" s="41">
        <v>0</v>
      </c>
    </row>
    <row r="369" spans="1:8" x14ac:dyDescent="0.2">
      <c r="A369" s="41" t="s">
        <v>65</v>
      </c>
      <c r="B369" s="41" t="s">
        <v>67</v>
      </c>
      <c r="C369" s="41" t="s">
        <v>1302</v>
      </c>
      <c r="D369" s="41">
        <v>2018</v>
      </c>
      <c r="E369" s="41">
        <v>0.64928334067693361</v>
      </c>
      <c r="F369" s="41">
        <v>0.92709790334339448</v>
      </c>
      <c r="G369" s="41">
        <v>3.1976744186046513E-2</v>
      </c>
      <c r="H369" s="41">
        <v>6.25E-2</v>
      </c>
    </row>
    <row r="370" spans="1:8" x14ac:dyDescent="0.2">
      <c r="A370" s="41" t="s">
        <v>65</v>
      </c>
      <c r="B370" s="41" t="s">
        <v>84</v>
      </c>
      <c r="C370" s="41" t="s">
        <v>1299</v>
      </c>
      <c r="D370" s="41">
        <v>2018</v>
      </c>
      <c r="E370" s="41">
        <v>0.8656586916922524</v>
      </c>
      <c r="F370" s="41">
        <v>1.8944040369832751</v>
      </c>
      <c r="G370" s="41">
        <v>9.1556459816887082E-3</v>
      </c>
      <c r="H370" s="41">
        <v>2.0091556459816889E-2</v>
      </c>
    </row>
    <row r="371" spans="1:8" x14ac:dyDescent="0.2">
      <c r="A371" s="41" t="s">
        <v>65</v>
      </c>
      <c r="B371" s="41" t="s">
        <v>84</v>
      </c>
      <c r="C371" s="41" t="s">
        <v>1300</v>
      </c>
      <c r="D371" s="41">
        <v>2018</v>
      </c>
      <c r="E371" s="41">
        <v>0.39447737849267189</v>
      </c>
      <c r="F371" s="41">
        <v>1.292203150673487</v>
      </c>
      <c r="G371" s="41">
        <v>3.3185840707964601E-3</v>
      </c>
      <c r="H371" s="41">
        <v>9.7345132743362831E-2</v>
      </c>
    </row>
    <row r="372" spans="1:8" x14ac:dyDescent="0.2">
      <c r="A372" s="41" t="s">
        <v>65</v>
      </c>
      <c r="B372" s="41" t="s">
        <v>84</v>
      </c>
      <c r="C372" s="41" t="s">
        <v>1301</v>
      </c>
      <c r="D372" s="41">
        <v>2018</v>
      </c>
      <c r="E372" s="41">
        <v>0</v>
      </c>
      <c r="F372" s="41">
        <v>0</v>
      </c>
      <c r="G372" s="41">
        <v>0</v>
      </c>
      <c r="H372" s="41">
        <v>0</v>
      </c>
    </row>
    <row r="373" spans="1:8" x14ac:dyDescent="0.2">
      <c r="A373" s="41" t="s">
        <v>65</v>
      </c>
      <c r="B373" s="41" t="s">
        <v>84</v>
      </c>
      <c r="C373" s="41" t="s">
        <v>1302</v>
      </c>
      <c r="D373" s="41">
        <v>2018</v>
      </c>
      <c r="E373" s="41">
        <v>0.50206211808158252</v>
      </c>
      <c r="F373" s="41">
        <v>0.92709790334339426</v>
      </c>
      <c r="G373" s="41">
        <v>3.1976744186046513E-2</v>
      </c>
      <c r="H373" s="41">
        <v>6.25E-2</v>
      </c>
    </row>
    <row r="374" spans="1:8" x14ac:dyDescent="0.2">
      <c r="A374" s="41" t="s">
        <v>65</v>
      </c>
      <c r="B374" s="41" t="s">
        <v>68</v>
      </c>
      <c r="C374" s="41" t="s">
        <v>1299</v>
      </c>
      <c r="D374" s="41">
        <v>2018</v>
      </c>
      <c r="E374" s="41">
        <v>0.59880150102020469</v>
      </c>
      <c r="F374" s="41">
        <v>1.3531457407023399</v>
      </c>
      <c r="G374" s="41">
        <v>9.1556459816887082E-3</v>
      </c>
      <c r="H374" s="41">
        <v>2.0091556459816889E-2</v>
      </c>
    </row>
    <row r="375" spans="1:8" x14ac:dyDescent="0.2">
      <c r="A375" s="41" t="s">
        <v>65</v>
      </c>
      <c r="B375" s="41" t="s">
        <v>68</v>
      </c>
      <c r="C375" s="41" t="s">
        <v>1300</v>
      </c>
      <c r="D375" s="41">
        <v>2018</v>
      </c>
      <c r="E375" s="41">
        <v>0.2728715700851565</v>
      </c>
      <c r="F375" s="41">
        <v>0.9230022504810621</v>
      </c>
      <c r="G375" s="41">
        <v>3.3185840707964601E-3</v>
      </c>
      <c r="H375" s="41">
        <v>9.7345132743362831E-2</v>
      </c>
    </row>
    <row r="376" spans="1:8" x14ac:dyDescent="0.2">
      <c r="A376" s="41" t="s">
        <v>65</v>
      </c>
      <c r="B376" s="41" t="s">
        <v>68</v>
      </c>
      <c r="C376" s="41" t="s">
        <v>1301</v>
      </c>
      <c r="D376" s="41">
        <v>2018</v>
      </c>
      <c r="E376" s="41">
        <v>0</v>
      </c>
      <c r="F376" s="41">
        <v>0</v>
      </c>
      <c r="G376" s="41">
        <v>0</v>
      </c>
      <c r="H376" s="41">
        <v>0</v>
      </c>
    </row>
    <row r="377" spans="1:8" x14ac:dyDescent="0.2">
      <c r="A377" s="41" t="s">
        <v>65</v>
      </c>
      <c r="B377" s="41" t="s">
        <v>68</v>
      </c>
      <c r="C377" s="41" t="s">
        <v>1302</v>
      </c>
      <c r="D377" s="41">
        <v>2018</v>
      </c>
      <c r="E377" s="41">
        <v>0.34729108919929008</v>
      </c>
      <c r="F377" s="41">
        <v>0.66221278810242468</v>
      </c>
      <c r="G377" s="41">
        <v>3.1976744186046513E-2</v>
      </c>
      <c r="H377" s="41">
        <v>6.25E-2</v>
      </c>
    </row>
    <row r="378" spans="1:8" x14ac:dyDescent="0.2">
      <c r="A378" s="41" t="s">
        <v>65</v>
      </c>
      <c r="B378" s="41" t="s">
        <v>1303</v>
      </c>
      <c r="C378" s="41" t="s">
        <v>1299</v>
      </c>
      <c r="D378" s="41">
        <v>2018</v>
      </c>
      <c r="E378" s="41">
        <v>0.84613255578941959</v>
      </c>
      <c r="F378" s="41">
        <v>1.894404036983276</v>
      </c>
      <c r="G378" s="41">
        <v>9.1556459816887082E-3</v>
      </c>
      <c r="H378" s="41">
        <v>2.0091556459816889E-2</v>
      </c>
    </row>
    <row r="379" spans="1:8" x14ac:dyDescent="0.2">
      <c r="A379" s="41" t="s">
        <v>65</v>
      </c>
      <c r="B379" s="41" t="s">
        <v>1303</v>
      </c>
      <c r="C379" s="41" t="s">
        <v>1300</v>
      </c>
      <c r="D379" s="41">
        <v>2018</v>
      </c>
      <c r="E379" s="41">
        <v>0.3855793925116342</v>
      </c>
      <c r="F379" s="41">
        <v>1.292203150673487</v>
      </c>
      <c r="G379" s="41">
        <v>3.3185840707964601E-3</v>
      </c>
      <c r="H379" s="41">
        <v>9.7345132743362831E-2</v>
      </c>
    </row>
    <row r="380" spans="1:8" x14ac:dyDescent="0.2">
      <c r="A380" s="41" t="s">
        <v>65</v>
      </c>
      <c r="B380" s="41" t="s">
        <v>1303</v>
      </c>
      <c r="C380" s="41" t="s">
        <v>1301</v>
      </c>
      <c r="D380" s="41">
        <v>2018</v>
      </c>
      <c r="E380" s="41">
        <v>0</v>
      </c>
      <c r="F380" s="41">
        <v>0</v>
      </c>
      <c r="G380" s="41">
        <v>0</v>
      </c>
      <c r="H380" s="41">
        <v>0</v>
      </c>
    </row>
    <row r="381" spans="1:8" x14ac:dyDescent="0.2">
      <c r="A381" s="41" t="s">
        <v>65</v>
      </c>
      <c r="B381" s="41" t="s">
        <v>1303</v>
      </c>
      <c r="C381" s="41" t="s">
        <v>1302</v>
      </c>
      <c r="D381" s="41">
        <v>2018</v>
      </c>
      <c r="E381" s="41">
        <v>0.49073740865117083</v>
      </c>
      <c r="F381" s="41">
        <v>0.92709790334339448</v>
      </c>
      <c r="G381" s="41">
        <v>3.1976744186046513E-2</v>
      </c>
      <c r="H381" s="41">
        <v>6.25E-2</v>
      </c>
    </row>
    <row r="382" spans="1:8" x14ac:dyDescent="0.2">
      <c r="A382" s="41" t="s">
        <v>65</v>
      </c>
      <c r="B382" s="41" t="s">
        <v>63</v>
      </c>
      <c r="C382" s="41" t="s">
        <v>1299</v>
      </c>
      <c r="D382" s="41">
        <v>2018</v>
      </c>
      <c r="E382" s="41">
        <v>0.70944960446959038</v>
      </c>
      <c r="F382" s="41">
        <v>1.894404036983276</v>
      </c>
      <c r="G382" s="41">
        <v>9.1556459816887082E-3</v>
      </c>
      <c r="H382" s="41">
        <v>2.0091556459816889E-2</v>
      </c>
    </row>
    <row r="383" spans="1:8" x14ac:dyDescent="0.2">
      <c r="A383" s="41" t="s">
        <v>65</v>
      </c>
      <c r="B383" s="41" t="s">
        <v>63</v>
      </c>
      <c r="C383" s="41" t="s">
        <v>1300</v>
      </c>
      <c r="D383" s="41">
        <v>2018</v>
      </c>
      <c r="E383" s="41">
        <v>0.3232934906443703</v>
      </c>
      <c r="F383" s="41">
        <v>1.292203150673487</v>
      </c>
      <c r="G383" s="41">
        <v>3.3185840707964601E-3</v>
      </c>
      <c r="H383" s="41">
        <v>9.7345132743362831E-2</v>
      </c>
    </row>
    <row r="384" spans="1:8" x14ac:dyDescent="0.2">
      <c r="A384" s="41" t="s">
        <v>65</v>
      </c>
      <c r="B384" s="41" t="s">
        <v>63</v>
      </c>
      <c r="C384" s="41" t="s">
        <v>1301</v>
      </c>
      <c r="D384" s="41">
        <v>2018</v>
      </c>
      <c r="E384" s="41">
        <v>0</v>
      </c>
      <c r="F384" s="41">
        <v>0</v>
      </c>
      <c r="G384" s="41">
        <v>0</v>
      </c>
      <c r="H384" s="41">
        <v>0</v>
      </c>
    </row>
    <row r="385" spans="1:8" x14ac:dyDescent="0.2">
      <c r="A385" s="41" t="s">
        <v>65</v>
      </c>
      <c r="B385" s="41" t="s">
        <v>63</v>
      </c>
      <c r="C385" s="41" t="s">
        <v>1302</v>
      </c>
      <c r="D385" s="41">
        <v>2018</v>
      </c>
      <c r="E385" s="41">
        <v>0.41146444263828952</v>
      </c>
      <c r="F385" s="41">
        <v>0.92709790334339448</v>
      </c>
      <c r="G385" s="41">
        <v>3.1976744186046513E-2</v>
      </c>
      <c r="H385" s="41">
        <v>6.25E-2</v>
      </c>
    </row>
    <row r="386" spans="1:8" x14ac:dyDescent="0.2">
      <c r="A386" s="41" t="s">
        <v>66</v>
      </c>
      <c r="B386" s="41" t="s">
        <v>57</v>
      </c>
      <c r="C386" s="41" t="s">
        <v>1299</v>
      </c>
      <c r="D386" s="41">
        <v>2018</v>
      </c>
      <c r="E386" s="41">
        <v>4.3087673225584284</v>
      </c>
      <c r="F386" s="41">
        <v>3.838874466372538</v>
      </c>
      <c r="G386" s="41">
        <v>9.1556459816887082E-3</v>
      </c>
      <c r="H386" s="41">
        <v>2.0091556459816889E-2</v>
      </c>
    </row>
    <row r="387" spans="1:8" x14ac:dyDescent="0.2">
      <c r="A387" s="41" t="s">
        <v>66</v>
      </c>
      <c r="B387" s="41" t="s">
        <v>57</v>
      </c>
      <c r="C387" s="41" t="s">
        <v>1300</v>
      </c>
      <c r="D387" s="41">
        <v>2018</v>
      </c>
      <c r="E387" s="41">
        <v>1.963488906482322</v>
      </c>
      <c r="F387" s="41">
        <v>2.6185573846147729</v>
      </c>
      <c r="G387" s="41">
        <v>3.3185840707964601E-3</v>
      </c>
      <c r="H387" s="41">
        <v>9.7345132743362831E-2</v>
      </c>
    </row>
    <row r="388" spans="1:8" x14ac:dyDescent="0.2">
      <c r="A388" s="41" t="s">
        <v>66</v>
      </c>
      <c r="B388" s="41" t="s">
        <v>57</v>
      </c>
      <c r="C388" s="41" t="s">
        <v>1301</v>
      </c>
      <c r="D388" s="41">
        <v>2018</v>
      </c>
      <c r="E388" s="41">
        <v>0</v>
      </c>
      <c r="F388" s="41">
        <v>0</v>
      </c>
      <c r="G388" s="41">
        <v>0</v>
      </c>
      <c r="H388" s="41">
        <v>0</v>
      </c>
    </row>
    <row r="389" spans="1:8" x14ac:dyDescent="0.2">
      <c r="A389" s="41" t="s">
        <v>66</v>
      </c>
      <c r="B389" s="41" t="s">
        <v>57</v>
      </c>
      <c r="C389" s="41" t="s">
        <v>1302</v>
      </c>
      <c r="D389" s="41">
        <v>2018</v>
      </c>
      <c r="E389" s="41">
        <v>2.498985880977501</v>
      </c>
      <c r="F389" s="41">
        <v>1.8786976798465791</v>
      </c>
      <c r="G389" s="41">
        <v>3.1976744186046513E-2</v>
      </c>
      <c r="H389" s="41">
        <v>6.25E-2</v>
      </c>
    </row>
    <row r="390" spans="1:8" x14ac:dyDescent="0.2">
      <c r="A390" s="41" t="s">
        <v>66</v>
      </c>
      <c r="B390" s="41" t="s">
        <v>60</v>
      </c>
      <c r="C390" s="41" t="s">
        <v>1299</v>
      </c>
      <c r="D390" s="41">
        <v>2018</v>
      </c>
      <c r="E390" s="41">
        <v>6.1637502333275416</v>
      </c>
      <c r="F390" s="41">
        <v>3.1568890130585592</v>
      </c>
      <c r="G390" s="41">
        <v>9.1556459816887082E-3</v>
      </c>
      <c r="H390" s="41">
        <v>2.0091556459816889E-2</v>
      </c>
    </row>
    <row r="391" spans="1:8" x14ac:dyDescent="0.2">
      <c r="A391" s="41" t="s">
        <v>66</v>
      </c>
      <c r="B391" s="41" t="s">
        <v>60</v>
      </c>
      <c r="C391" s="41" t="s">
        <v>1300</v>
      </c>
      <c r="D391" s="41">
        <v>2018</v>
      </c>
      <c r="E391" s="41">
        <v>2.808797574680904</v>
      </c>
      <c r="F391" s="41">
        <v>2.1533642503723178</v>
      </c>
      <c r="G391" s="41">
        <v>3.3185840707964601E-3</v>
      </c>
      <c r="H391" s="41">
        <v>9.7345132743362831E-2</v>
      </c>
    </row>
    <row r="392" spans="1:8" x14ac:dyDescent="0.2">
      <c r="A392" s="41" t="s">
        <v>66</v>
      </c>
      <c r="B392" s="41" t="s">
        <v>60</v>
      </c>
      <c r="C392" s="41" t="s">
        <v>1301</v>
      </c>
      <c r="D392" s="41">
        <v>2018</v>
      </c>
      <c r="E392" s="41">
        <v>0</v>
      </c>
      <c r="F392" s="41">
        <v>0</v>
      </c>
      <c r="G392" s="41">
        <v>0</v>
      </c>
      <c r="H392" s="41">
        <v>0</v>
      </c>
    </row>
    <row r="393" spans="1:8" x14ac:dyDescent="0.2">
      <c r="A393" s="41" t="s">
        <v>66</v>
      </c>
      <c r="B393" s="41" t="s">
        <v>60</v>
      </c>
      <c r="C393" s="41" t="s">
        <v>1302</v>
      </c>
      <c r="D393" s="41">
        <v>2018</v>
      </c>
      <c r="E393" s="41">
        <v>3.574833276866606</v>
      </c>
      <c r="F393" s="41">
        <v>1.544942434642957</v>
      </c>
      <c r="G393" s="41">
        <v>3.1976744186046513E-2</v>
      </c>
      <c r="H393" s="41">
        <v>6.25E-2</v>
      </c>
    </row>
    <row r="394" spans="1:8" x14ac:dyDescent="0.2">
      <c r="A394" s="41" t="s">
        <v>66</v>
      </c>
      <c r="B394" s="41" t="s">
        <v>75</v>
      </c>
      <c r="C394" s="41" t="s">
        <v>1299</v>
      </c>
      <c r="D394" s="41">
        <v>2018</v>
      </c>
      <c r="E394" s="41">
        <v>11.767751237440541</v>
      </c>
      <c r="F394" s="41">
        <v>3.382864351755849</v>
      </c>
      <c r="G394" s="41">
        <v>9.1556459816887082E-3</v>
      </c>
      <c r="H394" s="41">
        <v>2.0091556459816889E-2</v>
      </c>
    </row>
    <row r="395" spans="1:8" x14ac:dyDescent="0.2">
      <c r="A395" s="41" t="s">
        <v>66</v>
      </c>
      <c r="B395" s="41" t="s">
        <v>75</v>
      </c>
      <c r="C395" s="41" t="s">
        <v>1300</v>
      </c>
      <c r="D395" s="41">
        <v>2018</v>
      </c>
      <c r="E395" s="41">
        <v>5.3625195512387274</v>
      </c>
      <c r="F395" s="41">
        <v>2.307505626202655</v>
      </c>
      <c r="G395" s="41">
        <v>3.3185840707964601E-3</v>
      </c>
      <c r="H395" s="41">
        <v>9.7345132743362831E-2</v>
      </c>
    </row>
    <row r="396" spans="1:8" x14ac:dyDescent="0.2">
      <c r="A396" s="41" t="s">
        <v>66</v>
      </c>
      <c r="B396" s="41" t="s">
        <v>75</v>
      </c>
      <c r="C396" s="41" t="s">
        <v>1301</v>
      </c>
      <c r="D396" s="41">
        <v>2018</v>
      </c>
      <c r="E396" s="41">
        <v>0</v>
      </c>
      <c r="F396" s="41">
        <v>0</v>
      </c>
      <c r="G396" s="41">
        <v>0</v>
      </c>
      <c r="H396" s="41">
        <v>0</v>
      </c>
    </row>
    <row r="397" spans="1:8" x14ac:dyDescent="0.2">
      <c r="A397" s="41" t="s">
        <v>66</v>
      </c>
      <c r="B397" s="41" t="s">
        <v>75</v>
      </c>
      <c r="C397" s="41" t="s">
        <v>1302</v>
      </c>
      <c r="D397" s="41">
        <v>2018</v>
      </c>
      <c r="E397" s="41">
        <v>6.825024883394744</v>
      </c>
      <c r="F397" s="41">
        <v>1.655531970256062</v>
      </c>
      <c r="G397" s="41">
        <v>3.1976744186046513E-2</v>
      </c>
      <c r="H397" s="41">
        <v>6.25E-2</v>
      </c>
    </row>
    <row r="398" spans="1:8" x14ac:dyDescent="0.2">
      <c r="A398" s="41" t="s">
        <v>66</v>
      </c>
      <c r="B398" s="41" t="s">
        <v>67</v>
      </c>
      <c r="C398" s="41" t="s">
        <v>1299</v>
      </c>
      <c r="D398" s="41">
        <v>2018</v>
      </c>
      <c r="E398" s="41">
        <v>7.5501058824286673</v>
      </c>
      <c r="F398" s="41">
        <v>7.6682769125601586</v>
      </c>
      <c r="G398" s="41">
        <v>9.1556459816887082E-3</v>
      </c>
      <c r="H398" s="41">
        <v>2.0091556459816889E-2</v>
      </c>
    </row>
    <row r="399" spans="1:8" x14ac:dyDescent="0.2">
      <c r="A399" s="41" t="s">
        <v>66</v>
      </c>
      <c r="B399" s="41" t="s">
        <v>67</v>
      </c>
      <c r="C399" s="41" t="s">
        <v>1300</v>
      </c>
      <c r="D399" s="41">
        <v>2018</v>
      </c>
      <c r="E399" s="41">
        <v>3.4405545793345822</v>
      </c>
      <c r="F399" s="41">
        <v>5.2306537534761786</v>
      </c>
      <c r="G399" s="41">
        <v>3.3185840707964601E-3</v>
      </c>
      <c r="H399" s="41">
        <v>9.7345132743362831E-2</v>
      </c>
    </row>
    <row r="400" spans="1:8" x14ac:dyDescent="0.2">
      <c r="A400" s="41" t="s">
        <v>66</v>
      </c>
      <c r="B400" s="41" t="s">
        <v>67</v>
      </c>
      <c r="C400" s="41" t="s">
        <v>1301</v>
      </c>
      <c r="D400" s="41">
        <v>2018</v>
      </c>
      <c r="E400" s="41">
        <v>0</v>
      </c>
      <c r="F400" s="41">
        <v>0</v>
      </c>
      <c r="G400" s="41">
        <v>0</v>
      </c>
      <c r="H400" s="41">
        <v>0</v>
      </c>
    </row>
    <row r="401" spans="1:8" x14ac:dyDescent="0.2">
      <c r="A401" s="41" t="s">
        <v>66</v>
      </c>
      <c r="B401" s="41" t="s">
        <v>67</v>
      </c>
      <c r="C401" s="41" t="s">
        <v>1302</v>
      </c>
      <c r="D401" s="41">
        <v>2018</v>
      </c>
      <c r="E401" s="41">
        <v>4.3788876464258317</v>
      </c>
      <c r="F401" s="41">
        <v>3.75275987017644</v>
      </c>
      <c r="G401" s="41">
        <v>3.1976744186046513E-2</v>
      </c>
      <c r="H401" s="41">
        <v>6.25E-2</v>
      </c>
    </row>
    <row r="402" spans="1:8" x14ac:dyDescent="0.2">
      <c r="A402" s="41" t="s">
        <v>66</v>
      </c>
      <c r="B402" s="41" t="s">
        <v>84</v>
      </c>
      <c r="C402" s="41" t="s">
        <v>1299</v>
      </c>
      <c r="D402" s="41">
        <v>2018</v>
      </c>
      <c r="E402" s="41">
        <v>7.5501058824286673</v>
      </c>
      <c r="F402" s="41">
        <v>4.0594372221070181</v>
      </c>
      <c r="G402" s="41">
        <v>9.1556459816887082E-3</v>
      </c>
      <c r="H402" s="41">
        <v>2.0091556459816889E-2</v>
      </c>
    </row>
    <row r="403" spans="1:8" x14ac:dyDescent="0.2">
      <c r="A403" s="41" t="s">
        <v>66</v>
      </c>
      <c r="B403" s="41" t="s">
        <v>84</v>
      </c>
      <c r="C403" s="41" t="s">
        <v>1300</v>
      </c>
      <c r="D403" s="41">
        <v>2018</v>
      </c>
      <c r="E403" s="41">
        <v>3.4405545793345822</v>
      </c>
      <c r="F403" s="41">
        <v>2.769006751443186</v>
      </c>
      <c r="G403" s="41">
        <v>3.3185840707964601E-3</v>
      </c>
      <c r="H403" s="41">
        <v>9.7345132743362831E-2</v>
      </c>
    </row>
    <row r="404" spans="1:8" x14ac:dyDescent="0.2">
      <c r="A404" s="41" t="s">
        <v>66</v>
      </c>
      <c r="B404" s="41" t="s">
        <v>84</v>
      </c>
      <c r="C404" s="41" t="s">
        <v>1301</v>
      </c>
      <c r="D404" s="41">
        <v>2018</v>
      </c>
      <c r="E404" s="41">
        <v>0</v>
      </c>
      <c r="F404" s="41">
        <v>0</v>
      </c>
      <c r="G404" s="41">
        <v>0</v>
      </c>
      <c r="H404" s="41">
        <v>0</v>
      </c>
    </row>
    <row r="405" spans="1:8" x14ac:dyDescent="0.2">
      <c r="A405" s="41" t="s">
        <v>66</v>
      </c>
      <c r="B405" s="41" t="s">
        <v>84</v>
      </c>
      <c r="C405" s="41" t="s">
        <v>1302</v>
      </c>
      <c r="D405" s="41">
        <v>2018</v>
      </c>
      <c r="E405" s="41">
        <v>4.3788876464258317</v>
      </c>
      <c r="F405" s="41">
        <v>1.986638364307274</v>
      </c>
      <c r="G405" s="41">
        <v>3.1976744186046513E-2</v>
      </c>
      <c r="H405" s="41">
        <v>6.25E-2</v>
      </c>
    </row>
    <row r="406" spans="1:8" x14ac:dyDescent="0.2">
      <c r="A406" s="41" t="s">
        <v>66</v>
      </c>
      <c r="B406" s="41" t="s">
        <v>68</v>
      </c>
      <c r="C406" s="41" t="s">
        <v>1299</v>
      </c>
      <c r="D406" s="41">
        <v>2018</v>
      </c>
      <c r="E406" s="41">
        <v>4.3087673225584284</v>
      </c>
      <c r="F406" s="41">
        <v>3.838874466372538</v>
      </c>
      <c r="G406" s="41">
        <v>9.1556459816887082E-3</v>
      </c>
      <c r="H406" s="41">
        <v>2.0091556459816889E-2</v>
      </c>
    </row>
    <row r="407" spans="1:8" x14ac:dyDescent="0.2">
      <c r="A407" s="41" t="s">
        <v>66</v>
      </c>
      <c r="B407" s="41" t="s">
        <v>68</v>
      </c>
      <c r="C407" s="41" t="s">
        <v>1300</v>
      </c>
      <c r="D407" s="41">
        <v>2018</v>
      </c>
      <c r="E407" s="41">
        <v>1.963488906482322</v>
      </c>
      <c r="F407" s="41">
        <v>2.6185573846147729</v>
      </c>
      <c r="G407" s="41">
        <v>3.3185840707964601E-3</v>
      </c>
      <c r="H407" s="41">
        <v>9.7345132743362831E-2</v>
      </c>
    </row>
    <row r="408" spans="1:8" x14ac:dyDescent="0.2">
      <c r="A408" s="41" t="s">
        <v>66</v>
      </c>
      <c r="B408" s="41" t="s">
        <v>68</v>
      </c>
      <c r="C408" s="41" t="s">
        <v>1301</v>
      </c>
      <c r="D408" s="41">
        <v>2018</v>
      </c>
      <c r="E408" s="41">
        <v>0</v>
      </c>
      <c r="F408" s="41">
        <v>0</v>
      </c>
      <c r="G408" s="41">
        <v>0</v>
      </c>
      <c r="H408" s="41">
        <v>0</v>
      </c>
    </row>
    <row r="409" spans="1:8" x14ac:dyDescent="0.2">
      <c r="A409" s="41" t="s">
        <v>66</v>
      </c>
      <c r="B409" s="41" t="s">
        <v>68</v>
      </c>
      <c r="C409" s="41" t="s">
        <v>1302</v>
      </c>
      <c r="D409" s="41">
        <v>2018</v>
      </c>
      <c r="E409" s="41">
        <v>2.498985880977501</v>
      </c>
      <c r="F409" s="41">
        <v>1.8786976798465791</v>
      </c>
      <c r="G409" s="41">
        <v>3.1976744186046513E-2</v>
      </c>
      <c r="H409" s="41">
        <v>6.25E-2</v>
      </c>
    </row>
    <row r="410" spans="1:8" x14ac:dyDescent="0.2">
      <c r="A410" s="41" t="s">
        <v>66</v>
      </c>
      <c r="B410" s="41" t="s">
        <v>1303</v>
      </c>
      <c r="C410" s="41" t="s">
        <v>1299</v>
      </c>
      <c r="D410" s="41">
        <v>2018</v>
      </c>
      <c r="E410" s="41">
        <v>7.5501058824286664</v>
      </c>
      <c r="F410" s="41">
        <v>3.918710065073975</v>
      </c>
      <c r="G410" s="41">
        <v>9.1556459816887082E-3</v>
      </c>
      <c r="H410" s="41">
        <v>2.0091556459816889E-2</v>
      </c>
    </row>
    <row r="411" spans="1:8" x14ac:dyDescent="0.2">
      <c r="A411" s="41" t="s">
        <v>66</v>
      </c>
      <c r="B411" s="41" t="s">
        <v>1303</v>
      </c>
      <c r="C411" s="41" t="s">
        <v>1300</v>
      </c>
      <c r="D411" s="41">
        <v>2018</v>
      </c>
      <c r="E411" s="41">
        <v>3.4405545793345822</v>
      </c>
      <c r="F411" s="41">
        <v>2.6730145173931561</v>
      </c>
      <c r="G411" s="41">
        <v>3.3185840707964601E-3</v>
      </c>
      <c r="H411" s="41">
        <v>9.7345132743362831E-2</v>
      </c>
    </row>
    <row r="412" spans="1:8" x14ac:dyDescent="0.2">
      <c r="A412" s="41" t="s">
        <v>66</v>
      </c>
      <c r="B412" s="41" t="s">
        <v>1303</v>
      </c>
      <c r="C412" s="41" t="s">
        <v>1301</v>
      </c>
      <c r="D412" s="41">
        <v>2018</v>
      </c>
      <c r="E412" s="41">
        <v>0</v>
      </c>
      <c r="F412" s="41">
        <v>0</v>
      </c>
      <c r="G412" s="41">
        <v>0</v>
      </c>
      <c r="H412" s="41">
        <v>0</v>
      </c>
    </row>
    <row r="413" spans="1:8" x14ac:dyDescent="0.2">
      <c r="A413" s="41" t="s">
        <v>66</v>
      </c>
      <c r="B413" s="41" t="s">
        <v>1303</v>
      </c>
      <c r="C413" s="41" t="s">
        <v>1302</v>
      </c>
      <c r="D413" s="41">
        <v>2018</v>
      </c>
      <c r="E413" s="41">
        <v>4.3788876464258308</v>
      </c>
      <c r="F413" s="41">
        <v>1.9177682343446221</v>
      </c>
      <c r="G413" s="41">
        <v>3.1976744186046513E-2</v>
      </c>
      <c r="H413" s="41">
        <v>6.25E-2</v>
      </c>
    </row>
    <row r="414" spans="1:8" x14ac:dyDescent="0.2">
      <c r="A414" s="41" t="s">
        <v>66</v>
      </c>
      <c r="B414" s="41" t="s">
        <v>63</v>
      </c>
      <c r="C414" s="41" t="s">
        <v>1299</v>
      </c>
      <c r="D414" s="41">
        <v>2018</v>
      </c>
      <c r="E414" s="41">
        <v>8.1489073834488721</v>
      </c>
      <c r="F414" s="41">
        <v>3.8510527780388588</v>
      </c>
      <c r="G414" s="41">
        <v>9.1556459816887082E-3</v>
      </c>
      <c r="H414" s="41">
        <v>2.0091556459816889E-2</v>
      </c>
    </row>
    <row r="415" spans="1:8" x14ac:dyDescent="0.2">
      <c r="A415" s="41" t="s">
        <v>66</v>
      </c>
      <c r="B415" s="41" t="s">
        <v>63</v>
      </c>
      <c r="C415" s="41" t="s">
        <v>1300</v>
      </c>
      <c r="D415" s="41">
        <v>2018</v>
      </c>
      <c r="E415" s="41">
        <v>3.713426149419738</v>
      </c>
      <c r="F415" s="41">
        <v>2.626864404869103</v>
      </c>
      <c r="G415" s="41">
        <v>3.3185840707964601E-3</v>
      </c>
      <c r="H415" s="41">
        <v>9.7345132743362831E-2</v>
      </c>
    </row>
    <row r="416" spans="1:8" x14ac:dyDescent="0.2">
      <c r="A416" s="41" t="s">
        <v>66</v>
      </c>
      <c r="B416" s="41" t="s">
        <v>63</v>
      </c>
      <c r="C416" s="41" t="s">
        <v>1301</v>
      </c>
      <c r="D416" s="41">
        <v>2018</v>
      </c>
      <c r="E416" s="41">
        <v>0</v>
      </c>
      <c r="F416" s="41">
        <v>0</v>
      </c>
      <c r="G416" s="41">
        <v>0</v>
      </c>
      <c r="H416" s="41">
        <v>0</v>
      </c>
    </row>
    <row r="417" spans="1:8" x14ac:dyDescent="0.2">
      <c r="A417" s="41" t="s">
        <v>66</v>
      </c>
      <c r="B417" s="41" t="s">
        <v>63</v>
      </c>
      <c r="C417" s="41" t="s">
        <v>1302</v>
      </c>
      <c r="D417" s="41">
        <v>2018</v>
      </c>
      <c r="E417" s="41">
        <v>4.7261787356251217</v>
      </c>
      <c r="F417" s="41">
        <v>1.884657594939501</v>
      </c>
      <c r="G417" s="41">
        <v>3.1976744186046513E-2</v>
      </c>
      <c r="H417" s="41">
        <v>6.25E-2</v>
      </c>
    </row>
    <row r="418" spans="1:8" x14ac:dyDescent="0.2">
      <c r="A418" s="41" t="s">
        <v>69</v>
      </c>
      <c r="B418" s="41" t="s">
        <v>57</v>
      </c>
      <c r="C418" s="41" t="s">
        <v>1299</v>
      </c>
      <c r="D418" s="41">
        <v>2018</v>
      </c>
      <c r="E418" s="41">
        <v>4.3087673225584284</v>
      </c>
      <c r="F418" s="41">
        <v>3.838874466372538</v>
      </c>
      <c r="G418" s="41">
        <v>9.1556459816887082E-3</v>
      </c>
      <c r="H418" s="41">
        <v>2.0091556459816889E-2</v>
      </c>
    </row>
    <row r="419" spans="1:8" x14ac:dyDescent="0.2">
      <c r="A419" s="41" t="s">
        <v>69</v>
      </c>
      <c r="B419" s="41" t="s">
        <v>57</v>
      </c>
      <c r="C419" s="41" t="s">
        <v>1300</v>
      </c>
      <c r="D419" s="41">
        <v>2018</v>
      </c>
      <c r="E419" s="41">
        <v>1.963488906482322</v>
      </c>
      <c r="F419" s="41">
        <v>2.6185573846147729</v>
      </c>
      <c r="G419" s="41">
        <v>3.3185840707964601E-3</v>
      </c>
      <c r="H419" s="41">
        <v>9.7345132743362831E-2</v>
      </c>
    </row>
    <row r="420" spans="1:8" x14ac:dyDescent="0.2">
      <c r="A420" s="41" t="s">
        <v>69</v>
      </c>
      <c r="B420" s="41" t="s">
        <v>57</v>
      </c>
      <c r="C420" s="41" t="s">
        <v>1301</v>
      </c>
      <c r="D420" s="41">
        <v>2018</v>
      </c>
      <c r="E420" s="41">
        <v>0</v>
      </c>
      <c r="F420" s="41">
        <v>0</v>
      </c>
      <c r="G420" s="41">
        <v>0</v>
      </c>
      <c r="H420" s="41">
        <v>0</v>
      </c>
    </row>
    <row r="421" spans="1:8" x14ac:dyDescent="0.2">
      <c r="A421" s="41" t="s">
        <v>69</v>
      </c>
      <c r="B421" s="41" t="s">
        <v>57</v>
      </c>
      <c r="C421" s="41" t="s">
        <v>1302</v>
      </c>
      <c r="D421" s="41">
        <v>2018</v>
      </c>
      <c r="E421" s="41">
        <v>2.498985880977501</v>
      </c>
      <c r="F421" s="41">
        <v>1.8786976798465791</v>
      </c>
      <c r="G421" s="41">
        <v>3.1976744186046513E-2</v>
      </c>
      <c r="H421" s="41">
        <v>6.25E-2</v>
      </c>
    </row>
    <row r="422" spans="1:8" x14ac:dyDescent="0.2">
      <c r="A422" s="41" t="s">
        <v>69</v>
      </c>
      <c r="B422" s="41" t="s">
        <v>60</v>
      </c>
      <c r="C422" s="41" t="s">
        <v>1299</v>
      </c>
      <c r="D422" s="41">
        <v>2018</v>
      </c>
      <c r="E422" s="41">
        <v>6.1637502333275416</v>
      </c>
      <c r="F422" s="41">
        <v>3.1568890130585592</v>
      </c>
      <c r="G422" s="41">
        <v>9.1556459816887082E-3</v>
      </c>
      <c r="H422" s="41">
        <v>2.0091556459816889E-2</v>
      </c>
    </row>
    <row r="423" spans="1:8" x14ac:dyDescent="0.2">
      <c r="A423" s="41" t="s">
        <v>69</v>
      </c>
      <c r="B423" s="41" t="s">
        <v>60</v>
      </c>
      <c r="C423" s="41" t="s">
        <v>1300</v>
      </c>
      <c r="D423" s="41">
        <v>2018</v>
      </c>
      <c r="E423" s="41">
        <v>2.808797574680904</v>
      </c>
      <c r="F423" s="41">
        <v>2.1533642503723178</v>
      </c>
      <c r="G423" s="41">
        <v>3.3185840707964601E-3</v>
      </c>
      <c r="H423" s="41">
        <v>9.7345132743362831E-2</v>
      </c>
    </row>
    <row r="424" spans="1:8" x14ac:dyDescent="0.2">
      <c r="A424" s="41" t="s">
        <v>69</v>
      </c>
      <c r="B424" s="41" t="s">
        <v>60</v>
      </c>
      <c r="C424" s="41" t="s">
        <v>1301</v>
      </c>
      <c r="D424" s="41">
        <v>2018</v>
      </c>
      <c r="E424" s="41">
        <v>0</v>
      </c>
      <c r="F424" s="41">
        <v>0</v>
      </c>
      <c r="G424" s="41">
        <v>0</v>
      </c>
      <c r="H424" s="41">
        <v>0</v>
      </c>
    </row>
    <row r="425" spans="1:8" x14ac:dyDescent="0.2">
      <c r="A425" s="41" t="s">
        <v>69</v>
      </c>
      <c r="B425" s="41" t="s">
        <v>60</v>
      </c>
      <c r="C425" s="41" t="s">
        <v>1302</v>
      </c>
      <c r="D425" s="41">
        <v>2018</v>
      </c>
      <c r="E425" s="41">
        <v>3.574833276866606</v>
      </c>
      <c r="F425" s="41">
        <v>1.544942434642957</v>
      </c>
      <c r="G425" s="41">
        <v>3.1976744186046513E-2</v>
      </c>
      <c r="H425" s="41">
        <v>6.25E-2</v>
      </c>
    </row>
    <row r="426" spans="1:8" x14ac:dyDescent="0.2">
      <c r="A426" s="41" t="s">
        <v>69</v>
      </c>
      <c r="B426" s="41" t="s">
        <v>75</v>
      </c>
      <c r="C426" s="41" t="s">
        <v>1299</v>
      </c>
      <c r="D426" s="41">
        <v>2018</v>
      </c>
      <c r="E426" s="41">
        <v>11.767751237440541</v>
      </c>
      <c r="F426" s="41">
        <v>3.382864351755849</v>
      </c>
      <c r="G426" s="41">
        <v>9.1556459816887082E-3</v>
      </c>
      <c r="H426" s="41">
        <v>2.0091556459816889E-2</v>
      </c>
    </row>
    <row r="427" spans="1:8" x14ac:dyDescent="0.2">
      <c r="A427" s="41" t="s">
        <v>69</v>
      </c>
      <c r="B427" s="41" t="s">
        <v>75</v>
      </c>
      <c r="C427" s="41" t="s">
        <v>1300</v>
      </c>
      <c r="D427" s="41">
        <v>2018</v>
      </c>
      <c r="E427" s="41">
        <v>5.3625195512387274</v>
      </c>
      <c r="F427" s="41">
        <v>2.307505626202655</v>
      </c>
      <c r="G427" s="41">
        <v>3.3185840707964601E-3</v>
      </c>
      <c r="H427" s="41">
        <v>9.7345132743362831E-2</v>
      </c>
    </row>
    <row r="428" spans="1:8" x14ac:dyDescent="0.2">
      <c r="A428" s="41" t="s">
        <v>69</v>
      </c>
      <c r="B428" s="41" t="s">
        <v>75</v>
      </c>
      <c r="C428" s="41" t="s">
        <v>1301</v>
      </c>
      <c r="D428" s="41">
        <v>2018</v>
      </c>
      <c r="E428" s="41">
        <v>0</v>
      </c>
      <c r="F428" s="41">
        <v>0</v>
      </c>
      <c r="G428" s="41">
        <v>0</v>
      </c>
      <c r="H428" s="41">
        <v>0</v>
      </c>
    </row>
    <row r="429" spans="1:8" x14ac:dyDescent="0.2">
      <c r="A429" s="41" t="s">
        <v>69</v>
      </c>
      <c r="B429" s="41" t="s">
        <v>75</v>
      </c>
      <c r="C429" s="41" t="s">
        <v>1302</v>
      </c>
      <c r="D429" s="41">
        <v>2018</v>
      </c>
      <c r="E429" s="41">
        <v>6.825024883394744</v>
      </c>
      <c r="F429" s="41">
        <v>1.655531970256062</v>
      </c>
      <c r="G429" s="41">
        <v>3.1976744186046513E-2</v>
      </c>
      <c r="H429" s="41">
        <v>6.25E-2</v>
      </c>
    </row>
    <row r="430" spans="1:8" x14ac:dyDescent="0.2">
      <c r="A430" s="41" t="s">
        <v>69</v>
      </c>
      <c r="B430" s="41" t="s">
        <v>67</v>
      </c>
      <c r="C430" s="41" t="s">
        <v>1299</v>
      </c>
      <c r="D430" s="41">
        <v>2018</v>
      </c>
      <c r="E430" s="41">
        <v>7.5501058824286673</v>
      </c>
      <c r="F430" s="41">
        <v>7.6682769125601586</v>
      </c>
      <c r="G430" s="41">
        <v>9.1556459816887082E-3</v>
      </c>
      <c r="H430" s="41">
        <v>2.0091556459816889E-2</v>
      </c>
    </row>
    <row r="431" spans="1:8" x14ac:dyDescent="0.2">
      <c r="A431" s="41" t="s">
        <v>69</v>
      </c>
      <c r="B431" s="41" t="s">
        <v>67</v>
      </c>
      <c r="C431" s="41" t="s">
        <v>1300</v>
      </c>
      <c r="D431" s="41">
        <v>2018</v>
      </c>
      <c r="E431" s="41">
        <v>3.4405545793345822</v>
      </c>
      <c r="F431" s="41">
        <v>5.2306537534761786</v>
      </c>
      <c r="G431" s="41">
        <v>3.3185840707964601E-3</v>
      </c>
      <c r="H431" s="41">
        <v>9.7345132743362831E-2</v>
      </c>
    </row>
    <row r="432" spans="1:8" x14ac:dyDescent="0.2">
      <c r="A432" s="41" t="s">
        <v>69</v>
      </c>
      <c r="B432" s="41" t="s">
        <v>67</v>
      </c>
      <c r="C432" s="41" t="s">
        <v>1301</v>
      </c>
      <c r="D432" s="41">
        <v>2018</v>
      </c>
      <c r="E432" s="41">
        <v>0</v>
      </c>
      <c r="F432" s="41">
        <v>0</v>
      </c>
      <c r="G432" s="41">
        <v>0</v>
      </c>
      <c r="H432" s="41">
        <v>0</v>
      </c>
    </row>
    <row r="433" spans="1:8" x14ac:dyDescent="0.2">
      <c r="A433" s="41" t="s">
        <v>69</v>
      </c>
      <c r="B433" s="41" t="s">
        <v>67</v>
      </c>
      <c r="C433" s="41" t="s">
        <v>1302</v>
      </c>
      <c r="D433" s="41">
        <v>2018</v>
      </c>
      <c r="E433" s="41">
        <v>4.3788876464258317</v>
      </c>
      <c r="F433" s="41">
        <v>3.75275987017644</v>
      </c>
      <c r="G433" s="41">
        <v>3.1976744186046513E-2</v>
      </c>
      <c r="H433" s="41">
        <v>6.25E-2</v>
      </c>
    </row>
    <row r="434" spans="1:8" x14ac:dyDescent="0.2">
      <c r="A434" s="41" t="s">
        <v>69</v>
      </c>
      <c r="B434" s="41" t="s">
        <v>84</v>
      </c>
      <c r="C434" s="41" t="s">
        <v>1299</v>
      </c>
      <c r="D434" s="41">
        <v>2018</v>
      </c>
      <c r="E434" s="41">
        <v>7.5501058824286673</v>
      </c>
      <c r="F434" s="41">
        <v>4.0594372221070181</v>
      </c>
      <c r="G434" s="41">
        <v>9.1556459816887082E-3</v>
      </c>
      <c r="H434" s="41">
        <v>2.0091556459816889E-2</v>
      </c>
    </row>
    <row r="435" spans="1:8" x14ac:dyDescent="0.2">
      <c r="A435" s="41" t="s">
        <v>69</v>
      </c>
      <c r="B435" s="41" t="s">
        <v>84</v>
      </c>
      <c r="C435" s="41" t="s">
        <v>1300</v>
      </c>
      <c r="D435" s="41">
        <v>2018</v>
      </c>
      <c r="E435" s="41">
        <v>3.4405545793345822</v>
      </c>
      <c r="F435" s="41">
        <v>2.769006751443186</v>
      </c>
      <c r="G435" s="41">
        <v>3.3185840707964601E-3</v>
      </c>
      <c r="H435" s="41">
        <v>9.7345132743362831E-2</v>
      </c>
    </row>
    <row r="436" spans="1:8" x14ac:dyDescent="0.2">
      <c r="A436" s="41" t="s">
        <v>69</v>
      </c>
      <c r="B436" s="41" t="s">
        <v>84</v>
      </c>
      <c r="C436" s="41" t="s">
        <v>1301</v>
      </c>
      <c r="D436" s="41">
        <v>2018</v>
      </c>
      <c r="E436" s="41">
        <v>0</v>
      </c>
      <c r="F436" s="41">
        <v>0</v>
      </c>
      <c r="G436" s="41">
        <v>0</v>
      </c>
      <c r="H436" s="41">
        <v>0</v>
      </c>
    </row>
    <row r="437" spans="1:8" x14ac:dyDescent="0.2">
      <c r="A437" s="41" t="s">
        <v>69</v>
      </c>
      <c r="B437" s="41" t="s">
        <v>84</v>
      </c>
      <c r="C437" s="41" t="s">
        <v>1302</v>
      </c>
      <c r="D437" s="41">
        <v>2018</v>
      </c>
      <c r="E437" s="41">
        <v>4.3788876464258317</v>
      </c>
      <c r="F437" s="41">
        <v>1.986638364307274</v>
      </c>
      <c r="G437" s="41">
        <v>3.1976744186046513E-2</v>
      </c>
      <c r="H437" s="41">
        <v>6.25E-2</v>
      </c>
    </row>
    <row r="438" spans="1:8" x14ac:dyDescent="0.2">
      <c r="A438" s="41" t="s">
        <v>69</v>
      </c>
      <c r="B438" s="41" t="s">
        <v>68</v>
      </c>
      <c r="C438" s="41" t="s">
        <v>1299</v>
      </c>
      <c r="D438" s="41">
        <v>2018</v>
      </c>
      <c r="E438" s="41">
        <v>4.3087673225584284</v>
      </c>
      <c r="F438" s="41">
        <v>3.838874466372538</v>
      </c>
      <c r="G438" s="41">
        <v>9.1556459816887082E-3</v>
      </c>
      <c r="H438" s="41">
        <v>2.0091556459816889E-2</v>
      </c>
    </row>
    <row r="439" spans="1:8" x14ac:dyDescent="0.2">
      <c r="A439" s="41" t="s">
        <v>69</v>
      </c>
      <c r="B439" s="41" t="s">
        <v>68</v>
      </c>
      <c r="C439" s="41" t="s">
        <v>1300</v>
      </c>
      <c r="D439" s="41">
        <v>2018</v>
      </c>
      <c r="E439" s="41">
        <v>1.963488906482322</v>
      </c>
      <c r="F439" s="41">
        <v>2.6185573846147729</v>
      </c>
      <c r="G439" s="41">
        <v>3.3185840707964601E-3</v>
      </c>
      <c r="H439" s="41">
        <v>9.7345132743362831E-2</v>
      </c>
    </row>
    <row r="440" spans="1:8" x14ac:dyDescent="0.2">
      <c r="A440" s="41" t="s">
        <v>69</v>
      </c>
      <c r="B440" s="41" t="s">
        <v>68</v>
      </c>
      <c r="C440" s="41" t="s">
        <v>1301</v>
      </c>
      <c r="D440" s="41">
        <v>2018</v>
      </c>
      <c r="E440" s="41">
        <v>0</v>
      </c>
      <c r="F440" s="41">
        <v>0</v>
      </c>
      <c r="G440" s="41">
        <v>0</v>
      </c>
      <c r="H440" s="41">
        <v>0</v>
      </c>
    </row>
    <row r="441" spans="1:8" x14ac:dyDescent="0.2">
      <c r="A441" s="41" t="s">
        <v>69</v>
      </c>
      <c r="B441" s="41" t="s">
        <v>68</v>
      </c>
      <c r="C441" s="41" t="s">
        <v>1302</v>
      </c>
      <c r="D441" s="41">
        <v>2018</v>
      </c>
      <c r="E441" s="41">
        <v>2.498985880977501</v>
      </c>
      <c r="F441" s="41">
        <v>1.8786976798465791</v>
      </c>
      <c r="G441" s="41">
        <v>3.1976744186046513E-2</v>
      </c>
      <c r="H441" s="41">
        <v>6.25E-2</v>
      </c>
    </row>
    <row r="442" spans="1:8" x14ac:dyDescent="0.2">
      <c r="A442" s="41" t="s">
        <v>69</v>
      </c>
      <c r="B442" s="41" t="s">
        <v>1303</v>
      </c>
      <c r="C442" s="41" t="s">
        <v>1299</v>
      </c>
      <c r="D442" s="41">
        <v>2018</v>
      </c>
      <c r="E442" s="41">
        <v>7.5501058824286664</v>
      </c>
      <c r="F442" s="41">
        <v>3.918710065073975</v>
      </c>
      <c r="G442" s="41">
        <v>9.1556459816887082E-3</v>
      </c>
      <c r="H442" s="41">
        <v>2.0091556459816889E-2</v>
      </c>
    </row>
    <row r="443" spans="1:8" x14ac:dyDescent="0.2">
      <c r="A443" s="41" t="s">
        <v>69</v>
      </c>
      <c r="B443" s="41" t="s">
        <v>1303</v>
      </c>
      <c r="C443" s="41" t="s">
        <v>1300</v>
      </c>
      <c r="D443" s="41">
        <v>2018</v>
      </c>
      <c r="E443" s="41">
        <v>3.4405545793345822</v>
      </c>
      <c r="F443" s="41">
        <v>2.6730145173931561</v>
      </c>
      <c r="G443" s="41">
        <v>3.3185840707964601E-3</v>
      </c>
      <c r="H443" s="41">
        <v>9.7345132743362831E-2</v>
      </c>
    </row>
    <row r="444" spans="1:8" x14ac:dyDescent="0.2">
      <c r="A444" s="41" t="s">
        <v>69</v>
      </c>
      <c r="B444" s="41" t="s">
        <v>1303</v>
      </c>
      <c r="C444" s="41" t="s">
        <v>1301</v>
      </c>
      <c r="D444" s="41">
        <v>2018</v>
      </c>
      <c r="E444" s="41">
        <v>0</v>
      </c>
      <c r="F444" s="41">
        <v>0</v>
      </c>
      <c r="G444" s="41">
        <v>0</v>
      </c>
      <c r="H444" s="41">
        <v>0</v>
      </c>
    </row>
    <row r="445" spans="1:8" x14ac:dyDescent="0.2">
      <c r="A445" s="41" t="s">
        <v>69</v>
      </c>
      <c r="B445" s="41" t="s">
        <v>1303</v>
      </c>
      <c r="C445" s="41" t="s">
        <v>1302</v>
      </c>
      <c r="D445" s="41">
        <v>2018</v>
      </c>
      <c r="E445" s="41">
        <v>4.3788876464258308</v>
      </c>
      <c r="F445" s="41">
        <v>1.9177682343446221</v>
      </c>
      <c r="G445" s="41">
        <v>3.1976744186046513E-2</v>
      </c>
      <c r="H445" s="41">
        <v>6.25E-2</v>
      </c>
    </row>
    <row r="446" spans="1:8" x14ac:dyDescent="0.2">
      <c r="A446" s="41" t="s">
        <v>69</v>
      </c>
      <c r="B446" s="41" t="s">
        <v>63</v>
      </c>
      <c r="C446" s="41" t="s">
        <v>1299</v>
      </c>
      <c r="D446" s="41">
        <v>2018</v>
      </c>
      <c r="E446" s="41">
        <v>8.1489073834488721</v>
      </c>
      <c r="F446" s="41">
        <v>3.8510527780388588</v>
      </c>
      <c r="G446" s="41">
        <v>9.1556459816887082E-3</v>
      </c>
      <c r="H446" s="41">
        <v>2.0091556459816889E-2</v>
      </c>
    </row>
    <row r="447" spans="1:8" x14ac:dyDescent="0.2">
      <c r="A447" s="41" t="s">
        <v>69</v>
      </c>
      <c r="B447" s="41" t="s">
        <v>63</v>
      </c>
      <c r="C447" s="41" t="s">
        <v>1300</v>
      </c>
      <c r="D447" s="41">
        <v>2018</v>
      </c>
      <c r="E447" s="41">
        <v>3.713426149419738</v>
      </c>
      <c r="F447" s="41">
        <v>2.626864404869103</v>
      </c>
      <c r="G447" s="41">
        <v>3.3185840707964601E-3</v>
      </c>
      <c r="H447" s="41">
        <v>9.7345132743362831E-2</v>
      </c>
    </row>
    <row r="448" spans="1:8" x14ac:dyDescent="0.2">
      <c r="A448" s="41" t="s">
        <v>69</v>
      </c>
      <c r="B448" s="41" t="s">
        <v>63</v>
      </c>
      <c r="C448" s="41" t="s">
        <v>1301</v>
      </c>
      <c r="D448" s="41">
        <v>2018</v>
      </c>
      <c r="E448" s="41">
        <v>0</v>
      </c>
      <c r="F448" s="41">
        <v>0</v>
      </c>
      <c r="G448" s="41">
        <v>0</v>
      </c>
      <c r="H448" s="41">
        <v>0</v>
      </c>
    </row>
    <row r="449" spans="1:8" x14ac:dyDescent="0.2">
      <c r="A449" s="41" t="s">
        <v>69</v>
      </c>
      <c r="B449" s="41" t="s">
        <v>63</v>
      </c>
      <c r="C449" s="41" t="s">
        <v>1302</v>
      </c>
      <c r="D449" s="41">
        <v>2018</v>
      </c>
      <c r="E449" s="41">
        <v>4.7261787356251217</v>
      </c>
      <c r="F449" s="41">
        <v>1.884657594939501</v>
      </c>
      <c r="G449" s="41">
        <v>3.1976744186046513E-2</v>
      </c>
      <c r="H449" s="41">
        <v>6.25E-2</v>
      </c>
    </row>
    <row r="450" spans="1:8" x14ac:dyDescent="0.2">
      <c r="A450" s="41" t="s">
        <v>70</v>
      </c>
      <c r="B450" s="41" t="s">
        <v>57</v>
      </c>
      <c r="C450" s="41" t="s">
        <v>1299</v>
      </c>
      <c r="D450" s="41">
        <v>2018</v>
      </c>
      <c r="E450" s="41">
        <v>0.54022309331170637</v>
      </c>
      <c r="F450" s="41">
        <v>1.997243113276653</v>
      </c>
      <c r="G450" s="41">
        <v>9.1556459816887082E-3</v>
      </c>
      <c r="H450" s="41">
        <v>2.0091556459816889E-2</v>
      </c>
    </row>
    <row r="451" spans="1:8" x14ac:dyDescent="0.2">
      <c r="A451" s="41" t="s">
        <v>70</v>
      </c>
      <c r="B451" s="41" t="s">
        <v>57</v>
      </c>
      <c r="C451" s="41" t="s">
        <v>1300</v>
      </c>
      <c r="D451" s="41">
        <v>2018</v>
      </c>
      <c r="E451" s="41">
        <v>0.24617761214204339</v>
      </c>
      <c r="F451" s="41">
        <v>1.3623513217100469</v>
      </c>
      <c r="G451" s="41">
        <v>3.3185840707964601E-3</v>
      </c>
      <c r="H451" s="41">
        <v>9.7345132743362831E-2</v>
      </c>
    </row>
    <row r="452" spans="1:8" x14ac:dyDescent="0.2">
      <c r="A452" s="41" t="s">
        <v>70</v>
      </c>
      <c r="B452" s="41" t="s">
        <v>57</v>
      </c>
      <c r="C452" s="41" t="s">
        <v>1301</v>
      </c>
      <c r="D452" s="41">
        <v>2018</v>
      </c>
      <c r="E452" s="41">
        <v>0</v>
      </c>
      <c r="F452" s="41">
        <v>0</v>
      </c>
      <c r="G452" s="41">
        <v>0</v>
      </c>
      <c r="H452" s="41">
        <v>0</v>
      </c>
    </row>
    <row r="453" spans="1:8" x14ac:dyDescent="0.2">
      <c r="A453" s="41" t="s">
        <v>70</v>
      </c>
      <c r="B453" s="41" t="s">
        <v>57</v>
      </c>
      <c r="C453" s="41" t="s">
        <v>1302</v>
      </c>
      <c r="D453" s="41">
        <v>2018</v>
      </c>
      <c r="E453" s="41">
        <v>0.31331696090805522</v>
      </c>
      <c r="F453" s="41">
        <v>0.97742607523917868</v>
      </c>
      <c r="G453" s="41">
        <v>3.1976744186046513E-2</v>
      </c>
      <c r="H453" s="41">
        <v>6.25E-2</v>
      </c>
    </row>
    <row r="454" spans="1:8" x14ac:dyDescent="0.2">
      <c r="A454" s="41" t="s">
        <v>70</v>
      </c>
      <c r="B454" s="41" t="s">
        <v>60</v>
      </c>
      <c r="C454" s="41" t="s">
        <v>1299</v>
      </c>
      <c r="D454" s="41">
        <v>2018</v>
      </c>
      <c r="E454" s="41">
        <v>0.42957498986232068</v>
      </c>
      <c r="F454" s="41">
        <v>1.9688270527219041</v>
      </c>
      <c r="G454" s="41">
        <v>9.1556459816887082E-3</v>
      </c>
      <c r="H454" s="41">
        <v>2.0091556459816889E-2</v>
      </c>
    </row>
    <row r="455" spans="1:8" x14ac:dyDescent="0.2">
      <c r="A455" s="41" t="s">
        <v>70</v>
      </c>
      <c r="B455" s="41" t="s">
        <v>60</v>
      </c>
      <c r="C455" s="41" t="s">
        <v>1300</v>
      </c>
      <c r="D455" s="41">
        <v>2018</v>
      </c>
      <c r="E455" s="41">
        <v>0.19575569158282971</v>
      </c>
      <c r="F455" s="41">
        <v>1.3429682744499449</v>
      </c>
      <c r="G455" s="41">
        <v>3.3185840707964601E-3</v>
      </c>
      <c r="H455" s="41">
        <v>9.7345132743362831E-2</v>
      </c>
    </row>
    <row r="456" spans="1:8" x14ac:dyDescent="0.2">
      <c r="A456" s="41" t="s">
        <v>70</v>
      </c>
      <c r="B456" s="41" t="s">
        <v>60</v>
      </c>
      <c r="C456" s="41" t="s">
        <v>1301</v>
      </c>
      <c r="D456" s="41">
        <v>2018</v>
      </c>
      <c r="E456" s="41">
        <v>0</v>
      </c>
      <c r="F456" s="41">
        <v>0</v>
      </c>
      <c r="G456" s="41">
        <v>0</v>
      </c>
      <c r="H456" s="41">
        <v>0</v>
      </c>
    </row>
    <row r="457" spans="1:8" x14ac:dyDescent="0.2">
      <c r="A457" s="41" t="s">
        <v>70</v>
      </c>
      <c r="B457" s="41" t="s">
        <v>60</v>
      </c>
      <c r="C457" s="41" t="s">
        <v>1302</v>
      </c>
      <c r="D457" s="41">
        <v>2018</v>
      </c>
      <c r="E457" s="41">
        <v>0.24914360746905601</v>
      </c>
      <c r="F457" s="41">
        <v>0.96351960668902792</v>
      </c>
      <c r="G457" s="41">
        <v>3.1976744186046513E-2</v>
      </c>
      <c r="H457" s="41">
        <v>6.25E-2</v>
      </c>
    </row>
    <row r="458" spans="1:8" x14ac:dyDescent="0.2">
      <c r="A458" s="41" t="s">
        <v>70</v>
      </c>
      <c r="B458" s="41" t="s">
        <v>75</v>
      </c>
      <c r="C458" s="41" t="s">
        <v>1299</v>
      </c>
      <c r="D458" s="41">
        <v>2018</v>
      </c>
      <c r="E458" s="41">
        <v>0.62483634889064821</v>
      </c>
      <c r="F458" s="41">
        <v>1.9688270527219049</v>
      </c>
      <c r="G458" s="41">
        <v>9.1556459816887082E-3</v>
      </c>
      <c r="H458" s="41">
        <v>2.0091556459816889E-2</v>
      </c>
    </row>
    <row r="459" spans="1:8" x14ac:dyDescent="0.2">
      <c r="A459" s="41" t="s">
        <v>70</v>
      </c>
      <c r="B459" s="41" t="s">
        <v>75</v>
      </c>
      <c r="C459" s="41" t="s">
        <v>1300</v>
      </c>
      <c r="D459" s="41">
        <v>2018</v>
      </c>
      <c r="E459" s="41">
        <v>0.28473555139320678</v>
      </c>
      <c r="F459" s="41">
        <v>1.3429682744499449</v>
      </c>
      <c r="G459" s="41">
        <v>3.3185840707964601E-3</v>
      </c>
      <c r="H459" s="41">
        <v>9.7345132743362831E-2</v>
      </c>
    </row>
    <row r="460" spans="1:8" x14ac:dyDescent="0.2">
      <c r="A460" s="41" t="s">
        <v>70</v>
      </c>
      <c r="B460" s="41" t="s">
        <v>75</v>
      </c>
      <c r="C460" s="41" t="s">
        <v>1301</v>
      </c>
      <c r="D460" s="41">
        <v>2018</v>
      </c>
      <c r="E460" s="41">
        <v>0</v>
      </c>
      <c r="F460" s="41">
        <v>0</v>
      </c>
      <c r="G460" s="41">
        <v>0</v>
      </c>
      <c r="H460" s="41">
        <v>0</v>
      </c>
    </row>
    <row r="461" spans="1:8" x14ac:dyDescent="0.2">
      <c r="A461" s="41" t="s">
        <v>70</v>
      </c>
      <c r="B461" s="41" t="s">
        <v>75</v>
      </c>
      <c r="C461" s="41" t="s">
        <v>1302</v>
      </c>
      <c r="D461" s="41">
        <v>2018</v>
      </c>
      <c r="E461" s="41">
        <v>0.36239070177317229</v>
      </c>
      <c r="F461" s="41">
        <v>0.96351960668902792</v>
      </c>
      <c r="G461" s="41">
        <v>3.1976744186046513E-2</v>
      </c>
      <c r="H461" s="41">
        <v>6.25E-2</v>
      </c>
    </row>
    <row r="462" spans="1:8" x14ac:dyDescent="0.2">
      <c r="A462" s="41" t="s">
        <v>70</v>
      </c>
      <c r="B462" s="41" t="s">
        <v>67</v>
      </c>
      <c r="C462" s="41" t="s">
        <v>1299</v>
      </c>
      <c r="D462" s="41">
        <v>2018</v>
      </c>
      <c r="E462" s="41">
        <v>0.64110812880967571</v>
      </c>
      <c r="F462" s="41">
        <v>1.9688270527219041</v>
      </c>
      <c r="G462" s="41">
        <v>9.1556459816887082E-3</v>
      </c>
      <c r="H462" s="41">
        <v>2.0091556459816889E-2</v>
      </c>
    </row>
    <row r="463" spans="1:8" x14ac:dyDescent="0.2">
      <c r="A463" s="41" t="s">
        <v>70</v>
      </c>
      <c r="B463" s="41" t="s">
        <v>67</v>
      </c>
      <c r="C463" s="41" t="s">
        <v>1300</v>
      </c>
      <c r="D463" s="41">
        <v>2018</v>
      </c>
      <c r="E463" s="41">
        <v>0.29215053971073818</v>
      </c>
      <c r="F463" s="41">
        <v>1.3429682744499449</v>
      </c>
      <c r="G463" s="41">
        <v>3.3185840707964601E-3</v>
      </c>
      <c r="H463" s="41">
        <v>9.7345132743362831E-2</v>
      </c>
    </row>
    <row r="464" spans="1:8" x14ac:dyDescent="0.2">
      <c r="A464" s="41" t="s">
        <v>70</v>
      </c>
      <c r="B464" s="41" t="s">
        <v>67</v>
      </c>
      <c r="C464" s="41" t="s">
        <v>1301</v>
      </c>
      <c r="D464" s="41">
        <v>2018</v>
      </c>
      <c r="E464" s="41">
        <v>0</v>
      </c>
      <c r="F464" s="41">
        <v>0</v>
      </c>
      <c r="G464" s="41">
        <v>0</v>
      </c>
      <c r="H464" s="41">
        <v>0</v>
      </c>
    </row>
    <row r="465" spans="1:8" x14ac:dyDescent="0.2">
      <c r="A465" s="41" t="s">
        <v>70</v>
      </c>
      <c r="B465" s="41" t="s">
        <v>67</v>
      </c>
      <c r="C465" s="41" t="s">
        <v>1302</v>
      </c>
      <c r="D465" s="41">
        <v>2018</v>
      </c>
      <c r="E465" s="41">
        <v>0.37182795963184873</v>
      </c>
      <c r="F465" s="41">
        <v>0.96351960668902803</v>
      </c>
      <c r="G465" s="41">
        <v>3.1976744186046513E-2</v>
      </c>
      <c r="H465" s="41">
        <v>6.25E-2</v>
      </c>
    </row>
    <row r="466" spans="1:8" x14ac:dyDescent="0.2">
      <c r="A466" s="41" t="s">
        <v>70</v>
      </c>
      <c r="B466" s="41" t="s">
        <v>84</v>
      </c>
      <c r="C466" s="41" t="s">
        <v>1299</v>
      </c>
      <c r="D466" s="41">
        <v>2018</v>
      </c>
      <c r="E466" s="41">
        <v>0.6411081288096756</v>
      </c>
      <c r="F466" s="41">
        <v>1.9688270527219041</v>
      </c>
      <c r="G466" s="41">
        <v>9.1556459816887082E-3</v>
      </c>
      <c r="H466" s="41">
        <v>2.0091556459816889E-2</v>
      </c>
    </row>
    <row r="467" spans="1:8" x14ac:dyDescent="0.2">
      <c r="A467" s="41" t="s">
        <v>70</v>
      </c>
      <c r="B467" s="41" t="s">
        <v>84</v>
      </c>
      <c r="C467" s="41" t="s">
        <v>1300</v>
      </c>
      <c r="D467" s="41">
        <v>2018</v>
      </c>
      <c r="E467" s="41">
        <v>0.29215053971073818</v>
      </c>
      <c r="F467" s="41">
        <v>1.3429682744499449</v>
      </c>
      <c r="G467" s="41">
        <v>3.3185840707964601E-3</v>
      </c>
      <c r="H467" s="41">
        <v>9.7345132743362831E-2</v>
      </c>
    </row>
    <row r="468" spans="1:8" x14ac:dyDescent="0.2">
      <c r="A468" s="41" t="s">
        <v>70</v>
      </c>
      <c r="B468" s="41" t="s">
        <v>84</v>
      </c>
      <c r="C468" s="41" t="s">
        <v>1301</v>
      </c>
      <c r="D468" s="41">
        <v>2018</v>
      </c>
      <c r="E468" s="41">
        <v>0</v>
      </c>
      <c r="F468" s="41">
        <v>0</v>
      </c>
      <c r="G468" s="41">
        <v>0</v>
      </c>
      <c r="H468" s="41">
        <v>0</v>
      </c>
    </row>
    <row r="469" spans="1:8" x14ac:dyDescent="0.2">
      <c r="A469" s="41" t="s">
        <v>70</v>
      </c>
      <c r="B469" s="41" t="s">
        <v>84</v>
      </c>
      <c r="C469" s="41" t="s">
        <v>1302</v>
      </c>
      <c r="D469" s="41">
        <v>2018</v>
      </c>
      <c r="E469" s="41">
        <v>0.37182795963184861</v>
      </c>
      <c r="F469" s="41">
        <v>0.96351960668902781</v>
      </c>
      <c r="G469" s="41">
        <v>3.1976744186046513E-2</v>
      </c>
      <c r="H469" s="41">
        <v>6.25E-2</v>
      </c>
    </row>
    <row r="470" spans="1:8" x14ac:dyDescent="0.2">
      <c r="A470" s="41" t="s">
        <v>70</v>
      </c>
      <c r="B470" s="41" t="s">
        <v>68</v>
      </c>
      <c r="C470" s="41" t="s">
        <v>1299</v>
      </c>
      <c r="D470" s="41">
        <v>2018</v>
      </c>
      <c r="E470" s="41">
        <v>0.54022309331170637</v>
      </c>
      <c r="F470" s="41">
        <v>1.997243113276653</v>
      </c>
      <c r="G470" s="41">
        <v>9.1556459816887082E-3</v>
      </c>
      <c r="H470" s="41">
        <v>2.0091556459816889E-2</v>
      </c>
    </row>
    <row r="471" spans="1:8" x14ac:dyDescent="0.2">
      <c r="A471" s="41" t="s">
        <v>70</v>
      </c>
      <c r="B471" s="41" t="s">
        <v>68</v>
      </c>
      <c r="C471" s="41" t="s">
        <v>1300</v>
      </c>
      <c r="D471" s="41">
        <v>2018</v>
      </c>
      <c r="E471" s="41">
        <v>0.24617761214204339</v>
      </c>
      <c r="F471" s="41">
        <v>1.3623513217100469</v>
      </c>
      <c r="G471" s="41">
        <v>3.3185840707964601E-3</v>
      </c>
      <c r="H471" s="41">
        <v>9.7345132743362831E-2</v>
      </c>
    </row>
    <row r="472" spans="1:8" x14ac:dyDescent="0.2">
      <c r="A472" s="41" t="s">
        <v>70</v>
      </c>
      <c r="B472" s="41" t="s">
        <v>68</v>
      </c>
      <c r="C472" s="41" t="s">
        <v>1301</v>
      </c>
      <c r="D472" s="41">
        <v>2018</v>
      </c>
      <c r="E472" s="41">
        <v>0</v>
      </c>
      <c r="F472" s="41">
        <v>0</v>
      </c>
      <c r="G472" s="41">
        <v>0</v>
      </c>
      <c r="H472" s="41">
        <v>0</v>
      </c>
    </row>
    <row r="473" spans="1:8" x14ac:dyDescent="0.2">
      <c r="A473" s="41" t="s">
        <v>70</v>
      </c>
      <c r="B473" s="41" t="s">
        <v>68</v>
      </c>
      <c r="C473" s="41" t="s">
        <v>1302</v>
      </c>
      <c r="D473" s="41">
        <v>2018</v>
      </c>
      <c r="E473" s="41">
        <v>0.31331696090805522</v>
      </c>
      <c r="F473" s="41">
        <v>0.97742607523917868</v>
      </c>
      <c r="G473" s="41">
        <v>3.1976744186046513E-2</v>
      </c>
      <c r="H473" s="41">
        <v>6.25E-2</v>
      </c>
    </row>
    <row r="474" spans="1:8" x14ac:dyDescent="0.2">
      <c r="A474" s="41" t="s">
        <v>70</v>
      </c>
      <c r="B474" s="41" t="s">
        <v>1303</v>
      </c>
      <c r="C474" s="41" t="s">
        <v>1299</v>
      </c>
      <c r="D474" s="41">
        <v>2018</v>
      </c>
      <c r="E474" s="41">
        <v>0.6411081288096756</v>
      </c>
      <c r="F474" s="41">
        <v>1.9688270527219041</v>
      </c>
      <c r="G474" s="41">
        <v>9.1556459816887082E-3</v>
      </c>
      <c r="H474" s="41">
        <v>2.0091556459816889E-2</v>
      </c>
    </row>
    <row r="475" spans="1:8" x14ac:dyDescent="0.2">
      <c r="A475" s="41" t="s">
        <v>70</v>
      </c>
      <c r="B475" s="41" t="s">
        <v>1303</v>
      </c>
      <c r="C475" s="41" t="s">
        <v>1300</v>
      </c>
      <c r="D475" s="41">
        <v>2018</v>
      </c>
      <c r="E475" s="41">
        <v>0.29215053971073818</v>
      </c>
      <c r="F475" s="41">
        <v>1.3429682744499449</v>
      </c>
      <c r="G475" s="41">
        <v>3.3185840707964601E-3</v>
      </c>
      <c r="H475" s="41">
        <v>9.7345132743362831E-2</v>
      </c>
    </row>
    <row r="476" spans="1:8" x14ac:dyDescent="0.2">
      <c r="A476" s="41" t="s">
        <v>70</v>
      </c>
      <c r="B476" s="41" t="s">
        <v>1303</v>
      </c>
      <c r="C476" s="41" t="s">
        <v>1301</v>
      </c>
      <c r="D476" s="41">
        <v>2018</v>
      </c>
      <c r="E476" s="41">
        <v>0</v>
      </c>
      <c r="F476" s="41">
        <v>0</v>
      </c>
      <c r="G476" s="41">
        <v>0</v>
      </c>
      <c r="H476" s="41">
        <v>0</v>
      </c>
    </row>
    <row r="477" spans="1:8" x14ac:dyDescent="0.2">
      <c r="A477" s="41" t="s">
        <v>70</v>
      </c>
      <c r="B477" s="41" t="s">
        <v>1303</v>
      </c>
      <c r="C477" s="41" t="s">
        <v>1302</v>
      </c>
      <c r="D477" s="41">
        <v>2018</v>
      </c>
      <c r="E477" s="41">
        <v>0.37182795963184861</v>
      </c>
      <c r="F477" s="41">
        <v>0.96351960668902792</v>
      </c>
      <c r="G477" s="41">
        <v>3.1976744186046513E-2</v>
      </c>
      <c r="H477" s="41">
        <v>6.25E-2</v>
      </c>
    </row>
    <row r="478" spans="1:8" x14ac:dyDescent="0.2">
      <c r="A478" s="41" t="s">
        <v>70</v>
      </c>
      <c r="B478" s="41" t="s">
        <v>63</v>
      </c>
      <c r="C478" s="41" t="s">
        <v>1299</v>
      </c>
      <c r="D478" s="41">
        <v>2018</v>
      </c>
      <c r="E478" s="41">
        <v>0.66388862069631382</v>
      </c>
      <c r="F478" s="41">
        <v>1.9688270527219041</v>
      </c>
      <c r="G478" s="41">
        <v>9.1556459816887082E-3</v>
      </c>
      <c r="H478" s="41">
        <v>2.0091556459816889E-2</v>
      </c>
    </row>
    <row r="479" spans="1:8" x14ac:dyDescent="0.2">
      <c r="A479" s="41" t="s">
        <v>70</v>
      </c>
      <c r="B479" s="41" t="s">
        <v>63</v>
      </c>
      <c r="C479" s="41" t="s">
        <v>1300</v>
      </c>
      <c r="D479" s="41">
        <v>2018</v>
      </c>
      <c r="E479" s="41">
        <v>0.30253152335528227</v>
      </c>
      <c r="F479" s="41">
        <v>1.3429682744499449</v>
      </c>
      <c r="G479" s="41">
        <v>3.3185840707964601E-3</v>
      </c>
      <c r="H479" s="41">
        <v>9.7345132743362831E-2</v>
      </c>
    </row>
    <row r="480" spans="1:8" x14ac:dyDescent="0.2">
      <c r="A480" s="41" t="s">
        <v>70</v>
      </c>
      <c r="B480" s="41" t="s">
        <v>63</v>
      </c>
      <c r="C480" s="41" t="s">
        <v>1301</v>
      </c>
      <c r="D480" s="41">
        <v>2018</v>
      </c>
      <c r="E480" s="41">
        <v>0</v>
      </c>
      <c r="F480" s="41">
        <v>0</v>
      </c>
      <c r="G480" s="41">
        <v>0</v>
      </c>
      <c r="H480" s="41">
        <v>0</v>
      </c>
    </row>
    <row r="481" spans="1:8" x14ac:dyDescent="0.2">
      <c r="A481" s="41" t="s">
        <v>70</v>
      </c>
      <c r="B481" s="41" t="s">
        <v>63</v>
      </c>
      <c r="C481" s="41" t="s">
        <v>1302</v>
      </c>
      <c r="D481" s="41">
        <v>2018</v>
      </c>
      <c r="E481" s="41">
        <v>0.38504012063399562</v>
      </c>
      <c r="F481" s="41">
        <v>0.96351960668902792</v>
      </c>
      <c r="G481" s="41">
        <v>3.1976744186046513E-2</v>
      </c>
      <c r="H481" s="41">
        <v>6.25E-2</v>
      </c>
    </row>
    <row r="482" spans="1:8" x14ac:dyDescent="0.2">
      <c r="A482" s="41" t="s">
        <v>117</v>
      </c>
      <c r="B482" s="41" t="s">
        <v>57</v>
      </c>
      <c r="C482" s="41" t="s">
        <v>1299</v>
      </c>
      <c r="D482" s="41">
        <v>2018</v>
      </c>
      <c r="E482" s="41">
        <v>0.87433697431573465</v>
      </c>
      <c r="F482" s="41">
        <v>2.3422952771557499</v>
      </c>
      <c r="G482" s="41">
        <v>9.1556459816887082E-3</v>
      </c>
      <c r="H482" s="41">
        <v>2.0091556459816889E-2</v>
      </c>
    </row>
    <row r="483" spans="1:8" x14ac:dyDescent="0.2">
      <c r="A483" s="41" t="s">
        <v>117</v>
      </c>
      <c r="B483" s="41" t="s">
        <v>57</v>
      </c>
      <c r="C483" s="41" t="s">
        <v>1300</v>
      </c>
      <c r="D483" s="41">
        <v>2018</v>
      </c>
      <c r="E483" s="41">
        <v>0.39843203892868922</v>
      </c>
      <c r="F483" s="41">
        <v>1.5977168955827179</v>
      </c>
      <c r="G483" s="41">
        <v>3.3185840707964601E-3</v>
      </c>
      <c r="H483" s="41">
        <v>9.7345132743362831E-2</v>
      </c>
    </row>
    <row r="484" spans="1:8" x14ac:dyDescent="0.2">
      <c r="A484" s="41" t="s">
        <v>117</v>
      </c>
      <c r="B484" s="41" t="s">
        <v>57</v>
      </c>
      <c r="C484" s="41" t="s">
        <v>1301</v>
      </c>
      <c r="D484" s="41">
        <v>2018</v>
      </c>
      <c r="E484" s="41">
        <v>0</v>
      </c>
      <c r="F484" s="41">
        <v>0</v>
      </c>
      <c r="G484" s="41">
        <v>0</v>
      </c>
      <c r="H484" s="41">
        <v>0</v>
      </c>
    </row>
    <row r="485" spans="1:8" x14ac:dyDescent="0.2">
      <c r="A485" s="41" t="s">
        <v>117</v>
      </c>
      <c r="B485" s="41" t="s">
        <v>57</v>
      </c>
      <c r="C485" s="41" t="s">
        <v>1302</v>
      </c>
      <c r="D485" s="41">
        <v>2018</v>
      </c>
      <c r="E485" s="41">
        <v>0.50709532227287712</v>
      </c>
      <c r="F485" s="41">
        <v>1.146290336205297</v>
      </c>
      <c r="G485" s="41">
        <v>3.1976744186046513E-2</v>
      </c>
      <c r="H485" s="41">
        <v>6.25E-2</v>
      </c>
    </row>
    <row r="486" spans="1:8" x14ac:dyDescent="0.2">
      <c r="A486" s="41" t="s">
        <v>117</v>
      </c>
      <c r="B486" s="41" t="s">
        <v>60</v>
      </c>
      <c r="C486" s="41" t="s">
        <v>1299</v>
      </c>
      <c r="D486" s="41">
        <v>2018</v>
      </c>
      <c r="E486" s="41">
        <v>0.75718015889873813</v>
      </c>
      <c r="F486" s="41">
        <v>2.105043723952611</v>
      </c>
      <c r="G486" s="41">
        <v>9.1556459816887082E-3</v>
      </c>
      <c r="H486" s="41">
        <v>2.0091556459816889E-2</v>
      </c>
    </row>
    <row r="487" spans="1:8" x14ac:dyDescent="0.2">
      <c r="A487" s="41" t="s">
        <v>117</v>
      </c>
      <c r="B487" s="41" t="s">
        <v>60</v>
      </c>
      <c r="C487" s="41" t="s">
        <v>1300</v>
      </c>
      <c r="D487" s="41">
        <v>2018</v>
      </c>
      <c r="E487" s="41">
        <v>0.3450441230424629</v>
      </c>
      <c r="F487" s="41">
        <v>1.4358838343317091</v>
      </c>
      <c r="G487" s="41">
        <v>3.3185840707964601E-3</v>
      </c>
      <c r="H487" s="41">
        <v>9.7345132743362831E-2</v>
      </c>
    </row>
    <row r="488" spans="1:8" x14ac:dyDescent="0.2">
      <c r="A488" s="41" t="s">
        <v>117</v>
      </c>
      <c r="B488" s="41" t="s">
        <v>60</v>
      </c>
      <c r="C488" s="41" t="s">
        <v>1301</v>
      </c>
      <c r="D488" s="41">
        <v>2018</v>
      </c>
      <c r="E488" s="41">
        <v>0</v>
      </c>
      <c r="F488" s="41">
        <v>0</v>
      </c>
      <c r="G488" s="41">
        <v>0</v>
      </c>
      <c r="H488" s="41">
        <v>0</v>
      </c>
    </row>
    <row r="489" spans="1:8" x14ac:dyDescent="0.2">
      <c r="A489" s="41" t="s">
        <v>117</v>
      </c>
      <c r="B489" s="41" t="s">
        <v>60</v>
      </c>
      <c r="C489" s="41" t="s">
        <v>1302</v>
      </c>
      <c r="D489" s="41">
        <v>2018</v>
      </c>
      <c r="E489" s="41">
        <v>0.43914706569040729</v>
      </c>
      <c r="F489" s="41">
        <v>1.0301823606913409</v>
      </c>
      <c r="G489" s="41">
        <v>3.1976744186046513E-2</v>
      </c>
      <c r="H489" s="41">
        <v>6.25E-2</v>
      </c>
    </row>
    <row r="490" spans="1:8" x14ac:dyDescent="0.2">
      <c r="A490" s="41" t="s">
        <v>117</v>
      </c>
      <c r="B490" s="41" t="s">
        <v>75</v>
      </c>
      <c r="C490" s="41" t="s">
        <v>1299</v>
      </c>
      <c r="D490" s="41">
        <v>2018</v>
      </c>
      <c r="E490" s="41">
        <v>1.231231347206398</v>
      </c>
      <c r="F490" s="41">
        <v>2.2723827472194582</v>
      </c>
      <c r="G490" s="41">
        <v>9.1556459816887082E-3</v>
      </c>
      <c r="H490" s="41">
        <v>2.0091556459816889E-2</v>
      </c>
    </row>
    <row r="491" spans="1:8" x14ac:dyDescent="0.2">
      <c r="A491" s="41" t="s">
        <v>117</v>
      </c>
      <c r="B491" s="41" t="s">
        <v>75</v>
      </c>
      <c r="C491" s="41" t="s">
        <v>1300</v>
      </c>
      <c r="D491" s="41">
        <v>2018</v>
      </c>
      <c r="E491" s="41">
        <v>0.56106744935987751</v>
      </c>
      <c r="F491" s="41">
        <v>1.550028445974527</v>
      </c>
      <c r="G491" s="41">
        <v>3.3185840707964601E-3</v>
      </c>
      <c r="H491" s="41">
        <v>9.7345132743362831E-2</v>
      </c>
    </row>
    <row r="492" spans="1:8" x14ac:dyDescent="0.2">
      <c r="A492" s="41" t="s">
        <v>117</v>
      </c>
      <c r="B492" s="41" t="s">
        <v>75</v>
      </c>
      <c r="C492" s="41" t="s">
        <v>1301</v>
      </c>
      <c r="D492" s="41">
        <v>2018</v>
      </c>
      <c r="E492" s="41">
        <v>0</v>
      </c>
      <c r="F492" s="41">
        <v>0</v>
      </c>
      <c r="G492" s="41">
        <v>0</v>
      </c>
      <c r="H492" s="41">
        <v>0</v>
      </c>
    </row>
    <row r="493" spans="1:8" x14ac:dyDescent="0.2">
      <c r="A493" s="41" t="s">
        <v>117</v>
      </c>
      <c r="B493" s="41" t="s">
        <v>75</v>
      </c>
      <c r="C493" s="41" t="s">
        <v>1302</v>
      </c>
      <c r="D493" s="41">
        <v>2018</v>
      </c>
      <c r="E493" s="41">
        <v>0.71408584463984415</v>
      </c>
      <c r="F493" s="41">
        <v>1.112076008820003</v>
      </c>
      <c r="G493" s="41">
        <v>3.1976744186046513E-2</v>
      </c>
      <c r="H493" s="41">
        <v>6.25E-2</v>
      </c>
    </row>
    <row r="494" spans="1:8" x14ac:dyDescent="0.2">
      <c r="A494" s="41" t="s">
        <v>117</v>
      </c>
      <c r="B494" s="41" t="s">
        <v>67</v>
      </c>
      <c r="C494" s="41" t="s">
        <v>1299</v>
      </c>
      <c r="D494" s="41">
        <v>2018</v>
      </c>
      <c r="E494" s="41">
        <v>0.77562150947363362</v>
      </c>
      <c r="F494" s="41">
        <v>3.7157382039686251</v>
      </c>
      <c r="G494" s="41">
        <v>9.1556459816887082E-3</v>
      </c>
      <c r="H494" s="41">
        <v>2.0091556459816889E-2</v>
      </c>
    </row>
    <row r="495" spans="1:8" x14ac:dyDescent="0.2">
      <c r="A495" s="41" t="s">
        <v>117</v>
      </c>
      <c r="B495" s="41" t="s">
        <v>67</v>
      </c>
      <c r="C495" s="41" t="s">
        <v>1300</v>
      </c>
      <c r="D495" s="41">
        <v>2018</v>
      </c>
      <c r="E495" s="41">
        <v>0.35344777646899761</v>
      </c>
      <c r="F495" s="41">
        <v>2.5345641798209959</v>
      </c>
      <c r="G495" s="41">
        <v>3.3185840707964601E-3</v>
      </c>
      <c r="H495" s="41">
        <v>9.7345132743362831E-2</v>
      </c>
    </row>
    <row r="496" spans="1:8" x14ac:dyDescent="0.2">
      <c r="A496" s="41" t="s">
        <v>117</v>
      </c>
      <c r="B496" s="41" t="s">
        <v>67</v>
      </c>
      <c r="C496" s="41" t="s">
        <v>1301</v>
      </c>
      <c r="D496" s="41">
        <v>2018</v>
      </c>
      <c r="E496" s="41">
        <v>0</v>
      </c>
      <c r="F496" s="41">
        <v>0</v>
      </c>
      <c r="G496" s="41">
        <v>0</v>
      </c>
      <c r="H496" s="41">
        <v>0</v>
      </c>
    </row>
    <row r="497" spans="1:8" x14ac:dyDescent="0.2">
      <c r="A497" s="41" t="s">
        <v>117</v>
      </c>
      <c r="B497" s="41" t="s">
        <v>67</v>
      </c>
      <c r="C497" s="41" t="s">
        <v>1302</v>
      </c>
      <c r="D497" s="41">
        <v>2018</v>
      </c>
      <c r="E497" s="41">
        <v>0.44984262459690588</v>
      </c>
      <c r="F497" s="41">
        <v>1.818436316129258</v>
      </c>
      <c r="G497" s="41">
        <v>3.1976744186046513E-2</v>
      </c>
      <c r="H497" s="41">
        <v>6.25E-2</v>
      </c>
    </row>
    <row r="498" spans="1:8" x14ac:dyDescent="0.2">
      <c r="A498" s="41" t="s">
        <v>117</v>
      </c>
      <c r="B498" s="41" t="s">
        <v>84</v>
      </c>
      <c r="C498" s="41" t="s">
        <v>1299</v>
      </c>
      <c r="D498" s="41">
        <v>2018</v>
      </c>
      <c r="E498" s="41">
        <v>0.86891304767605781</v>
      </c>
      <c r="F498" s="41">
        <v>2.813641043500394</v>
      </c>
      <c r="G498" s="41">
        <v>9.1556459816887082E-3</v>
      </c>
      <c r="H498" s="41">
        <v>2.0091556459816889E-2</v>
      </c>
    </row>
    <row r="499" spans="1:8" x14ac:dyDescent="0.2">
      <c r="A499" s="41" t="s">
        <v>117</v>
      </c>
      <c r="B499" s="41" t="s">
        <v>84</v>
      </c>
      <c r="C499" s="41" t="s">
        <v>1300</v>
      </c>
      <c r="D499" s="41">
        <v>2018</v>
      </c>
      <c r="E499" s="41">
        <v>0.39596037615617818</v>
      </c>
      <c r="F499" s="41">
        <v>1.9192293461669521</v>
      </c>
      <c r="G499" s="41">
        <v>3.3185840707964601E-3</v>
      </c>
      <c r="H499" s="41">
        <v>9.7345132743362831E-2</v>
      </c>
    </row>
    <row r="500" spans="1:8" x14ac:dyDescent="0.2">
      <c r="A500" s="41" t="s">
        <v>117</v>
      </c>
      <c r="B500" s="41" t="s">
        <v>84</v>
      </c>
      <c r="C500" s="41" t="s">
        <v>1301</v>
      </c>
      <c r="D500" s="41">
        <v>2018</v>
      </c>
      <c r="E500" s="41">
        <v>0</v>
      </c>
      <c r="F500" s="41">
        <v>0</v>
      </c>
      <c r="G500" s="41">
        <v>0</v>
      </c>
      <c r="H500" s="41">
        <v>0</v>
      </c>
    </row>
    <row r="501" spans="1:8" x14ac:dyDescent="0.2">
      <c r="A501" s="41" t="s">
        <v>117</v>
      </c>
      <c r="B501" s="41" t="s">
        <v>84</v>
      </c>
      <c r="C501" s="41" t="s">
        <v>1302</v>
      </c>
      <c r="D501" s="41">
        <v>2018</v>
      </c>
      <c r="E501" s="41">
        <v>0.50394956965331772</v>
      </c>
      <c r="F501" s="41">
        <v>1.376961124060972</v>
      </c>
      <c r="G501" s="41">
        <v>3.1976744186046513E-2</v>
      </c>
      <c r="H501" s="41">
        <v>6.25E-2</v>
      </c>
    </row>
    <row r="502" spans="1:8" x14ac:dyDescent="0.2">
      <c r="A502" s="41" t="s">
        <v>117</v>
      </c>
      <c r="B502" s="41" t="s">
        <v>68</v>
      </c>
      <c r="C502" s="41" t="s">
        <v>1299</v>
      </c>
      <c r="D502" s="41">
        <v>2018</v>
      </c>
      <c r="E502" s="41">
        <v>0.87433697431573465</v>
      </c>
      <c r="F502" s="41">
        <v>2.3422952771557499</v>
      </c>
      <c r="G502" s="41">
        <v>9.1556459816887082E-3</v>
      </c>
      <c r="H502" s="41">
        <v>2.0091556459816889E-2</v>
      </c>
    </row>
    <row r="503" spans="1:8" x14ac:dyDescent="0.2">
      <c r="A503" s="41" t="s">
        <v>117</v>
      </c>
      <c r="B503" s="41" t="s">
        <v>68</v>
      </c>
      <c r="C503" s="41" t="s">
        <v>1300</v>
      </c>
      <c r="D503" s="41">
        <v>2018</v>
      </c>
      <c r="E503" s="41">
        <v>0.39843203892868922</v>
      </c>
      <c r="F503" s="41">
        <v>1.5977168955827179</v>
      </c>
      <c r="G503" s="41">
        <v>3.3185840707964601E-3</v>
      </c>
      <c r="H503" s="41">
        <v>9.7345132743362831E-2</v>
      </c>
    </row>
    <row r="504" spans="1:8" x14ac:dyDescent="0.2">
      <c r="A504" s="41" t="s">
        <v>117</v>
      </c>
      <c r="B504" s="41" t="s">
        <v>68</v>
      </c>
      <c r="C504" s="41" t="s">
        <v>1301</v>
      </c>
      <c r="D504" s="41">
        <v>2018</v>
      </c>
      <c r="E504" s="41">
        <v>0</v>
      </c>
      <c r="F504" s="41">
        <v>0</v>
      </c>
      <c r="G504" s="41">
        <v>0</v>
      </c>
      <c r="H504" s="41">
        <v>0</v>
      </c>
    </row>
    <row r="505" spans="1:8" x14ac:dyDescent="0.2">
      <c r="A505" s="41" t="s">
        <v>117</v>
      </c>
      <c r="B505" s="41" t="s">
        <v>68</v>
      </c>
      <c r="C505" s="41" t="s">
        <v>1302</v>
      </c>
      <c r="D505" s="41">
        <v>2018</v>
      </c>
      <c r="E505" s="41">
        <v>0.50709532227287712</v>
      </c>
      <c r="F505" s="41">
        <v>1.146290336205297</v>
      </c>
      <c r="G505" s="41">
        <v>3.1976744186046513E-2</v>
      </c>
      <c r="H505" s="41">
        <v>6.25E-2</v>
      </c>
    </row>
    <row r="506" spans="1:8" x14ac:dyDescent="0.2">
      <c r="A506" s="41" t="s">
        <v>117</v>
      </c>
      <c r="B506" s="41" t="s">
        <v>1303</v>
      </c>
      <c r="C506" s="41" t="s">
        <v>1299</v>
      </c>
      <c r="D506" s="41">
        <v>2018</v>
      </c>
      <c r="E506" s="41">
        <v>0.8689130476760577</v>
      </c>
      <c r="F506" s="41">
        <v>2.3887532809198588</v>
      </c>
      <c r="G506" s="41">
        <v>9.1556459816887082E-3</v>
      </c>
      <c r="H506" s="41">
        <v>2.0091556459816889E-2</v>
      </c>
    </row>
    <row r="507" spans="1:8" x14ac:dyDescent="0.2">
      <c r="A507" s="41" t="s">
        <v>117</v>
      </c>
      <c r="B507" s="41" t="s">
        <v>1303</v>
      </c>
      <c r="C507" s="41" t="s">
        <v>1300</v>
      </c>
      <c r="D507" s="41">
        <v>2018</v>
      </c>
      <c r="E507" s="41">
        <v>0.39596037615617807</v>
      </c>
      <c r="F507" s="41">
        <v>1.629406639515899</v>
      </c>
      <c r="G507" s="41">
        <v>3.3185840707964601E-3</v>
      </c>
      <c r="H507" s="41">
        <v>9.7345132743362831E-2</v>
      </c>
    </row>
    <row r="508" spans="1:8" x14ac:dyDescent="0.2">
      <c r="A508" s="41" t="s">
        <v>117</v>
      </c>
      <c r="B508" s="41" t="s">
        <v>1303</v>
      </c>
      <c r="C508" s="41" t="s">
        <v>1301</v>
      </c>
      <c r="D508" s="41">
        <v>2018</v>
      </c>
      <c r="E508" s="41">
        <v>0</v>
      </c>
      <c r="F508" s="41">
        <v>0</v>
      </c>
      <c r="G508" s="41">
        <v>0</v>
      </c>
      <c r="H508" s="41">
        <v>0</v>
      </c>
    </row>
    <row r="509" spans="1:8" x14ac:dyDescent="0.2">
      <c r="A509" s="41" t="s">
        <v>117</v>
      </c>
      <c r="B509" s="41" t="s">
        <v>1303</v>
      </c>
      <c r="C509" s="41" t="s">
        <v>1302</v>
      </c>
      <c r="D509" s="41">
        <v>2018</v>
      </c>
      <c r="E509" s="41">
        <v>0.50394956965331761</v>
      </c>
      <c r="F509" s="41">
        <v>1.169026308596812</v>
      </c>
      <c r="G509" s="41">
        <v>3.1976744186046513E-2</v>
      </c>
      <c r="H509" s="41">
        <v>6.25E-2</v>
      </c>
    </row>
    <row r="510" spans="1:8" x14ac:dyDescent="0.2">
      <c r="A510" s="41" t="s">
        <v>117</v>
      </c>
      <c r="B510" s="41" t="s">
        <v>63</v>
      </c>
      <c r="C510" s="41" t="s">
        <v>1299</v>
      </c>
      <c r="D510" s="41">
        <v>2018</v>
      </c>
      <c r="E510" s="41">
        <v>1.3049967495059891</v>
      </c>
      <c r="F510" s="41">
        <v>2.5118895433237718</v>
      </c>
      <c r="G510" s="41">
        <v>9.1556459816887082E-3</v>
      </c>
      <c r="H510" s="41">
        <v>2.0091556459816889E-2</v>
      </c>
    </row>
    <row r="511" spans="1:8" x14ac:dyDescent="0.2">
      <c r="A511" s="41" t="s">
        <v>117</v>
      </c>
      <c r="B511" s="41" t="s">
        <v>63</v>
      </c>
      <c r="C511" s="41" t="s">
        <v>1300</v>
      </c>
      <c r="D511" s="41">
        <v>2018</v>
      </c>
      <c r="E511" s="41">
        <v>0.59468206306602034</v>
      </c>
      <c r="F511" s="41">
        <v>1.713399844309675</v>
      </c>
      <c r="G511" s="41">
        <v>3.3185840707964601E-3</v>
      </c>
      <c r="H511" s="41">
        <v>9.7345132743362831E-2</v>
      </c>
    </row>
    <row r="512" spans="1:8" x14ac:dyDescent="0.2">
      <c r="A512" s="41" t="s">
        <v>117</v>
      </c>
      <c r="B512" s="41" t="s">
        <v>63</v>
      </c>
      <c r="C512" s="41" t="s">
        <v>1301</v>
      </c>
      <c r="D512" s="41">
        <v>2018</v>
      </c>
      <c r="E512" s="41">
        <v>0</v>
      </c>
      <c r="F512" s="41">
        <v>0</v>
      </c>
      <c r="G512" s="41">
        <v>0</v>
      </c>
      <c r="H512" s="41">
        <v>0</v>
      </c>
    </row>
    <row r="513" spans="1:8" x14ac:dyDescent="0.2">
      <c r="A513" s="41" t="s">
        <v>117</v>
      </c>
      <c r="B513" s="41" t="s">
        <v>63</v>
      </c>
      <c r="C513" s="41" t="s">
        <v>1302</v>
      </c>
      <c r="D513" s="41">
        <v>2018</v>
      </c>
      <c r="E513" s="41">
        <v>0.75686808026584407</v>
      </c>
      <c r="F513" s="41">
        <v>1.2292876723141319</v>
      </c>
      <c r="G513" s="41">
        <v>3.1976744186046513E-2</v>
      </c>
      <c r="H513" s="41">
        <v>6.25E-2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39099-BD36-9A4F-B8E9-2701926774EE}">
  <sheetPr>
    <tabColor rgb="FF395775"/>
  </sheetPr>
  <dimension ref="A2:U558"/>
  <sheetViews>
    <sheetView workbookViewId="0">
      <selection activeCell="A3" sqref="A3"/>
    </sheetView>
  </sheetViews>
  <sheetFormatPr baseColWidth="10" defaultColWidth="9.1640625" defaultRowHeight="15" x14ac:dyDescent="0.2"/>
  <cols>
    <col min="1" max="1" width="38" customWidth="1"/>
    <col min="2" max="2" width="23.6640625" customWidth="1"/>
    <col min="3" max="4" width="19.6640625" customWidth="1"/>
    <col min="5" max="5" width="21.5" customWidth="1"/>
    <col min="6" max="11" width="19.6640625" customWidth="1"/>
    <col min="12" max="12" width="26.5" customWidth="1"/>
    <col min="13" max="21" width="19.6640625" customWidth="1"/>
    <col min="22" max="22" width="10.6640625" customWidth="1"/>
    <col min="23" max="23" width="26.33203125" customWidth="1"/>
    <col min="24" max="32" width="19.6640625" customWidth="1"/>
    <col min="33" max="33" width="10.6640625" customWidth="1"/>
    <col min="34" max="34" width="26.33203125" customWidth="1"/>
    <col min="35" max="43" width="19.6640625" customWidth="1"/>
    <col min="44" max="1025" width="9.33203125" customWidth="1"/>
  </cols>
  <sheetData>
    <row r="2" spans="1:21" ht="33.5" customHeight="1" x14ac:dyDescent="0.4">
      <c r="A2" s="217" t="s">
        <v>1311</v>
      </c>
      <c r="B2" s="217"/>
      <c r="C2" s="217"/>
      <c r="D2" s="217"/>
      <c r="E2" s="217"/>
      <c r="F2" s="217"/>
      <c r="G2" s="217"/>
      <c r="H2" s="217"/>
      <c r="I2" s="217"/>
      <c r="J2" s="65"/>
      <c r="K2" s="65"/>
      <c r="L2" s="65"/>
      <c r="M2" s="65"/>
      <c r="N2" s="65"/>
      <c r="O2" s="65"/>
      <c r="P2" s="65"/>
      <c r="Q2" s="65"/>
      <c r="R2" s="65"/>
      <c r="S2" s="65"/>
      <c r="T2" s="65"/>
      <c r="U2" s="65"/>
    </row>
    <row r="3" spans="1:21" ht="21" x14ac:dyDescent="0.25">
      <c r="A3" s="66"/>
      <c r="B3" s="66"/>
      <c r="C3" s="66"/>
      <c r="D3" s="66"/>
      <c r="E3" s="66"/>
      <c r="F3" s="66"/>
      <c r="G3" s="66"/>
      <c r="H3" s="66"/>
      <c r="I3" s="66"/>
      <c r="J3" s="67"/>
      <c r="K3" s="67"/>
      <c r="L3" s="67"/>
      <c r="M3" s="67"/>
      <c r="N3" s="67"/>
      <c r="O3" s="67"/>
      <c r="P3" s="67"/>
      <c r="Q3" s="67"/>
      <c r="R3" s="67"/>
      <c r="S3" s="67"/>
      <c r="T3" s="67"/>
      <c r="U3" s="67"/>
    </row>
    <row r="4" spans="1:21" ht="21" x14ac:dyDescent="0.25">
      <c r="A4" s="66"/>
      <c r="B4" s="66"/>
      <c r="C4" s="66"/>
      <c r="D4" s="66"/>
      <c r="E4" s="66"/>
      <c r="F4" s="66"/>
      <c r="G4" s="66"/>
      <c r="H4" s="66"/>
      <c r="I4" s="66"/>
      <c r="J4" s="67"/>
      <c r="K4" s="67"/>
      <c r="L4" s="67"/>
      <c r="M4" s="67"/>
      <c r="N4" s="67"/>
      <c r="O4" s="67"/>
      <c r="P4" s="67"/>
      <c r="Q4" s="67"/>
      <c r="R4" s="67"/>
      <c r="S4" s="67"/>
      <c r="T4" s="67"/>
      <c r="U4" s="67"/>
    </row>
    <row r="5" spans="1:21" ht="21" x14ac:dyDescent="0.25">
      <c r="A5" s="66"/>
      <c r="B5" s="66"/>
      <c r="C5" s="66"/>
      <c r="D5" s="66"/>
      <c r="E5" s="66"/>
      <c r="F5" s="66"/>
      <c r="G5" s="66"/>
      <c r="H5" s="66"/>
      <c r="I5" s="66"/>
      <c r="J5" s="67"/>
      <c r="K5" s="67"/>
      <c r="L5" s="67"/>
      <c r="M5" s="67"/>
      <c r="N5" s="67"/>
      <c r="O5" s="67"/>
      <c r="P5" s="67"/>
      <c r="Q5" s="67"/>
      <c r="R5" s="67"/>
      <c r="S5" s="67"/>
      <c r="T5" s="67"/>
      <c r="U5" s="67"/>
    </row>
    <row r="6" spans="1:21" ht="21" x14ac:dyDescent="0.25">
      <c r="A6" s="66"/>
      <c r="B6" s="66"/>
      <c r="C6" s="66"/>
      <c r="D6" s="66"/>
      <c r="E6" s="66"/>
      <c r="F6" s="66"/>
      <c r="G6" s="66"/>
      <c r="H6" s="66"/>
      <c r="I6" s="66"/>
      <c r="J6" s="67"/>
      <c r="K6" s="67"/>
      <c r="L6" s="67"/>
      <c r="M6" s="67"/>
      <c r="N6" s="67"/>
      <c r="O6" s="67"/>
      <c r="P6" s="67"/>
      <c r="Q6" s="67"/>
      <c r="R6" s="67"/>
      <c r="S6" s="67"/>
      <c r="T6" s="67"/>
      <c r="U6" s="67"/>
    </row>
    <row r="7" spans="1:21" x14ac:dyDescent="0.2">
      <c r="A7" s="68" t="s">
        <v>1312</v>
      </c>
      <c r="B7" s="69"/>
      <c r="C7" s="69"/>
      <c r="D7" s="70"/>
      <c r="F7" s="68" t="s">
        <v>1313</v>
      </c>
      <c r="G7" s="69"/>
      <c r="H7" s="69"/>
      <c r="I7" s="70"/>
    </row>
    <row r="8" spans="1:21" x14ac:dyDescent="0.2">
      <c r="A8" s="71" t="s">
        <v>1314</v>
      </c>
      <c r="B8" s="72" t="s">
        <v>1299</v>
      </c>
      <c r="C8" s="73" t="s">
        <v>1315</v>
      </c>
      <c r="D8" s="74" t="s">
        <v>1300</v>
      </c>
      <c r="E8" s="75"/>
      <c r="F8" s="76"/>
      <c r="G8" s="72" t="s">
        <v>1299</v>
      </c>
      <c r="H8" s="73" t="s">
        <v>1315</v>
      </c>
      <c r="I8" s="74" t="s">
        <v>1316</v>
      </c>
      <c r="J8" s="75"/>
    </row>
    <row r="9" spans="1:21" x14ac:dyDescent="0.2">
      <c r="A9" s="77" t="s">
        <v>1317</v>
      </c>
      <c r="B9" s="78">
        <v>0.97</v>
      </c>
      <c r="C9" s="79">
        <v>0.97</v>
      </c>
      <c r="D9" s="80">
        <f>1-SUM(D10:D12)</f>
        <v>0.97540000000000004</v>
      </c>
      <c r="E9" s="81"/>
      <c r="F9" s="82" t="s">
        <v>1317</v>
      </c>
      <c r="G9" s="83">
        <v>0</v>
      </c>
      <c r="H9" s="84">
        <v>0</v>
      </c>
      <c r="I9" s="85">
        <v>0</v>
      </c>
      <c r="J9" t="s">
        <v>1318</v>
      </c>
    </row>
    <row r="10" spans="1:21" x14ac:dyDescent="0.2">
      <c r="A10" s="86" t="s">
        <v>1319</v>
      </c>
      <c r="B10" s="87">
        <v>1.4999999999999999E-2</v>
      </c>
      <c r="C10" s="88">
        <v>1.1896551724137901E-2</v>
      </c>
      <c r="D10" s="89">
        <f>B10*0.82</f>
        <v>1.2299999999999998E-2</v>
      </c>
      <c r="E10" s="81"/>
      <c r="F10" s="24" t="s">
        <v>1319</v>
      </c>
      <c r="G10" s="90">
        <v>0.3</v>
      </c>
      <c r="H10" s="91">
        <v>1</v>
      </c>
      <c r="I10" s="92">
        <v>0.3</v>
      </c>
      <c r="J10" t="s">
        <v>1320</v>
      </c>
    </row>
    <row r="11" spans="1:21" x14ac:dyDescent="0.2">
      <c r="A11" s="86" t="s">
        <v>1321</v>
      </c>
      <c r="B11" s="87">
        <v>3.0000000000000001E-3</v>
      </c>
      <c r="C11" s="88">
        <v>9.8275862068965599E-3</v>
      </c>
      <c r="D11" s="89">
        <f>B11*0.82</f>
        <v>2.4599999999999999E-3</v>
      </c>
      <c r="E11" s="81"/>
      <c r="F11" s="24" t="s">
        <v>1321</v>
      </c>
      <c r="G11" s="90">
        <v>0.6</v>
      </c>
      <c r="H11" s="91">
        <v>1</v>
      </c>
      <c r="I11" s="92">
        <v>0.6</v>
      </c>
      <c r="J11" t="s">
        <v>1322</v>
      </c>
    </row>
    <row r="12" spans="1:21" x14ac:dyDescent="0.2">
      <c r="A12" s="93" t="s">
        <v>1323</v>
      </c>
      <c r="B12" s="94">
        <v>1.2E-2</v>
      </c>
      <c r="C12" s="95">
        <v>8.2758620689655296E-3</v>
      </c>
      <c r="D12" s="96">
        <f>B12*0.82</f>
        <v>9.8399999999999998E-3</v>
      </c>
      <c r="E12" s="81"/>
      <c r="F12" s="27" t="s">
        <v>1323</v>
      </c>
      <c r="G12" s="97">
        <v>1</v>
      </c>
      <c r="H12" s="98">
        <v>1</v>
      </c>
      <c r="I12" s="99">
        <v>1</v>
      </c>
      <c r="J12" t="s">
        <v>1324</v>
      </c>
    </row>
    <row r="13" spans="1:21" x14ac:dyDescent="0.2">
      <c r="B13" s="100">
        <f>SUM(B9:B12)</f>
        <v>1</v>
      </c>
      <c r="C13" s="100">
        <f>SUM(C9:C12)</f>
        <v>1</v>
      </c>
      <c r="D13" s="100">
        <f>SUM(D9:D12)</f>
        <v>1</v>
      </c>
    </row>
    <row r="14" spans="1:21" x14ac:dyDescent="0.2">
      <c r="F14" s="101"/>
    </row>
    <row r="15" spans="1:21" ht="16.25" customHeight="1" x14ac:dyDescent="0.3">
      <c r="A15" s="68" t="s">
        <v>1325</v>
      </c>
      <c r="B15" s="69"/>
      <c r="C15" s="69"/>
      <c r="D15" s="70"/>
      <c r="E15" s="102"/>
      <c r="F15" s="68" t="s">
        <v>1326</v>
      </c>
      <c r="G15" s="103"/>
      <c r="H15" s="103"/>
      <c r="I15" s="104"/>
      <c r="O15" s="102"/>
      <c r="P15" s="102"/>
      <c r="Q15" s="102"/>
      <c r="R15" s="102"/>
      <c r="S15" s="102"/>
    </row>
    <row r="16" spans="1:21" ht="17" customHeight="1" x14ac:dyDescent="0.3">
      <c r="A16" s="71" t="s">
        <v>1314</v>
      </c>
      <c r="B16" s="72" t="s">
        <v>1299</v>
      </c>
      <c r="C16" s="73" t="s">
        <v>1315</v>
      </c>
      <c r="D16" s="74" t="s">
        <v>1300</v>
      </c>
      <c r="E16" s="102"/>
      <c r="F16" s="82"/>
      <c r="G16" s="105">
        <v>2018</v>
      </c>
      <c r="H16" s="105">
        <v>2050</v>
      </c>
      <c r="I16" s="106" t="s">
        <v>1327</v>
      </c>
      <c r="O16" s="102"/>
      <c r="P16" s="102"/>
      <c r="Q16" s="102"/>
      <c r="R16" s="102"/>
      <c r="S16" s="102"/>
    </row>
    <row r="17" spans="1:13" x14ac:dyDescent="0.2">
      <c r="A17" s="77" t="s">
        <v>1317</v>
      </c>
      <c r="B17" s="107">
        <f>1-SUM(B18:B20)</f>
        <v>0.98604999999999998</v>
      </c>
      <c r="C17" s="107">
        <f>1-SUM(C18:C20)</f>
        <v>0.98604999999999998</v>
      </c>
      <c r="D17" s="107">
        <f>1-SUM(D18:D20)</f>
        <v>0.98856100000000002</v>
      </c>
      <c r="F17" s="82" t="s">
        <v>1328</v>
      </c>
      <c r="G17" s="78">
        <v>1</v>
      </c>
      <c r="H17" s="79">
        <v>0.27</v>
      </c>
      <c r="I17" s="80">
        <v>0.27</v>
      </c>
    </row>
    <row r="18" spans="1:13" x14ac:dyDescent="0.2">
      <c r="A18" s="86" t="s">
        <v>1319</v>
      </c>
      <c r="B18" s="108">
        <f t="shared" ref="B18:D20" si="0">B10*$I$21</f>
        <v>6.9750000000000003E-3</v>
      </c>
      <c r="C18" s="108">
        <f t="shared" si="0"/>
        <v>5.5318965517241244E-3</v>
      </c>
      <c r="D18" s="108">
        <f t="shared" si="0"/>
        <v>5.7194999999999998E-3</v>
      </c>
      <c r="E18" s="3"/>
      <c r="F18" s="24" t="s">
        <v>1329</v>
      </c>
      <c r="G18" s="90">
        <v>0</v>
      </c>
      <c r="H18" s="91">
        <v>0.23</v>
      </c>
      <c r="I18" s="92"/>
    </row>
    <row r="19" spans="1:13" x14ac:dyDescent="0.2">
      <c r="A19" s="86" t="s">
        <v>1321</v>
      </c>
      <c r="B19" s="108">
        <f t="shared" si="0"/>
        <v>1.3950000000000002E-3</v>
      </c>
      <c r="C19" s="108">
        <f t="shared" si="0"/>
        <v>4.569827586206901E-3</v>
      </c>
      <c r="D19" s="108">
        <f t="shared" si="0"/>
        <v>1.1439E-3</v>
      </c>
      <c r="F19" s="24" t="s">
        <v>1330</v>
      </c>
      <c r="G19" s="90">
        <v>0</v>
      </c>
      <c r="H19" s="91">
        <v>0.11</v>
      </c>
      <c r="I19" s="92"/>
    </row>
    <row r="20" spans="1:13" x14ac:dyDescent="0.2">
      <c r="A20" s="86" t="s">
        <v>1323</v>
      </c>
      <c r="B20" s="108">
        <f t="shared" si="0"/>
        <v>5.5800000000000008E-3</v>
      </c>
      <c r="C20" s="108">
        <f t="shared" si="0"/>
        <v>3.8482758620689713E-3</v>
      </c>
      <c r="D20" s="108">
        <f t="shared" si="0"/>
        <v>4.5756E-3</v>
      </c>
      <c r="F20" s="24" t="s">
        <v>1331</v>
      </c>
      <c r="G20" s="90">
        <v>0</v>
      </c>
      <c r="H20" s="91">
        <v>0.39</v>
      </c>
      <c r="I20" s="92">
        <v>0.19500000000000001</v>
      </c>
    </row>
    <row r="21" spans="1:13" x14ac:dyDescent="0.2">
      <c r="A21" s="109"/>
      <c r="B21" s="110">
        <f>SUM(B17:B20)</f>
        <v>1</v>
      </c>
      <c r="C21" s="111">
        <f>SUM(C17:C20)</f>
        <v>1</v>
      </c>
      <c r="D21" s="112">
        <f>SUM(D17:D20)</f>
        <v>1</v>
      </c>
      <c r="F21" s="113" t="s">
        <v>1332</v>
      </c>
      <c r="G21" s="114">
        <f>SUM(G17:G20)</f>
        <v>1</v>
      </c>
      <c r="H21" s="115">
        <f>SUM(H17:H20)</f>
        <v>1</v>
      </c>
      <c r="I21" s="116">
        <f>SUM(I17:I20)</f>
        <v>0.46500000000000002</v>
      </c>
      <c r="J21" s="101"/>
    </row>
    <row r="22" spans="1:13" x14ac:dyDescent="0.2">
      <c r="B22" s="117"/>
      <c r="C22" s="117"/>
      <c r="D22" s="117"/>
      <c r="F22" s="101"/>
      <c r="G22" s="101"/>
      <c r="H22" s="101"/>
      <c r="I22" s="101"/>
      <c r="J22" s="101"/>
    </row>
    <row r="23" spans="1:13" x14ac:dyDescent="0.2">
      <c r="B23" s="117"/>
      <c r="C23" s="117"/>
      <c r="D23" s="117"/>
      <c r="F23" s="101"/>
      <c r="G23" s="101"/>
      <c r="H23" s="101"/>
      <c r="I23" s="101"/>
      <c r="J23" s="101"/>
    </row>
    <row r="24" spans="1:13" x14ac:dyDescent="0.2">
      <c r="B24" s="117"/>
      <c r="C24" s="117"/>
      <c r="D24" s="117"/>
      <c r="F24" s="101"/>
      <c r="G24" s="101"/>
      <c r="H24" s="101"/>
      <c r="I24" s="101"/>
      <c r="J24" s="101"/>
    </row>
    <row r="25" spans="1:13" x14ac:dyDescent="0.2">
      <c r="A25" s="118" t="s">
        <v>1333</v>
      </c>
      <c r="B25" s="118"/>
      <c r="C25" s="118"/>
      <c r="D25" s="118"/>
      <c r="E25" s="118"/>
      <c r="F25" s="118"/>
      <c r="G25" s="118"/>
      <c r="H25" s="118"/>
      <c r="I25" s="118"/>
      <c r="K25" s="68" t="s">
        <v>1334</v>
      </c>
      <c r="L25" s="69"/>
      <c r="M25" s="104" t="s">
        <v>1335</v>
      </c>
    </row>
    <row r="26" spans="1:13" x14ac:dyDescent="0.2">
      <c r="A26" s="119" t="s">
        <v>1336</v>
      </c>
      <c r="B26" s="120" t="s">
        <v>57</v>
      </c>
      <c r="C26" s="120" t="s">
        <v>68</v>
      </c>
      <c r="D26" s="120" t="s">
        <v>63</v>
      </c>
      <c r="E26" s="120" t="s">
        <v>60</v>
      </c>
      <c r="F26" s="120" t="s">
        <v>75</v>
      </c>
      <c r="G26" s="120" t="s">
        <v>67</v>
      </c>
      <c r="H26" s="120" t="s">
        <v>84</v>
      </c>
      <c r="I26" s="120" t="s">
        <v>1303</v>
      </c>
      <c r="K26" s="86" t="s">
        <v>1337</v>
      </c>
      <c r="L26" s="121" t="s">
        <v>31</v>
      </c>
      <c r="M26" s="26" t="s">
        <v>1338</v>
      </c>
    </row>
    <row r="27" spans="1:13" x14ac:dyDescent="0.2">
      <c r="A27" s="77" t="s">
        <v>65</v>
      </c>
      <c r="B27" s="122" t="s">
        <v>31</v>
      </c>
      <c r="C27" s="123" t="s">
        <v>31</v>
      </c>
      <c r="D27" s="123" t="s">
        <v>32</v>
      </c>
      <c r="E27" s="123" t="s">
        <v>33</v>
      </c>
      <c r="F27" s="123" t="s">
        <v>33</v>
      </c>
      <c r="G27" s="123" t="s">
        <v>33</v>
      </c>
      <c r="H27" s="123" t="s">
        <v>33</v>
      </c>
      <c r="I27" s="124" t="s">
        <v>33</v>
      </c>
      <c r="K27" s="86" t="s">
        <v>1339</v>
      </c>
      <c r="L27" s="125" t="s">
        <v>32</v>
      </c>
      <c r="M27" s="26" t="s">
        <v>1340</v>
      </c>
    </row>
    <row r="28" spans="1:13" x14ac:dyDescent="0.2">
      <c r="A28" s="86" t="s">
        <v>76</v>
      </c>
      <c r="B28" s="126" t="s">
        <v>31</v>
      </c>
      <c r="C28" s="127" t="s">
        <v>31</v>
      </c>
      <c r="D28" s="127" t="s">
        <v>32</v>
      </c>
      <c r="E28" s="127" t="s">
        <v>33</v>
      </c>
      <c r="F28" s="127" t="s">
        <v>33</v>
      </c>
      <c r="G28" s="127" t="s">
        <v>33</v>
      </c>
      <c r="H28" s="127" t="s">
        <v>33</v>
      </c>
      <c r="I28" s="128" t="s">
        <v>33</v>
      </c>
      <c r="K28" s="93" t="s">
        <v>1341</v>
      </c>
      <c r="L28" s="129" t="s">
        <v>33</v>
      </c>
      <c r="M28" s="29" t="s">
        <v>1342</v>
      </c>
    </row>
    <row r="29" spans="1:13" x14ac:dyDescent="0.2">
      <c r="A29" s="86" t="s">
        <v>62</v>
      </c>
      <c r="B29" s="126" t="s">
        <v>31</v>
      </c>
      <c r="C29" s="127" t="s">
        <v>31</v>
      </c>
      <c r="D29" s="127" t="s">
        <v>32</v>
      </c>
      <c r="E29" s="127" t="s">
        <v>32</v>
      </c>
      <c r="F29" s="127" t="s">
        <v>33</v>
      </c>
      <c r="G29" s="127" t="s">
        <v>33</v>
      </c>
      <c r="H29" s="127" t="s">
        <v>33</v>
      </c>
      <c r="I29" s="128" t="s">
        <v>33</v>
      </c>
    </row>
    <row r="30" spans="1:13" x14ac:dyDescent="0.2">
      <c r="A30" s="86" t="s">
        <v>73</v>
      </c>
      <c r="B30" s="126" t="s">
        <v>31</v>
      </c>
      <c r="C30" s="127" t="s">
        <v>31</v>
      </c>
      <c r="D30" s="127" t="s">
        <v>32</v>
      </c>
      <c r="E30" s="127" t="s">
        <v>33</v>
      </c>
      <c r="F30" s="127" t="s">
        <v>33</v>
      </c>
      <c r="G30" s="127" t="s">
        <v>33</v>
      </c>
      <c r="H30" s="127" t="s">
        <v>33</v>
      </c>
      <c r="I30" s="128" t="s">
        <v>33</v>
      </c>
    </row>
    <row r="31" spans="1:13" x14ac:dyDescent="0.2">
      <c r="A31" s="86" t="s">
        <v>117</v>
      </c>
      <c r="B31" s="126" t="s">
        <v>31</v>
      </c>
      <c r="C31" s="127" t="s">
        <v>31</v>
      </c>
      <c r="D31" s="127" t="s">
        <v>32</v>
      </c>
      <c r="E31" s="127" t="s">
        <v>33</v>
      </c>
      <c r="F31" s="127" t="s">
        <v>33</v>
      </c>
      <c r="G31" s="127" t="s">
        <v>33</v>
      </c>
      <c r="H31" s="127" t="s">
        <v>33</v>
      </c>
      <c r="I31" s="128" t="s">
        <v>33</v>
      </c>
    </row>
    <row r="32" spans="1:13" x14ac:dyDescent="0.2">
      <c r="A32" s="86" t="s">
        <v>74</v>
      </c>
      <c r="B32" s="126" t="s">
        <v>31</v>
      </c>
      <c r="C32" s="127" t="s">
        <v>31</v>
      </c>
      <c r="D32" s="127" t="s">
        <v>32</v>
      </c>
      <c r="E32" s="127" t="s">
        <v>33</v>
      </c>
      <c r="F32" s="127" t="s">
        <v>33</v>
      </c>
      <c r="G32" s="127" t="s">
        <v>33</v>
      </c>
      <c r="H32" s="127" t="s">
        <v>33</v>
      </c>
      <c r="I32" s="128" t="s">
        <v>33</v>
      </c>
    </row>
    <row r="33" spans="1:17" x14ac:dyDescent="0.2">
      <c r="A33" s="86" t="s">
        <v>66</v>
      </c>
      <c r="B33" s="126" t="s">
        <v>31</v>
      </c>
      <c r="C33" s="127" t="s">
        <v>31</v>
      </c>
      <c r="D33" s="127" t="s">
        <v>31</v>
      </c>
      <c r="E33" s="127" t="s">
        <v>31</v>
      </c>
      <c r="F33" s="127" t="s">
        <v>32</v>
      </c>
      <c r="G33" s="127" t="s">
        <v>33</v>
      </c>
      <c r="H33" s="127" t="s">
        <v>33</v>
      </c>
      <c r="I33" s="128" t="s">
        <v>33</v>
      </c>
    </row>
    <row r="34" spans="1:17" x14ac:dyDescent="0.2">
      <c r="A34" s="86" t="s">
        <v>69</v>
      </c>
      <c r="B34" s="126" t="s">
        <v>31</v>
      </c>
      <c r="C34" s="127" t="s">
        <v>31</v>
      </c>
      <c r="D34" s="127" t="s">
        <v>31</v>
      </c>
      <c r="E34" s="127" t="s">
        <v>31</v>
      </c>
      <c r="F34" s="127" t="s">
        <v>32</v>
      </c>
      <c r="G34" s="127" t="s">
        <v>33</v>
      </c>
      <c r="H34" s="127" t="s">
        <v>33</v>
      </c>
      <c r="I34" s="128" t="s">
        <v>33</v>
      </c>
    </row>
    <row r="35" spans="1:17" x14ac:dyDescent="0.2">
      <c r="A35" s="86" t="s">
        <v>59</v>
      </c>
      <c r="B35" s="126" t="s">
        <v>31</v>
      </c>
      <c r="C35" s="127" t="s">
        <v>31</v>
      </c>
      <c r="D35" s="127" t="s">
        <v>31</v>
      </c>
      <c r="E35" s="127" t="s">
        <v>31</v>
      </c>
      <c r="F35" s="127" t="s">
        <v>32</v>
      </c>
      <c r="G35" s="127" t="s">
        <v>33</v>
      </c>
      <c r="H35" s="127" t="s">
        <v>33</v>
      </c>
      <c r="I35" s="128" t="s">
        <v>33</v>
      </c>
    </row>
    <row r="36" spans="1:17" x14ac:dyDescent="0.2">
      <c r="A36" s="86" t="s">
        <v>64</v>
      </c>
      <c r="B36" s="126" t="s">
        <v>31</v>
      </c>
      <c r="C36" s="127" t="s">
        <v>31</v>
      </c>
      <c r="D36" s="127" t="s">
        <v>31</v>
      </c>
      <c r="E36" s="127" t="s">
        <v>31</v>
      </c>
      <c r="F36" s="127" t="s">
        <v>31</v>
      </c>
      <c r="G36" s="127" t="s">
        <v>31</v>
      </c>
      <c r="H36" s="127" t="s">
        <v>31</v>
      </c>
      <c r="I36" s="128" t="s">
        <v>31</v>
      </c>
    </row>
    <row r="37" spans="1:17" x14ac:dyDescent="0.2">
      <c r="A37" s="86" t="s">
        <v>71</v>
      </c>
      <c r="B37" s="126" t="s">
        <v>31</v>
      </c>
      <c r="C37" s="127" t="s">
        <v>31</v>
      </c>
      <c r="D37" s="127" t="s">
        <v>31</v>
      </c>
      <c r="E37" s="127" t="s">
        <v>31</v>
      </c>
      <c r="F37" s="127" t="s">
        <v>31</v>
      </c>
      <c r="G37" s="127" t="s">
        <v>31</v>
      </c>
      <c r="H37" s="127" t="s">
        <v>31</v>
      </c>
      <c r="I37" s="128" t="s">
        <v>31</v>
      </c>
    </row>
    <row r="38" spans="1:17" x14ac:dyDescent="0.2">
      <c r="A38" s="86" t="s">
        <v>58</v>
      </c>
      <c r="B38" s="126" t="s">
        <v>31</v>
      </c>
      <c r="C38" s="127" t="s">
        <v>31</v>
      </c>
      <c r="D38" s="127" t="s">
        <v>31</v>
      </c>
      <c r="E38" s="127" t="s">
        <v>31</v>
      </c>
      <c r="F38" s="127" t="s">
        <v>31</v>
      </c>
      <c r="G38" s="127" t="s">
        <v>31</v>
      </c>
      <c r="H38" s="127" t="s">
        <v>31</v>
      </c>
      <c r="I38" s="128" t="s">
        <v>31</v>
      </c>
    </row>
    <row r="39" spans="1:17" x14ac:dyDescent="0.2">
      <c r="A39" s="86" t="s">
        <v>70</v>
      </c>
      <c r="B39" s="126" t="s">
        <v>31</v>
      </c>
      <c r="C39" s="127" t="s">
        <v>31</v>
      </c>
      <c r="D39" s="127" t="s">
        <v>31</v>
      </c>
      <c r="E39" s="127" t="s">
        <v>31</v>
      </c>
      <c r="F39" s="127" t="s">
        <v>31</v>
      </c>
      <c r="G39" s="127" t="s">
        <v>31</v>
      </c>
      <c r="H39" s="127" t="s">
        <v>31</v>
      </c>
      <c r="I39" s="128" t="s">
        <v>31</v>
      </c>
    </row>
    <row r="40" spans="1:17" x14ac:dyDescent="0.2">
      <c r="A40" s="86" t="s">
        <v>72</v>
      </c>
      <c r="B40" s="126" t="s">
        <v>31</v>
      </c>
      <c r="C40" s="127" t="s">
        <v>31</v>
      </c>
      <c r="D40" s="127" t="s">
        <v>31</v>
      </c>
      <c r="E40" s="127" t="s">
        <v>31</v>
      </c>
      <c r="F40" s="127" t="s">
        <v>31</v>
      </c>
      <c r="G40" s="127" t="s">
        <v>31</v>
      </c>
      <c r="H40" s="127" t="s">
        <v>31</v>
      </c>
      <c r="I40" s="128" t="s">
        <v>31</v>
      </c>
    </row>
    <row r="41" spans="1:17" x14ac:dyDescent="0.2">
      <c r="A41" s="86" t="s">
        <v>61</v>
      </c>
      <c r="B41" s="126" t="s">
        <v>31</v>
      </c>
      <c r="C41" s="127" t="s">
        <v>31</v>
      </c>
      <c r="D41" s="127" t="s">
        <v>31</v>
      </c>
      <c r="E41" s="127" t="s">
        <v>31</v>
      </c>
      <c r="F41" s="127" t="s">
        <v>31</v>
      </c>
      <c r="G41" s="127" t="s">
        <v>31</v>
      </c>
      <c r="H41" s="127" t="s">
        <v>31</v>
      </c>
      <c r="I41" s="128" t="s">
        <v>31</v>
      </c>
    </row>
    <row r="42" spans="1:17" x14ac:dyDescent="0.2">
      <c r="A42" s="93" t="s">
        <v>56</v>
      </c>
      <c r="B42" s="130" t="s">
        <v>31</v>
      </c>
      <c r="C42" s="131" t="s">
        <v>31</v>
      </c>
      <c r="D42" s="131" t="s">
        <v>31</v>
      </c>
      <c r="E42" s="131" t="s">
        <v>31</v>
      </c>
      <c r="F42" s="131" t="s">
        <v>31</v>
      </c>
      <c r="G42" s="131" t="s">
        <v>31</v>
      </c>
      <c r="H42" s="131" t="s">
        <v>31</v>
      </c>
      <c r="I42" s="132" t="s">
        <v>31</v>
      </c>
    </row>
    <row r="44" spans="1:17" x14ac:dyDescent="0.2">
      <c r="A44" t="s">
        <v>1343</v>
      </c>
      <c r="B44" s="133">
        <v>2</v>
      </c>
    </row>
    <row r="45" spans="1:17" ht="16" thickBot="1" x14ac:dyDescent="0.25">
      <c r="A45" t="s">
        <v>1344</v>
      </c>
      <c r="B45" s="134">
        <v>0.65</v>
      </c>
    </row>
    <row r="47" spans="1:17" x14ac:dyDescent="0.2">
      <c r="A47" s="68" t="s">
        <v>1345</v>
      </c>
      <c r="B47" s="135"/>
      <c r="C47" s="69"/>
      <c r="D47" s="69"/>
      <c r="E47" s="69"/>
      <c r="F47" s="69"/>
      <c r="G47" s="69"/>
      <c r="H47" s="69"/>
      <c r="I47" s="70"/>
    </row>
    <row r="48" spans="1:17" x14ac:dyDescent="0.2">
      <c r="A48" s="136" t="s">
        <v>1336</v>
      </c>
      <c r="B48" s="120" t="s">
        <v>57</v>
      </c>
      <c r="C48" s="120" t="s">
        <v>68</v>
      </c>
      <c r="D48" s="120" t="s">
        <v>63</v>
      </c>
      <c r="E48" s="120" t="s">
        <v>60</v>
      </c>
      <c r="F48" s="120" t="s">
        <v>75</v>
      </c>
      <c r="G48" s="120" t="s">
        <v>67</v>
      </c>
      <c r="H48" s="120" t="s">
        <v>84</v>
      </c>
      <c r="I48" s="137" t="s">
        <v>1303</v>
      </c>
      <c r="Q48" s="3"/>
    </row>
    <row r="49" spans="1:18" x14ac:dyDescent="0.2">
      <c r="A49" s="138" t="s">
        <v>65</v>
      </c>
      <c r="B49" s="139">
        <v>15.344761904761899</v>
      </c>
      <c r="C49" s="140">
        <v>56.6927100840336</v>
      </c>
      <c r="D49" s="140">
        <v>184.356159509203</v>
      </c>
      <c r="E49" s="140">
        <v>431.84075862069</v>
      </c>
      <c r="F49" s="140">
        <v>1729.4874233128801</v>
      </c>
      <c r="G49" s="140">
        <v>3106.9287356321802</v>
      </c>
      <c r="H49" s="140">
        <v>4197.5874403815596</v>
      </c>
      <c r="I49" s="141">
        <v>8351.0951008645497</v>
      </c>
    </row>
    <row r="50" spans="1:18" x14ac:dyDescent="0.2">
      <c r="A50" s="142" t="s">
        <v>76</v>
      </c>
      <c r="B50" s="143">
        <v>12.942602877209501</v>
      </c>
      <c r="C50" s="144">
        <v>61.226538461538503</v>
      </c>
      <c r="D50" s="144">
        <v>247.45475675675701</v>
      </c>
      <c r="E50" s="144">
        <v>701.98025106837599</v>
      </c>
      <c r="F50" s="144">
        <v>1683.9223404255299</v>
      </c>
      <c r="G50" s="144">
        <v>2393.5833333333298</v>
      </c>
      <c r="H50" s="144">
        <v>4072.8870329059901</v>
      </c>
      <c r="I50" s="145">
        <v>6540.6060647488803</v>
      </c>
    </row>
    <row r="51" spans="1:18" x14ac:dyDescent="0.2">
      <c r="A51" s="142" t="s">
        <v>62</v>
      </c>
      <c r="B51" s="143">
        <v>23.955429257384498</v>
      </c>
      <c r="C51" s="144">
        <v>113.324037267081</v>
      </c>
      <c r="D51" s="144">
        <v>454.93344827586202</v>
      </c>
      <c r="E51" s="144">
        <v>902.80624999999998</v>
      </c>
      <c r="F51" s="144">
        <v>2013.91623036649</v>
      </c>
      <c r="G51" s="144">
        <v>3204.85</v>
      </c>
      <c r="H51" s="144">
        <v>4729.9416909621004</v>
      </c>
      <c r="I51" s="145">
        <v>9034.3260869565202</v>
      </c>
      <c r="J51" s="146"/>
      <c r="O51" s="147"/>
      <c r="P51" s="147"/>
      <c r="Q51" s="147"/>
    </row>
    <row r="52" spans="1:18" x14ac:dyDescent="0.2">
      <c r="A52" s="142" t="s">
        <v>73</v>
      </c>
      <c r="B52" s="143">
        <v>11.3380310046284</v>
      </c>
      <c r="C52" s="144">
        <v>53.635918367346903</v>
      </c>
      <c r="D52" s="144">
        <v>160.95231404958699</v>
      </c>
      <c r="E52" s="144">
        <v>522.93702770780897</v>
      </c>
      <c r="F52" s="144">
        <v>1947.8450326045299</v>
      </c>
      <c r="G52" s="144">
        <v>2882.44301032566</v>
      </c>
      <c r="H52" s="144">
        <v>5159.6380952380996</v>
      </c>
      <c r="I52" s="145">
        <v>7800.3276836158202</v>
      </c>
      <c r="O52" s="3"/>
      <c r="P52" s="3"/>
      <c r="Q52" s="3"/>
      <c r="R52" s="3"/>
    </row>
    <row r="53" spans="1:18" x14ac:dyDescent="0.2">
      <c r="A53" s="142" t="s">
        <v>117</v>
      </c>
      <c r="B53" s="143">
        <v>12.564516129032301</v>
      </c>
      <c r="C53" s="144">
        <v>86.5039634146342</v>
      </c>
      <c r="D53" s="144">
        <v>249.754589160839</v>
      </c>
      <c r="E53" s="144">
        <v>651.36369987468697</v>
      </c>
      <c r="F53" s="144">
        <v>2232.4438344722898</v>
      </c>
      <c r="G53" s="144">
        <v>3145.5862068965498</v>
      </c>
      <c r="H53" s="144">
        <v>4860.3076923076896</v>
      </c>
      <c r="I53" s="145">
        <v>7805.11654558996</v>
      </c>
      <c r="O53" s="3"/>
      <c r="P53" s="3"/>
      <c r="Q53" s="3"/>
      <c r="R53" s="3"/>
    </row>
    <row r="54" spans="1:18" x14ac:dyDescent="0.2">
      <c r="A54" s="142" t="s">
        <v>74</v>
      </c>
      <c r="B54" s="143">
        <v>15.3938589655474</v>
      </c>
      <c r="C54" s="144">
        <v>72.822500000000005</v>
      </c>
      <c r="D54" s="144">
        <v>307.61222222222199</v>
      </c>
      <c r="E54" s="144">
        <v>960.89438679245302</v>
      </c>
      <c r="F54" s="144">
        <v>2069.515625</v>
      </c>
      <c r="G54" s="144">
        <v>3722.8592715231798</v>
      </c>
      <c r="H54" s="144">
        <v>7281.4967032966997</v>
      </c>
      <c r="I54" s="145">
        <v>11757.085872576199</v>
      </c>
    </row>
    <row r="55" spans="1:18" x14ac:dyDescent="0.2">
      <c r="A55" s="142" t="s">
        <v>66</v>
      </c>
      <c r="B55" s="143">
        <v>10.308066298342499</v>
      </c>
      <c r="C55" s="144">
        <v>45.785503355704698</v>
      </c>
      <c r="D55" s="144">
        <v>200.83190476190501</v>
      </c>
      <c r="E55" s="144">
        <v>819.81055555555599</v>
      </c>
      <c r="F55" s="144">
        <v>929.67666666666696</v>
      </c>
      <c r="G55" s="144">
        <v>1424.2905735557599</v>
      </c>
      <c r="H55" s="144">
        <v>2423.5523899838299</v>
      </c>
      <c r="I55" s="145">
        <v>3891.9570643860702</v>
      </c>
      <c r="O55" s="3"/>
      <c r="P55" s="3"/>
      <c r="Q55" s="3"/>
      <c r="R55" s="3"/>
    </row>
    <row r="56" spans="1:18" x14ac:dyDescent="0.2">
      <c r="A56" s="142" t="s">
        <v>69</v>
      </c>
      <c r="B56" s="143">
        <v>10.3547368421053</v>
      </c>
      <c r="C56" s="144">
        <v>47.387326478149099</v>
      </c>
      <c r="D56" s="144">
        <v>116.06718487395</v>
      </c>
      <c r="E56" s="144">
        <v>423.33527659574497</v>
      </c>
      <c r="F56" s="144">
        <v>1001.7167816092</v>
      </c>
      <c r="G56" s="144">
        <v>1355.7358490566</v>
      </c>
      <c r="H56" s="144">
        <v>2306.9006550855102</v>
      </c>
      <c r="I56" s="145">
        <v>3704.6272812187099</v>
      </c>
      <c r="O56" s="3"/>
      <c r="P56" s="3"/>
      <c r="Q56" s="3"/>
      <c r="R56" s="3"/>
    </row>
    <row r="57" spans="1:18" x14ac:dyDescent="0.2">
      <c r="A57" s="142" t="s">
        <v>59</v>
      </c>
      <c r="B57" s="143">
        <v>13.2</v>
      </c>
      <c r="C57" s="144">
        <v>89.867500000000007</v>
      </c>
      <c r="D57" s="144">
        <v>303.07600000000002</v>
      </c>
      <c r="E57" s="144">
        <v>491.01</v>
      </c>
      <c r="F57" s="144">
        <v>1096.95</v>
      </c>
      <c r="G57" s="144">
        <v>2118.6826190476199</v>
      </c>
      <c r="H57" s="144">
        <v>2898.9081632653101</v>
      </c>
      <c r="I57" s="145">
        <v>4105.9629629629599</v>
      </c>
    </row>
    <row r="58" spans="1:18" x14ac:dyDescent="0.2">
      <c r="A58" s="142" t="s">
        <v>64</v>
      </c>
      <c r="B58" s="143">
        <v>22.689918699187</v>
      </c>
      <c r="C58" s="144">
        <v>397.78656035526899</v>
      </c>
      <c r="D58" s="144">
        <v>926.11848297213601</v>
      </c>
      <c r="E58" s="144">
        <v>1321.1666666666699</v>
      </c>
      <c r="F58" s="144">
        <v>2815.1964945034301</v>
      </c>
      <c r="G58" s="144">
        <v>4312.9595197919498</v>
      </c>
      <c r="H58" s="144">
        <v>7338.8699933610096</v>
      </c>
      <c r="I58" s="145">
        <v>11785.4134423985</v>
      </c>
    </row>
    <row r="59" spans="1:18" x14ac:dyDescent="0.2">
      <c r="A59" s="142" t="s">
        <v>71</v>
      </c>
      <c r="B59" s="143">
        <v>25.3888888888889</v>
      </c>
      <c r="C59" s="144">
        <v>302.91735074626899</v>
      </c>
      <c r="D59" s="144">
        <v>1075.44574358974</v>
      </c>
      <c r="E59" s="144">
        <v>1896.10617834395</v>
      </c>
      <c r="F59" s="144">
        <v>2826.6904761904798</v>
      </c>
      <c r="G59" s="144">
        <v>6510.8666666666704</v>
      </c>
      <c r="H59" s="144">
        <v>4654.7878787878799</v>
      </c>
      <c r="I59" s="145">
        <v>8575.6206896551703</v>
      </c>
    </row>
    <row r="60" spans="1:18" x14ac:dyDescent="0.2">
      <c r="A60" s="142" t="s">
        <v>58</v>
      </c>
      <c r="B60" s="143">
        <v>11</v>
      </c>
      <c r="C60" s="144">
        <v>68.737037037036998</v>
      </c>
      <c r="D60" s="144">
        <v>369</v>
      </c>
      <c r="E60" s="144">
        <v>2526.2019759838299</v>
      </c>
      <c r="F60" s="144">
        <v>5034</v>
      </c>
      <c r="G60" s="144">
        <v>5034</v>
      </c>
      <c r="H60" s="144">
        <v>5034</v>
      </c>
      <c r="I60" s="145">
        <v>5034</v>
      </c>
      <c r="K60" s="3"/>
      <c r="L60" s="3"/>
      <c r="M60" s="3"/>
      <c r="N60" s="3"/>
      <c r="O60" s="3"/>
      <c r="P60" s="3"/>
      <c r="Q60" s="3"/>
      <c r="R60" s="3"/>
    </row>
    <row r="61" spans="1:18" x14ac:dyDescent="0.2">
      <c r="A61" s="142" t="s">
        <v>70</v>
      </c>
      <c r="B61" s="143">
        <v>100.24463499056</v>
      </c>
      <c r="C61" s="144">
        <v>209.23945733532901</v>
      </c>
      <c r="D61" s="144">
        <v>1791.3118918918899</v>
      </c>
      <c r="E61" s="144">
        <v>2100</v>
      </c>
      <c r="F61" s="144">
        <v>4474.7667252104502</v>
      </c>
      <c r="G61" s="144">
        <v>6855.4673835471804</v>
      </c>
      <c r="H61" s="144">
        <v>11665.164868972999</v>
      </c>
      <c r="I61" s="145">
        <v>18732.96447259</v>
      </c>
    </row>
    <row r="62" spans="1:18" x14ac:dyDescent="0.2">
      <c r="A62" s="142" t="s">
        <v>72</v>
      </c>
      <c r="B62" s="143">
        <v>35.688089171974497</v>
      </c>
      <c r="C62" s="144">
        <v>141.762106210621</v>
      </c>
      <c r="D62" s="144">
        <v>704.8161414791</v>
      </c>
      <c r="E62" s="144">
        <v>1705.8085714285701</v>
      </c>
      <c r="F62" s="144">
        <v>2700.375</v>
      </c>
      <c r="G62" s="144">
        <v>3816</v>
      </c>
      <c r="H62" s="144">
        <v>10128.5</v>
      </c>
      <c r="I62" s="145">
        <v>16265.250666562801</v>
      </c>
    </row>
    <row r="63" spans="1:18" x14ac:dyDescent="0.2">
      <c r="A63" s="142" t="s">
        <v>61</v>
      </c>
      <c r="B63" s="143">
        <v>34.750022598870103</v>
      </c>
      <c r="C63" s="144">
        <v>151.48720941883801</v>
      </c>
      <c r="D63" s="144">
        <v>617.78524271844697</v>
      </c>
      <c r="E63" s="144">
        <v>1292.81742424242</v>
      </c>
      <c r="F63" s="144">
        <v>2754.7887579868002</v>
      </c>
      <c r="G63" s="144">
        <v>4220.4131832263902</v>
      </c>
      <c r="H63" s="144">
        <v>7181.3944758423204</v>
      </c>
      <c r="I63" s="145">
        <v>11532.5251799422</v>
      </c>
    </row>
    <row r="64" spans="1:18" x14ac:dyDescent="0.2">
      <c r="A64" s="148" t="s">
        <v>56</v>
      </c>
      <c r="B64" s="149">
        <v>20.409090909090899</v>
      </c>
      <c r="C64" s="150">
        <v>68.4010271903323</v>
      </c>
      <c r="D64" s="150">
        <v>224.41190476190499</v>
      </c>
      <c r="E64" s="150">
        <v>600.04999999999995</v>
      </c>
      <c r="F64" s="150">
        <v>1278.6113206964401</v>
      </c>
      <c r="G64" s="150">
        <v>1958.8681921416601</v>
      </c>
      <c r="H64" s="150">
        <v>3333.1819902986799</v>
      </c>
      <c r="I64" s="151">
        <v>5352.7215865607704</v>
      </c>
    </row>
    <row r="67" spans="1:21" x14ac:dyDescent="0.2">
      <c r="A67" s="152" t="s">
        <v>1346</v>
      </c>
      <c r="B67" s="153"/>
      <c r="C67" s="153"/>
      <c r="D67" s="153"/>
      <c r="E67" s="153"/>
      <c r="F67" s="153"/>
      <c r="G67" s="153"/>
      <c r="H67" s="153"/>
      <c r="I67" s="154"/>
    </row>
    <row r="68" spans="1:21" x14ac:dyDescent="0.2">
      <c r="A68" s="155" t="s">
        <v>1336</v>
      </c>
      <c r="B68" s="156" t="s">
        <v>57</v>
      </c>
      <c r="C68" s="156" t="s">
        <v>68</v>
      </c>
      <c r="D68" s="156" t="s">
        <v>63</v>
      </c>
      <c r="E68" s="156" t="s">
        <v>60</v>
      </c>
      <c r="F68" s="156" t="s">
        <v>75</v>
      </c>
      <c r="G68" s="156" t="s">
        <v>67</v>
      </c>
      <c r="H68" s="156" t="s">
        <v>84</v>
      </c>
      <c r="I68" s="157" t="s">
        <v>1303</v>
      </c>
    </row>
    <row r="69" spans="1:21" x14ac:dyDescent="0.2">
      <c r="A69" s="142" t="s">
        <v>65</v>
      </c>
      <c r="B69" s="158">
        <f t="shared" ref="B69:I84" si="1">(B49/$B$44)*$B$45</f>
        <v>4.9870476190476172</v>
      </c>
      <c r="C69" s="158">
        <f t="shared" si="1"/>
        <v>18.425130777310919</v>
      </c>
      <c r="D69" s="158">
        <f t="shared" si="1"/>
        <v>59.915751840490977</v>
      </c>
      <c r="E69" s="158">
        <f t="shared" si="1"/>
        <v>140.34824655172426</v>
      </c>
      <c r="F69" s="158">
        <f t="shared" si="1"/>
        <v>562.0834125766861</v>
      </c>
      <c r="G69" s="158">
        <f t="shared" si="1"/>
        <v>1009.7518390804586</v>
      </c>
      <c r="H69" s="158">
        <f t="shared" si="1"/>
        <v>1364.215918124007</v>
      </c>
      <c r="I69" s="159">
        <f t="shared" si="1"/>
        <v>2714.1059077809787</v>
      </c>
    </row>
    <row r="70" spans="1:21" x14ac:dyDescent="0.2">
      <c r="A70" s="142" t="s">
        <v>76</v>
      </c>
      <c r="B70" s="158">
        <f t="shared" si="1"/>
        <v>4.2063459350930881</v>
      </c>
      <c r="C70" s="158">
        <f t="shared" si="1"/>
        <v>19.898625000000013</v>
      </c>
      <c r="D70" s="158">
        <f t="shared" si="1"/>
        <v>80.422795945946035</v>
      </c>
      <c r="E70" s="158">
        <f t="shared" si="1"/>
        <v>228.14358159722221</v>
      </c>
      <c r="F70" s="158">
        <f t="shared" si="1"/>
        <v>547.27476063829727</v>
      </c>
      <c r="G70" s="158">
        <f t="shared" si="1"/>
        <v>777.91458333333219</v>
      </c>
      <c r="H70" s="158">
        <f t="shared" si="1"/>
        <v>1323.6882856944469</v>
      </c>
      <c r="I70" s="159">
        <f t="shared" si="1"/>
        <v>2125.6969710433864</v>
      </c>
    </row>
    <row r="71" spans="1:21" x14ac:dyDescent="0.2">
      <c r="A71" s="142" t="s">
        <v>62</v>
      </c>
      <c r="B71" s="158">
        <f t="shared" si="1"/>
        <v>7.7855145086499622</v>
      </c>
      <c r="C71" s="158">
        <f t="shared" si="1"/>
        <v>36.830312111801327</v>
      </c>
      <c r="D71" s="158">
        <f t="shared" si="1"/>
        <v>147.85337068965515</v>
      </c>
      <c r="E71" s="158">
        <f t="shared" si="1"/>
        <v>293.41203124999998</v>
      </c>
      <c r="F71" s="158">
        <f t="shared" si="1"/>
        <v>654.5227748691093</v>
      </c>
      <c r="G71" s="158">
        <f t="shared" si="1"/>
        <v>1041.5762500000001</v>
      </c>
      <c r="H71" s="158">
        <f t="shared" si="1"/>
        <v>1537.2310495626828</v>
      </c>
      <c r="I71" s="159">
        <f t="shared" si="1"/>
        <v>2936.1559782608692</v>
      </c>
    </row>
    <row r="72" spans="1:21" x14ac:dyDescent="0.2">
      <c r="A72" s="142" t="s">
        <v>73</v>
      </c>
      <c r="B72" s="158">
        <f t="shared" si="1"/>
        <v>3.6848600765042301</v>
      </c>
      <c r="C72" s="158">
        <f t="shared" si="1"/>
        <v>17.431673469387743</v>
      </c>
      <c r="D72" s="158">
        <f t="shared" si="1"/>
        <v>52.309502066115776</v>
      </c>
      <c r="E72" s="158">
        <f t="shared" si="1"/>
        <v>169.95453400503791</v>
      </c>
      <c r="F72" s="158">
        <f t="shared" si="1"/>
        <v>633.04963559647229</v>
      </c>
      <c r="G72" s="158">
        <f t="shared" si="1"/>
        <v>936.7939783558395</v>
      </c>
      <c r="H72" s="158">
        <f t="shared" si="1"/>
        <v>1676.8823809523824</v>
      </c>
      <c r="I72" s="159">
        <f t="shared" si="1"/>
        <v>2535.1064971751416</v>
      </c>
    </row>
    <row r="73" spans="1:21" x14ac:dyDescent="0.2">
      <c r="A73" s="142" t="s">
        <v>117</v>
      </c>
      <c r="B73" s="158">
        <f t="shared" si="1"/>
        <v>4.0834677419354977</v>
      </c>
      <c r="C73" s="158">
        <f t="shared" si="1"/>
        <v>28.113788109756115</v>
      </c>
      <c r="D73" s="158">
        <f t="shared" si="1"/>
        <v>81.170241477272683</v>
      </c>
      <c r="E73" s="158">
        <f t="shared" si="1"/>
        <v>211.69320245927327</v>
      </c>
      <c r="F73" s="158">
        <f t="shared" si="1"/>
        <v>725.54424620349425</v>
      </c>
      <c r="G73" s="158">
        <f t="shared" si="1"/>
        <v>1022.3155172413788</v>
      </c>
      <c r="H73" s="158">
        <f t="shared" si="1"/>
        <v>1579.5999999999992</v>
      </c>
      <c r="I73" s="159">
        <f t="shared" si="1"/>
        <v>2536.6628773167372</v>
      </c>
    </row>
    <row r="74" spans="1:21" x14ac:dyDescent="0.2">
      <c r="A74" s="142" t="s">
        <v>74</v>
      </c>
      <c r="B74" s="158">
        <f t="shared" si="1"/>
        <v>5.0030041638029052</v>
      </c>
      <c r="C74" s="158">
        <f t="shared" si="1"/>
        <v>23.667312500000001</v>
      </c>
      <c r="D74" s="158">
        <f t="shared" si="1"/>
        <v>99.973972222222145</v>
      </c>
      <c r="E74" s="158">
        <f t="shared" si="1"/>
        <v>312.29067570754722</v>
      </c>
      <c r="F74" s="158">
        <f t="shared" si="1"/>
        <v>672.59257812500005</v>
      </c>
      <c r="G74" s="158">
        <f t="shared" si="1"/>
        <v>1209.9292632450336</v>
      </c>
      <c r="H74" s="158">
        <f t="shared" si="1"/>
        <v>2366.4864285714275</v>
      </c>
      <c r="I74" s="159">
        <f t="shared" si="1"/>
        <v>3821.0529085872649</v>
      </c>
    </row>
    <row r="75" spans="1:21" x14ac:dyDescent="0.2">
      <c r="A75" s="142" t="s">
        <v>66</v>
      </c>
      <c r="B75" s="158">
        <f t="shared" si="1"/>
        <v>3.3501215469613124</v>
      </c>
      <c r="C75" s="158">
        <f t="shared" si="1"/>
        <v>14.880288590604028</v>
      </c>
      <c r="D75" s="158">
        <f t="shared" si="1"/>
        <v>65.270369047619127</v>
      </c>
      <c r="E75" s="158">
        <f t="shared" si="1"/>
        <v>266.43843055555573</v>
      </c>
      <c r="F75" s="158">
        <f t="shared" si="1"/>
        <v>302.14491666666675</v>
      </c>
      <c r="G75" s="158">
        <f t="shared" si="1"/>
        <v>462.894436405622</v>
      </c>
      <c r="H75" s="158">
        <f t="shared" si="1"/>
        <v>787.65452674474477</v>
      </c>
      <c r="I75" s="159">
        <f t="shared" si="1"/>
        <v>1264.8860459254729</v>
      </c>
    </row>
    <row r="76" spans="1:21" x14ac:dyDescent="0.2">
      <c r="A76" s="142" t="s">
        <v>69</v>
      </c>
      <c r="B76" s="158">
        <f t="shared" si="1"/>
        <v>3.3652894736842227</v>
      </c>
      <c r="C76" s="158">
        <f t="shared" si="1"/>
        <v>15.400881105398458</v>
      </c>
      <c r="D76" s="158">
        <f t="shared" si="1"/>
        <v>37.721835084033749</v>
      </c>
      <c r="E76" s="158">
        <f t="shared" si="1"/>
        <v>137.58396489361712</v>
      </c>
      <c r="F76" s="158">
        <f t="shared" si="1"/>
        <v>325.55795402299003</v>
      </c>
      <c r="G76" s="158">
        <f t="shared" si="1"/>
        <v>440.61415094339503</v>
      </c>
      <c r="H76" s="158">
        <f t="shared" si="1"/>
        <v>749.7427129027908</v>
      </c>
      <c r="I76" s="159">
        <f t="shared" si="1"/>
        <v>1204.0038663960806</v>
      </c>
    </row>
    <row r="77" spans="1:21" x14ac:dyDescent="0.2">
      <c r="A77" s="142" t="s">
        <v>59</v>
      </c>
      <c r="B77" s="158">
        <f t="shared" si="1"/>
        <v>4.29</v>
      </c>
      <c r="C77" s="158">
        <f t="shared" si="1"/>
        <v>29.206937500000002</v>
      </c>
      <c r="D77" s="158">
        <f t="shared" si="1"/>
        <v>98.499700000000004</v>
      </c>
      <c r="E77" s="158">
        <f t="shared" si="1"/>
        <v>159.57825</v>
      </c>
      <c r="F77" s="158">
        <f t="shared" si="1"/>
        <v>356.50875000000002</v>
      </c>
      <c r="G77" s="158">
        <f t="shared" si="1"/>
        <v>688.57185119047654</v>
      </c>
      <c r="H77" s="158">
        <f t="shared" si="1"/>
        <v>942.14515306122587</v>
      </c>
      <c r="I77" s="159">
        <f t="shared" si="1"/>
        <v>1334.437962962962</v>
      </c>
    </row>
    <row r="78" spans="1:21" x14ac:dyDescent="0.2">
      <c r="A78" s="142" t="s">
        <v>64</v>
      </c>
      <c r="B78" s="158">
        <f t="shared" si="1"/>
        <v>7.3742235772357754</v>
      </c>
      <c r="C78" s="158">
        <f t="shared" si="1"/>
        <v>129.28063211546242</v>
      </c>
      <c r="D78" s="158">
        <f t="shared" si="1"/>
        <v>300.98850696594423</v>
      </c>
      <c r="E78" s="158">
        <f t="shared" si="1"/>
        <v>429.37916666666774</v>
      </c>
      <c r="F78" s="158">
        <f t="shared" si="1"/>
        <v>914.93886071361487</v>
      </c>
      <c r="G78" s="158">
        <f t="shared" si="1"/>
        <v>1401.7118439323838</v>
      </c>
      <c r="H78" s="158">
        <f t="shared" si="1"/>
        <v>2385.1327478423282</v>
      </c>
      <c r="I78" s="159">
        <f t="shared" si="1"/>
        <v>3830.2593687795124</v>
      </c>
    </row>
    <row r="79" spans="1:21" x14ac:dyDescent="0.2">
      <c r="A79" s="142" t="s">
        <v>71</v>
      </c>
      <c r="B79" s="158">
        <f t="shared" si="1"/>
        <v>8.2513888888888935</v>
      </c>
      <c r="C79" s="158">
        <f t="shared" si="1"/>
        <v>98.448138992537423</v>
      </c>
      <c r="D79" s="158">
        <f t="shared" si="1"/>
        <v>349.51986666666551</v>
      </c>
      <c r="E79" s="158">
        <f t="shared" si="1"/>
        <v>616.23450796178372</v>
      </c>
      <c r="F79" s="158">
        <f t="shared" si="1"/>
        <v>918.67440476190598</v>
      </c>
      <c r="G79" s="158">
        <f t="shared" si="1"/>
        <v>2116.0316666666681</v>
      </c>
      <c r="H79" s="158">
        <f t="shared" si="1"/>
        <v>1512.806060606061</v>
      </c>
      <c r="I79" s="159">
        <f t="shared" si="1"/>
        <v>2787.0767241379303</v>
      </c>
    </row>
    <row r="80" spans="1:21" x14ac:dyDescent="0.2">
      <c r="A80" s="142" t="s">
        <v>58</v>
      </c>
      <c r="B80" s="158">
        <f t="shared" si="1"/>
        <v>3.5750000000000002</v>
      </c>
      <c r="C80" s="158">
        <f t="shared" si="1"/>
        <v>22.339537037037026</v>
      </c>
      <c r="D80" s="158">
        <f t="shared" si="1"/>
        <v>119.925</v>
      </c>
      <c r="E80" s="158">
        <f t="shared" si="1"/>
        <v>821.01564219474471</v>
      </c>
      <c r="F80" s="158">
        <f t="shared" si="1"/>
        <v>1636.05</v>
      </c>
      <c r="G80" s="158">
        <f t="shared" si="1"/>
        <v>1636.05</v>
      </c>
      <c r="H80" s="158">
        <f t="shared" si="1"/>
        <v>1636.05</v>
      </c>
      <c r="I80" s="159">
        <f t="shared" si="1"/>
        <v>1636.05</v>
      </c>
      <c r="N80" s="160"/>
      <c r="O80" s="160"/>
      <c r="P80" s="160"/>
      <c r="Q80" s="160"/>
      <c r="R80" s="160"/>
      <c r="S80" s="160"/>
      <c r="T80" s="160"/>
      <c r="U80" s="160"/>
    </row>
    <row r="81" spans="1:19" x14ac:dyDescent="0.2">
      <c r="A81" s="142" t="s">
        <v>70</v>
      </c>
      <c r="B81" s="158">
        <f t="shared" si="1"/>
        <v>32.579506371931998</v>
      </c>
      <c r="C81" s="158">
        <f t="shared" si="1"/>
        <v>68.002823633981933</v>
      </c>
      <c r="D81" s="158">
        <f t="shared" si="1"/>
        <v>582.17636486486424</v>
      </c>
      <c r="E81" s="158">
        <f t="shared" si="1"/>
        <v>682.5</v>
      </c>
      <c r="F81" s="158">
        <f t="shared" si="1"/>
        <v>1454.2991856933963</v>
      </c>
      <c r="G81" s="158">
        <f t="shared" si="1"/>
        <v>2228.0268996528339</v>
      </c>
      <c r="H81" s="158">
        <f t="shared" si="1"/>
        <v>3791.1785824162248</v>
      </c>
      <c r="I81" s="159">
        <f t="shared" si="1"/>
        <v>6088.2134535917503</v>
      </c>
    </row>
    <row r="82" spans="1:19" x14ac:dyDescent="0.2">
      <c r="A82" s="142" t="s">
        <v>72</v>
      </c>
      <c r="B82" s="158">
        <f t="shared" si="1"/>
        <v>11.598628980891712</v>
      </c>
      <c r="C82" s="158">
        <f t="shared" si="1"/>
        <v>46.07268451845183</v>
      </c>
      <c r="D82" s="158">
        <f t="shared" si="1"/>
        <v>229.06524598070752</v>
      </c>
      <c r="E82" s="158">
        <f t="shared" si="1"/>
        <v>554.38778571428531</v>
      </c>
      <c r="F82" s="158">
        <f t="shared" si="1"/>
        <v>877.62187500000005</v>
      </c>
      <c r="G82" s="158">
        <f t="shared" si="1"/>
        <v>1240.2</v>
      </c>
      <c r="H82" s="158">
        <f t="shared" si="1"/>
        <v>3291.7625000000003</v>
      </c>
      <c r="I82" s="159">
        <f t="shared" si="1"/>
        <v>5286.2064666329106</v>
      </c>
    </row>
    <row r="83" spans="1:19" x14ac:dyDescent="0.2">
      <c r="A83" s="142" t="s">
        <v>61</v>
      </c>
      <c r="B83" s="158">
        <f t="shared" si="1"/>
        <v>11.293757344632784</v>
      </c>
      <c r="C83" s="158">
        <f t="shared" si="1"/>
        <v>49.233343061122355</v>
      </c>
      <c r="D83" s="158">
        <f t="shared" si="1"/>
        <v>200.78020388349526</v>
      </c>
      <c r="E83" s="158">
        <f t="shared" si="1"/>
        <v>420.16566287878652</v>
      </c>
      <c r="F83" s="158">
        <f t="shared" si="1"/>
        <v>895.30634634571004</v>
      </c>
      <c r="G83" s="158">
        <f t="shared" si="1"/>
        <v>1371.6342845485769</v>
      </c>
      <c r="H83" s="158">
        <f t="shared" si="1"/>
        <v>2333.9532046487543</v>
      </c>
      <c r="I83" s="159">
        <f t="shared" si="1"/>
        <v>3748.0706834812154</v>
      </c>
    </row>
    <row r="84" spans="1:19" x14ac:dyDescent="0.2">
      <c r="A84" s="148" t="s">
        <v>56</v>
      </c>
      <c r="B84" s="161">
        <f t="shared" si="1"/>
        <v>6.6329545454545427</v>
      </c>
      <c r="C84" s="161">
        <f t="shared" si="1"/>
        <v>22.230333836857998</v>
      </c>
      <c r="D84" s="161">
        <f t="shared" si="1"/>
        <v>72.933869047619126</v>
      </c>
      <c r="E84" s="161">
        <f t="shared" si="1"/>
        <v>195.01624999999999</v>
      </c>
      <c r="F84" s="161">
        <f t="shared" si="1"/>
        <v>415.54867922634304</v>
      </c>
      <c r="G84" s="161">
        <f t="shared" si="1"/>
        <v>636.6321624460395</v>
      </c>
      <c r="H84" s="161">
        <f t="shared" si="1"/>
        <v>1083.284146847071</v>
      </c>
      <c r="I84" s="162">
        <f t="shared" si="1"/>
        <v>1739.6345156322504</v>
      </c>
    </row>
    <row r="85" spans="1:19" x14ac:dyDescent="0.2">
      <c r="B85" s="163"/>
      <c r="C85" s="164"/>
      <c r="D85" s="164"/>
      <c r="E85" s="164"/>
      <c r="F85" s="164"/>
      <c r="G85" s="164"/>
      <c r="H85" s="164"/>
    </row>
    <row r="86" spans="1:19" ht="25.5" customHeight="1" x14ac:dyDescent="0.2">
      <c r="A86" s="165" t="s">
        <v>1347</v>
      </c>
      <c r="B86" s="118"/>
      <c r="C86" s="118"/>
      <c r="D86" s="118"/>
      <c r="E86" s="118"/>
      <c r="F86" s="118"/>
      <c r="G86" s="118"/>
      <c r="H86" s="118"/>
      <c r="I86" s="118"/>
    </row>
    <row r="87" spans="1:19" x14ac:dyDescent="0.2">
      <c r="A87" s="166"/>
      <c r="B87" s="72"/>
      <c r="C87" s="73" t="s">
        <v>1348</v>
      </c>
      <c r="D87" s="73" t="s">
        <v>1349</v>
      </c>
      <c r="E87" s="73" t="s">
        <v>1350</v>
      </c>
      <c r="F87" s="73" t="s">
        <v>1351</v>
      </c>
      <c r="G87" s="73" t="s">
        <v>1352</v>
      </c>
      <c r="H87" s="73" t="s">
        <v>1353</v>
      </c>
      <c r="I87" s="74" t="s">
        <v>1354</v>
      </c>
    </row>
    <row r="88" spans="1:19" x14ac:dyDescent="0.2">
      <c r="A88" s="86"/>
      <c r="B88" s="167" t="s">
        <v>57</v>
      </c>
      <c r="C88" s="120" t="s">
        <v>68</v>
      </c>
      <c r="D88" s="120" t="s">
        <v>63</v>
      </c>
      <c r="E88" s="120" t="s">
        <v>60</v>
      </c>
      <c r="F88" s="120" t="s">
        <v>75</v>
      </c>
      <c r="G88" s="120" t="s">
        <v>67</v>
      </c>
      <c r="H88" s="120" t="s">
        <v>84</v>
      </c>
      <c r="I88" s="137" t="s">
        <v>1303</v>
      </c>
      <c r="L88" s="160"/>
      <c r="M88" s="160"/>
      <c r="N88" s="160"/>
      <c r="O88" s="160"/>
      <c r="P88" s="160"/>
      <c r="Q88" s="160"/>
      <c r="R88" s="160"/>
      <c r="S88" s="160"/>
    </row>
    <row r="89" spans="1:19" x14ac:dyDescent="0.2">
      <c r="A89" s="77" t="s">
        <v>65</v>
      </c>
      <c r="B89" s="122">
        <v>6</v>
      </c>
      <c r="C89" s="123">
        <v>6</v>
      </c>
      <c r="D89" s="123">
        <v>7</v>
      </c>
      <c r="E89" s="123">
        <v>9</v>
      </c>
      <c r="F89" s="123">
        <v>11</v>
      </c>
      <c r="G89" s="123">
        <v>11</v>
      </c>
      <c r="H89" s="123">
        <v>11</v>
      </c>
      <c r="I89" s="124">
        <v>14</v>
      </c>
      <c r="L89" s="160"/>
      <c r="M89" s="160"/>
      <c r="N89" s="160"/>
      <c r="O89" s="160"/>
      <c r="P89" s="160"/>
      <c r="Q89" s="160"/>
      <c r="R89" s="160"/>
      <c r="S89" s="160"/>
    </row>
    <row r="90" spans="1:19" x14ac:dyDescent="0.2">
      <c r="A90" s="93" t="s">
        <v>76</v>
      </c>
      <c r="B90" s="130">
        <v>6</v>
      </c>
      <c r="C90" s="131">
        <v>6</v>
      </c>
      <c r="D90" s="131">
        <v>7</v>
      </c>
      <c r="E90" s="131">
        <v>9</v>
      </c>
      <c r="F90" s="131">
        <v>11</v>
      </c>
      <c r="G90" s="131">
        <v>11</v>
      </c>
      <c r="H90" s="131">
        <v>11</v>
      </c>
      <c r="I90" s="132">
        <v>14</v>
      </c>
      <c r="L90" s="160"/>
      <c r="M90" s="160"/>
      <c r="N90" s="160"/>
      <c r="O90" s="160"/>
      <c r="P90" s="160"/>
      <c r="Q90" s="160"/>
      <c r="R90" s="160"/>
      <c r="S90" s="160"/>
    </row>
    <row r="91" spans="1:19" x14ac:dyDescent="0.2">
      <c r="B91" s="168"/>
      <c r="C91" s="168"/>
      <c r="L91" s="160"/>
      <c r="M91" s="160"/>
      <c r="N91" s="160"/>
      <c r="O91" s="160"/>
      <c r="P91" s="160"/>
      <c r="Q91" s="160"/>
      <c r="R91" s="160"/>
      <c r="S91" s="160"/>
    </row>
    <row r="92" spans="1:19" ht="16.5" customHeight="1" x14ac:dyDescent="0.2">
      <c r="A92" s="165" t="s">
        <v>1347</v>
      </c>
      <c r="B92" s="118"/>
      <c r="C92" s="118"/>
      <c r="D92" s="118"/>
      <c r="E92" s="118"/>
      <c r="F92" s="118"/>
      <c r="G92" s="118"/>
      <c r="H92" s="118"/>
      <c r="I92" s="118"/>
      <c r="L92" s="160"/>
      <c r="M92" s="160"/>
      <c r="N92" s="160"/>
      <c r="O92" s="160"/>
      <c r="P92" s="160"/>
      <c r="Q92" s="160"/>
      <c r="R92" s="160"/>
      <c r="S92" s="160"/>
    </row>
    <row r="93" spans="1:19" x14ac:dyDescent="0.2">
      <c r="A93" s="169"/>
      <c r="B93" s="73"/>
      <c r="C93" s="73" t="s">
        <v>1348</v>
      </c>
      <c r="D93" s="73" t="s">
        <v>1349</v>
      </c>
      <c r="E93" s="73" t="s">
        <v>1350</v>
      </c>
      <c r="F93" s="73" t="s">
        <v>1351</v>
      </c>
      <c r="G93" s="73" t="s">
        <v>1352</v>
      </c>
      <c r="H93" s="73" t="s">
        <v>1353</v>
      </c>
      <c r="I93" s="74" t="s">
        <v>1354</v>
      </c>
      <c r="L93" s="160"/>
      <c r="M93" s="160"/>
      <c r="N93" s="160"/>
      <c r="O93" s="160"/>
      <c r="P93" s="160"/>
      <c r="Q93" s="160"/>
      <c r="R93" s="160"/>
      <c r="S93" s="160"/>
    </row>
    <row r="94" spans="1:19" ht="16" x14ac:dyDescent="0.2">
      <c r="A94" s="170"/>
      <c r="B94" s="171" t="s">
        <v>57</v>
      </c>
      <c r="C94" s="171" t="s">
        <v>68</v>
      </c>
      <c r="D94" s="171" t="s">
        <v>63</v>
      </c>
      <c r="E94" s="171" t="s">
        <v>60</v>
      </c>
      <c r="F94" s="171" t="s">
        <v>75</v>
      </c>
      <c r="G94" s="171" t="s">
        <v>67</v>
      </c>
      <c r="H94" s="171" t="s">
        <v>84</v>
      </c>
      <c r="I94" s="172" t="s">
        <v>1303</v>
      </c>
      <c r="L94" s="160"/>
      <c r="M94" s="160"/>
      <c r="N94" s="160"/>
      <c r="O94" s="160"/>
      <c r="P94" s="160"/>
      <c r="Q94" s="160"/>
      <c r="R94" s="160"/>
      <c r="S94" s="160"/>
    </row>
    <row r="95" spans="1:19" ht="16.5" customHeight="1" x14ac:dyDescent="0.2">
      <c r="A95" s="142" t="s">
        <v>65</v>
      </c>
      <c r="B95" s="173">
        <v>500</v>
      </c>
      <c r="C95" s="173">
        <v>1000</v>
      </c>
      <c r="D95" s="173">
        <v>5000</v>
      </c>
      <c r="E95" s="173">
        <v>10000</v>
      </c>
      <c r="F95" s="173">
        <v>25000</v>
      </c>
      <c r="G95" s="173">
        <v>50000</v>
      </c>
      <c r="H95" s="173">
        <v>100000</v>
      </c>
      <c r="I95" s="174">
        <v>160000</v>
      </c>
      <c r="L95" s="160"/>
      <c r="M95" s="160"/>
      <c r="N95" s="160"/>
      <c r="O95" s="160"/>
      <c r="P95" s="160"/>
      <c r="Q95" s="160"/>
      <c r="R95" s="160"/>
      <c r="S95" s="160"/>
    </row>
    <row r="96" spans="1:19" ht="16.5" customHeight="1" x14ac:dyDescent="0.2">
      <c r="A96" s="148" t="s">
        <v>76</v>
      </c>
      <c r="B96" s="175">
        <v>500</v>
      </c>
      <c r="C96" s="175">
        <f t="shared" ref="C96:I96" si="2">C95</f>
        <v>1000</v>
      </c>
      <c r="D96" s="175">
        <f t="shared" si="2"/>
        <v>5000</v>
      </c>
      <c r="E96" s="175">
        <f t="shared" si="2"/>
        <v>10000</v>
      </c>
      <c r="F96" s="175">
        <f t="shared" si="2"/>
        <v>25000</v>
      </c>
      <c r="G96" s="175">
        <f t="shared" si="2"/>
        <v>50000</v>
      </c>
      <c r="H96" s="175">
        <f t="shared" si="2"/>
        <v>100000</v>
      </c>
      <c r="I96" s="176">
        <f t="shared" si="2"/>
        <v>160000</v>
      </c>
      <c r="L96" s="160"/>
      <c r="M96" s="160"/>
      <c r="N96" s="160"/>
      <c r="O96" s="160"/>
      <c r="P96" s="160"/>
      <c r="Q96" s="160"/>
      <c r="R96" s="160"/>
      <c r="S96" s="160"/>
    </row>
    <row r="97" spans="1:19" ht="16.5" customHeight="1" x14ac:dyDescent="0.2">
      <c r="B97" s="168"/>
      <c r="C97" s="168"/>
      <c r="L97" s="160"/>
      <c r="M97" s="160"/>
      <c r="N97" s="160"/>
      <c r="O97" s="160"/>
      <c r="P97" s="160"/>
      <c r="Q97" s="160"/>
      <c r="R97" s="160"/>
      <c r="S97" s="160"/>
    </row>
    <row r="98" spans="1:19" ht="16.5" customHeight="1" x14ac:dyDescent="0.2">
      <c r="A98" s="165" t="s">
        <v>1355</v>
      </c>
      <c r="B98" s="118"/>
      <c r="L98" s="160"/>
      <c r="M98" s="160"/>
      <c r="N98" s="160"/>
      <c r="O98" s="160"/>
      <c r="P98" s="160"/>
      <c r="Q98" s="160"/>
      <c r="R98" s="160"/>
      <c r="S98" s="160"/>
    </row>
    <row r="99" spans="1:19" ht="16.5" customHeight="1" x14ac:dyDescent="0.2">
      <c r="A99" s="9" t="s">
        <v>1356</v>
      </c>
      <c r="B99" s="177">
        <v>0.5</v>
      </c>
      <c r="L99" s="160"/>
      <c r="M99" s="160"/>
      <c r="N99" s="160"/>
      <c r="O99" s="160"/>
      <c r="P99" s="160"/>
      <c r="Q99" s="160"/>
      <c r="R99" s="160"/>
      <c r="S99" s="160"/>
    </row>
    <row r="100" spans="1:19" x14ac:dyDescent="0.2">
      <c r="A100" s="178"/>
      <c r="L100" s="160"/>
      <c r="M100" s="160"/>
      <c r="N100" s="160"/>
      <c r="O100" s="160"/>
      <c r="P100" s="160"/>
      <c r="Q100" s="160"/>
      <c r="R100" s="160"/>
      <c r="S100" s="160"/>
    </row>
    <row r="101" spans="1:19" x14ac:dyDescent="0.2">
      <c r="C101" s="179"/>
      <c r="L101" s="160"/>
      <c r="M101" s="160"/>
      <c r="N101" s="160"/>
      <c r="O101" s="160"/>
      <c r="P101" s="160"/>
      <c r="Q101" s="160"/>
      <c r="R101" s="160"/>
      <c r="S101" s="160"/>
    </row>
    <row r="102" spans="1:19" x14ac:dyDescent="0.2">
      <c r="L102" s="160"/>
      <c r="M102" s="160"/>
      <c r="N102" s="160"/>
      <c r="O102" s="160"/>
      <c r="P102" s="160"/>
      <c r="Q102" s="160"/>
      <c r="R102" s="160"/>
      <c r="S102" s="160"/>
    </row>
    <row r="103" spans="1:19" x14ac:dyDescent="0.2">
      <c r="A103" s="180" t="s">
        <v>1357</v>
      </c>
      <c r="B103" s="165"/>
      <c r="L103" s="160"/>
      <c r="M103" s="160"/>
      <c r="N103" s="160"/>
      <c r="O103" s="160"/>
      <c r="P103" s="160"/>
      <c r="Q103" s="160"/>
      <c r="R103" s="160"/>
      <c r="S103" s="160"/>
    </row>
    <row r="104" spans="1:19" x14ac:dyDescent="0.2">
      <c r="A104" s="181" t="s">
        <v>1358</v>
      </c>
      <c r="B104" s="182" t="s">
        <v>1359</v>
      </c>
      <c r="L104" s="160"/>
      <c r="M104" s="160"/>
      <c r="N104" s="160"/>
      <c r="O104" s="160"/>
      <c r="P104" s="160"/>
      <c r="Q104" s="160"/>
      <c r="R104" s="160"/>
      <c r="S104" s="160"/>
    </row>
    <row r="105" spans="1:19" x14ac:dyDescent="0.2">
      <c r="A105" s="183" t="s">
        <v>1360</v>
      </c>
      <c r="B105" s="184">
        <v>400000</v>
      </c>
      <c r="L105" s="160"/>
      <c r="M105" s="160"/>
      <c r="N105" s="160"/>
      <c r="O105" s="160"/>
      <c r="P105" s="160"/>
      <c r="Q105" s="160"/>
      <c r="R105" s="160"/>
      <c r="S105" s="160"/>
    </row>
    <row r="106" spans="1:19" x14ac:dyDescent="0.2">
      <c r="A106" s="183" t="s">
        <v>1361</v>
      </c>
      <c r="B106" s="184">
        <v>342485</v>
      </c>
      <c r="L106" s="160"/>
      <c r="M106" s="160"/>
      <c r="N106" s="160"/>
      <c r="O106" s="160"/>
      <c r="P106" s="160"/>
      <c r="Q106" s="160"/>
      <c r="R106" s="160"/>
      <c r="S106" s="160"/>
    </row>
    <row r="107" spans="1:19" x14ac:dyDescent="0.2">
      <c r="A107" s="183" t="s">
        <v>1362</v>
      </c>
      <c r="B107" s="184">
        <v>228323</v>
      </c>
      <c r="L107" s="160"/>
      <c r="M107" s="160"/>
      <c r="N107" s="160"/>
      <c r="O107" s="160"/>
      <c r="P107" s="160"/>
      <c r="Q107" s="160"/>
      <c r="R107" s="160"/>
      <c r="S107" s="160"/>
    </row>
    <row r="109" spans="1:19" x14ac:dyDescent="0.2">
      <c r="A109" s="180" t="s">
        <v>1363</v>
      </c>
      <c r="B109" s="118"/>
    </row>
    <row r="110" spans="1:19" x14ac:dyDescent="0.2">
      <c r="A110" s="185"/>
      <c r="B110" s="186" t="s">
        <v>1364</v>
      </c>
    </row>
    <row r="111" spans="1:19" x14ac:dyDescent="0.2">
      <c r="A111" s="183" t="s">
        <v>1365</v>
      </c>
      <c r="B111" s="187">
        <v>0.25</v>
      </c>
    </row>
    <row r="113" spans="1:21" ht="15.75" customHeight="1" x14ac:dyDescent="0.3">
      <c r="A113" s="188" t="s">
        <v>1366</v>
      </c>
      <c r="B113" s="189"/>
      <c r="C113" s="189"/>
      <c r="D113" s="189"/>
      <c r="E113" s="189"/>
      <c r="F113" s="189"/>
      <c r="G113" s="189"/>
      <c r="H113" s="189"/>
      <c r="I113" s="189"/>
      <c r="J113" s="189"/>
      <c r="K113" s="189"/>
      <c r="L113" s="189"/>
      <c r="M113" s="189"/>
      <c r="N113" s="189"/>
      <c r="O113" s="189"/>
      <c r="P113" s="189"/>
      <c r="Q113" s="189"/>
      <c r="R113" s="189"/>
      <c r="S113" s="189"/>
      <c r="T113" s="189"/>
      <c r="U113" s="189"/>
    </row>
    <row r="115" spans="1:21" ht="27.75" customHeight="1" x14ac:dyDescent="0.4">
      <c r="A115" s="190">
        <v>2018</v>
      </c>
      <c r="B115" s="190"/>
      <c r="C115" s="190"/>
      <c r="D115" s="190"/>
      <c r="E115" s="190"/>
      <c r="F115" s="190"/>
      <c r="G115" s="190"/>
      <c r="H115" s="190"/>
      <c r="I115" s="190"/>
    </row>
    <row r="117" spans="1:21" x14ac:dyDescent="0.2">
      <c r="A117" s="165" t="s">
        <v>1315</v>
      </c>
      <c r="B117" s="165"/>
      <c r="C117" s="165"/>
      <c r="D117" s="165"/>
      <c r="E117" s="165"/>
      <c r="F117" s="165"/>
      <c r="G117" s="165"/>
      <c r="H117" s="165"/>
      <c r="I117" s="165"/>
    </row>
    <row r="118" spans="1:21" ht="21" x14ac:dyDescent="0.25">
      <c r="A118" s="14" t="s">
        <v>1367</v>
      </c>
      <c r="B118" s="191"/>
      <c r="C118" s="191"/>
      <c r="D118" s="191"/>
      <c r="E118" s="191"/>
      <c r="F118" s="191"/>
      <c r="G118" s="191"/>
      <c r="H118" s="191"/>
      <c r="I118" s="191"/>
    </row>
    <row r="119" spans="1:21" ht="16" x14ac:dyDescent="0.2">
      <c r="A119" s="192" t="s">
        <v>1336</v>
      </c>
      <c r="B119" s="120" t="s">
        <v>57</v>
      </c>
      <c r="C119" s="120" t="s">
        <v>68</v>
      </c>
      <c r="D119" s="120" t="s">
        <v>63</v>
      </c>
      <c r="E119" s="120" t="s">
        <v>60</v>
      </c>
      <c r="F119" s="120" t="s">
        <v>75</v>
      </c>
      <c r="G119" s="120" t="s">
        <v>67</v>
      </c>
      <c r="H119" s="120" t="s">
        <v>84</v>
      </c>
      <c r="I119" s="120" t="s">
        <v>1303</v>
      </c>
    </row>
    <row r="120" spans="1:21" x14ac:dyDescent="0.2">
      <c r="A120" s="193" t="s">
        <v>65</v>
      </c>
      <c r="B120" s="194">
        <f t="shared" ref="B120:I129" si="3">((B69*$H$10*$C$10)+(B69*$H$11*antall_tanker_bunkers*$C$11)+(B69*$H$12*antall_tanker_bunkers*$C$12))</f>
        <v>0.23989418719211819</v>
      </c>
      <c r="C120" s="194">
        <f t="shared" si="3"/>
        <v>0.88631232532237025</v>
      </c>
      <c r="D120" s="194">
        <f t="shared" si="3"/>
        <v>2.8821542695684457</v>
      </c>
      <c r="E120" s="194">
        <f t="shared" si="3"/>
        <v>6.7512346186088061</v>
      </c>
      <c r="F120" s="194">
        <f t="shared" si="3"/>
        <v>27.038150363602664</v>
      </c>
      <c r="G120" s="194">
        <f t="shared" si="3"/>
        <v>48.572545362663448</v>
      </c>
      <c r="H120" s="194">
        <f t="shared" si="3"/>
        <v>65.62348985458587</v>
      </c>
      <c r="I120" s="194">
        <f t="shared" si="3"/>
        <v>130.55785315015399</v>
      </c>
    </row>
    <row r="121" spans="1:21" x14ac:dyDescent="0.2">
      <c r="A121" s="193" t="s">
        <v>76</v>
      </c>
      <c r="B121" s="194">
        <f t="shared" si="3"/>
        <v>0.20233974411913308</v>
      </c>
      <c r="C121" s="194">
        <f t="shared" si="3"/>
        <v>0.9571924784482766</v>
      </c>
      <c r="D121" s="194">
        <f t="shared" si="3"/>
        <v>3.8686138049860257</v>
      </c>
      <c r="E121" s="194">
        <f t="shared" si="3"/>
        <v>10.974492976831897</v>
      </c>
      <c r="F121" s="194">
        <f t="shared" si="3"/>
        <v>26.325803141049136</v>
      </c>
      <c r="G121" s="194">
        <f t="shared" si="3"/>
        <v>37.420373922413745</v>
      </c>
      <c r="H121" s="194">
        <f t="shared" si="3"/>
        <v>63.67397098426737</v>
      </c>
      <c r="I121" s="194">
        <f t="shared" si="3"/>
        <v>102.25335429674223</v>
      </c>
    </row>
    <row r="122" spans="1:21" x14ac:dyDescent="0.2">
      <c r="A122" s="193" t="s">
        <v>62</v>
      </c>
      <c r="B122" s="194">
        <f t="shared" si="3"/>
        <v>0.37451009446781724</v>
      </c>
      <c r="C122" s="194">
        <f t="shared" si="3"/>
        <v>1.7716650136538918</v>
      </c>
      <c r="D122" s="194">
        <f t="shared" si="3"/>
        <v>7.1122569693816882</v>
      </c>
      <c r="E122" s="194">
        <f t="shared" si="3"/>
        <v>14.114130468750002</v>
      </c>
      <c r="F122" s="194">
        <f t="shared" si="3"/>
        <v>31.484802446289919</v>
      </c>
      <c r="G122" s="194">
        <f t="shared" si="3"/>
        <v>50.103409267241396</v>
      </c>
      <c r="H122" s="194">
        <f t="shared" si="3"/>
        <v>73.946114280687695</v>
      </c>
      <c r="I122" s="194">
        <f t="shared" si="3"/>
        <v>141.23922723013496</v>
      </c>
    </row>
    <row r="123" spans="1:21" x14ac:dyDescent="0.2">
      <c r="A123" s="193" t="s">
        <v>73</v>
      </c>
      <c r="B123" s="194">
        <f t="shared" si="3"/>
        <v>0.17725447609391043</v>
      </c>
      <c r="C123" s="194">
        <f t="shared" si="3"/>
        <v>0.8385236030964105</v>
      </c>
      <c r="D123" s="194">
        <f t="shared" si="3"/>
        <v>2.516267426973501</v>
      </c>
      <c r="E123" s="194">
        <f t="shared" si="3"/>
        <v>8.1753991357595837</v>
      </c>
      <c r="F123" s="194">
        <f t="shared" si="3"/>
        <v>30.451870401968243</v>
      </c>
      <c r="G123" s="194">
        <f t="shared" si="3"/>
        <v>45.063020682979186</v>
      </c>
      <c r="H123" s="194">
        <f t="shared" si="3"/>
        <v>80.663824876847372</v>
      </c>
      <c r="I123" s="194">
        <f t="shared" si="3"/>
        <v>121.94736426066632</v>
      </c>
    </row>
    <row r="124" spans="1:21" x14ac:dyDescent="0.2">
      <c r="A124" s="193" t="s">
        <v>117</v>
      </c>
      <c r="B124" s="194">
        <f t="shared" si="3"/>
        <v>0.19642887931034556</v>
      </c>
      <c r="C124" s="194">
        <f t="shared" si="3"/>
        <v>1.3523701521761997</v>
      </c>
      <c r="D124" s="194">
        <f t="shared" si="3"/>
        <v>3.9045685124412213</v>
      </c>
      <c r="E124" s="194">
        <f t="shared" si="3"/>
        <v>10.183173014851251</v>
      </c>
      <c r="F124" s="194">
        <f t="shared" si="3"/>
        <v>34.901180119099124</v>
      </c>
      <c r="G124" s="194">
        <f t="shared" si="3"/>
        <v>49.176901605231848</v>
      </c>
      <c r="H124" s="194">
        <f t="shared" si="3"/>
        <v>75.984206896551711</v>
      </c>
      <c r="I124" s="194">
        <f t="shared" si="3"/>
        <v>122.02223151230514</v>
      </c>
    </row>
    <row r="125" spans="1:21" x14ac:dyDescent="0.2">
      <c r="A125" s="193" t="s">
        <v>74</v>
      </c>
      <c r="B125" s="194">
        <f t="shared" si="3"/>
        <v>0.24066175201741566</v>
      </c>
      <c r="C125" s="194">
        <f t="shared" si="3"/>
        <v>1.1384793426724142</v>
      </c>
      <c r="D125" s="194">
        <f t="shared" si="3"/>
        <v>4.8090928017241357</v>
      </c>
      <c r="E125" s="194">
        <f t="shared" si="3"/>
        <v>15.022258365932018</v>
      </c>
      <c r="F125" s="194">
        <f t="shared" si="3"/>
        <v>32.354022292564665</v>
      </c>
      <c r="G125" s="194">
        <f t="shared" si="3"/>
        <v>58.201769731959388</v>
      </c>
      <c r="H125" s="194">
        <f t="shared" si="3"/>
        <v>113.83615751231524</v>
      </c>
      <c r="I125" s="194">
        <f t="shared" si="3"/>
        <v>183.80582094755985</v>
      </c>
    </row>
    <row r="126" spans="1:21" x14ac:dyDescent="0.2">
      <c r="A126" s="193" t="s">
        <v>66</v>
      </c>
      <c r="B126" s="194">
        <f t="shared" si="3"/>
        <v>0.16115239855210456</v>
      </c>
      <c r="C126" s="194">
        <f t="shared" si="3"/>
        <v>0.71579319254802154</v>
      </c>
      <c r="D126" s="194">
        <f t="shared" si="3"/>
        <v>3.1397298214285758</v>
      </c>
      <c r="E126" s="194">
        <f t="shared" si="3"/>
        <v>12.816607262931047</v>
      </c>
      <c r="F126" s="194">
        <f t="shared" si="3"/>
        <v>14.534212370689662</v>
      </c>
      <c r="G126" s="194">
        <f t="shared" si="3"/>
        <v>22.266818578822168</v>
      </c>
      <c r="H126" s="194">
        <f t="shared" si="3"/>
        <v>37.88889878651446</v>
      </c>
      <c r="I126" s="194">
        <f t="shared" si="3"/>
        <v>60.84538048503569</v>
      </c>
    </row>
    <row r="127" spans="1:21" x14ac:dyDescent="0.2">
      <c r="A127" s="193" t="s">
        <v>69</v>
      </c>
      <c r="B127" s="194">
        <f t="shared" si="3"/>
        <v>0.16188202813067212</v>
      </c>
      <c r="C127" s="194">
        <f t="shared" si="3"/>
        <v>0.7408354876562363</v>
      </c>
      <c r="D127" s="194">
        <f t="shared" si="3"/>
        <v>1.8145503428354171</v>
      </c>
      <c r="E127" s="194">
        <f t="shared" si="3"/>
        <v>6.6182631388481346</v>
      </c>
      <c r="F127" s="194">
        <f t="shared" si="3"/>
        <v>15.660460202140387</v>
      </c>
      <c r="G127" s="194">
        <f t="shared" si="3"/>
        <v>21.19506001951849</v>
      </c>
      <c r="H127" s="194">
        <f t="shared" si="3"/>
        <v>36.065209810323907</v>
      </c>
      <c r="I127" s="194">
        <f t="shared" si="3"/>
        <v>57.916737711121826</v>
      </c>
    </row>
    <row r="128" spans="1:21" x14ac:dyDescent="0.2">
      <c r="A128" s="193" t="s">
        <v>59</v>
      </c>
      <c r="B128" s="194">
        <f t="shared" si="3"/>
        <v>0.20636379310344832</v>
      </c>
      <c r="C128" s="194">
        <f t="shared" si="3"/>
        <v>1.4049544073275866</v>
      </c>
      <c r="D128" s="194">
        <f t="shared" si="3"/>
        <v>4.7381752241379322</v>
      </c>
      <c r="E128" s="194">
        <f t="shared" si="3"/>
        <v>7.6762640948275873</v>
      </c>
      <c r="F128" s="194">
        <f t="shared" si="3"/>
        <v>17.149300215517247</v>
      </c>
      <c r="G128" s="194">
        <f t="shared" si="3"/>
        <v>33.122680427955686</v>
      </c>
      <c r="H128" s="194">
        <f t="shared" si="3"/>
        <v>45.320430638634846</v>
      </c>
      <c r="I128" s="194">
        <f t="shared" si="3"/>
        <v>64.191067528735601</v>
      </c>
    </row>
    <row r="129" spans="1:12" x14ac:dyDescent="0.2">
      <c r="A129" s="193" t="s">
        <v>64</v>
      </c>
      <c r="B129" s="194">
        <f t="shared" si="3"/>
        <v>0.35472558242220376</v>
      </c>
      <c r="C129" s="194">
        <f t="shared" si="3"/>
        <v>6.2188442000369006</v>
      </c>
      <c r="D129" s="194">
        <f t="shared" si="3"/>
        <v>14.478585076465251</v>
      </c>
      <c r="E129" s="194">
        <f t="shared" si="3"/>
        <v>20.654618534482815</v>
      </c>
      <c r="F129" s="194">
        <f t="shared" si="3"/>
        <v>44.011714161913552</v>
      </c>
      <c r="G129" s="194">
        <f t="shared" si="3"/>
        <v>67.427173182264681</v>
      </c>
      <c r="H129" s="194">
        <f t="shared" si="3"/>
        <v>114.73310976689822</v>
      </c>
      <c r="I129" s="194">
        <f t="shared" si="3"/>
        <v>184.24868342922142</v>
      </c>
    </row>
    <row r="130" spans="1:12" x14ac:dyDescent="0.2">
      <c r="A130" s="193" t="s">
        <v>71</v>
      </c>
      <c r="B130" s="194">
        <f t="shared" ref="B130:I135" si="4">((B79*$H$10*$C$10)+(B79*$H$11*antall_tanker_bunkers*$C$11)+(B79*$H$12*antall_tanker_bunkers*$C$12))</f>
        <v>0.39692025862068997</v>
      </c>
      <c r="C130" s="194">
        <f t="shared" si="4"/>
        <v>4.7356949618824045</v>
      </c>
      <c r="D130" s="194">
        <f t="shared" si="4"/>
        <v>16.813110827586154</v>
      </c>
      <c r="E130" s="194">
        <f t="shared" si="4"/>
        <v>29.643004779540981</v>
      </c>
      <c r="F130" s="194">
        <f t="shared" si="4"/>
        <v>44.191406711822729</v>
      </c>
      <c r="G130" s="194">
        <f t="shared" si="4"/>
        <v>101.7884198275863</v>
      </c>
      <c r="H130" s="194">
        <f t="shared" si="4"/>
        <v>72.771188087774334</v>
      </c>
      <c r="I130" s="194">
        <f t="shared" si="4"/>
        <v>134.06800104042807</v>
      </c>
    </row>
    <row r="131" spans="1:12" x14ac:dyDescent="0.2">
      <c r="A131" s="193" t="s">
        <v>58</v>
      </c>
      <c r="B131" s="194">
        <f t="shared" si="4"/>
        <v>0.17196982758620694</v>
      </c>
      <c r="C131" s="194">
        <f t="shared" si="4"/>
        <v>1.0746087643678157</v>
      </c>
      <c r="D131" s="194">
        <f t="shared" si="4"/>
        <v>5.7688060344827594</v>
      </c>
      <c r="E131" s="194">
        <f t="shared" si="4"/>
        <v>39.49368347798859</v>
      </c>
      <c r="F131" s="194">
        <f t="shared" si="4"/>
        <v>78.699646551724157</v>
      </c>
      <c r="G131" s="194">
        <f t="shared" si="4"/>
        <v>78.699646551724157</v>
      </c>
      <c r="H131" s="194">
        <f t="shared" si="4"/>
        <v>78.699646551724157</v>
      </c>
      <c r="I131" s="194">
        <f t="shared" si="4"/>
        <v>78.699646551724157</v>
      </c>
    </row>
    <row r="132" spans="1:12" x14ac:dyDescent="0.2">
      <c r="A132" s="193" t="s">
        <v>70</v>
      </c>
      <c r="B132" s="194">
        <f t="shared" si="4"/>
        <v>1.56718659961535</v>
      </c>
      <c r="C132" s="194">
        <f t="shared" si="4"/>
        <v>3.271170309289821</v>
      </c>
      <c r="D132" s="194">
        <f t="shared" si="4"/>
        <v>28.004690654706408</v>
      </c>
      <c r="E132" s="194">
        <f t="shared" si="4"/>
        <v>32.830603448275866</v>
      </c>
      <c r="F132" s="194">
        <f t="shared" si="4"/>
        <v>69.956805656630635</v>
      </c>
      <c r="G132" s="194">
        <f t="shared" si="4"/>
        <v>107.17577672467945</v>
      </c>
      <c r="H132" s="194">
        <f t="shared" si="4"/>
        <v>182.36876284381501</v>
      </c>
      <c r="I132" s="194">
        <f t="shared" si="4"/>
        <v>292.8640609572584</v>
      </c>
    </row>
    <row r="133" spans="1:12" x14ac:dyDescent="0.2">
      <c r="A133" s="193" t="s">
        <v>72</v>
      </c>
      <c r="B133" s="194">
        <f t="shared" si="4"/>
        <v>0.55793404925323942</v>
      </c>
      <c r="C133" s="194">
        <f t="shared" si="4"/>
        <v>2.2162549966634595</v>
      </c>
      <c r="D133" s="194">
        <f t="shared" si="4"/>
        <v>11.018828211830588</v>
      </c>
      <c r="E133" s="194">
        <f t="shared" si="4"/>
        <v>26.667964174876833</v>
      </c>
      <c r="F133" s="194">
        <f t="shared" si="4"/>
        <v>42.2166384698276</v>
      </c>
      <c r="G133" s="194">
        <f t="shared" si="4"/>
        <v>59.65789655172415</v>
      </c>
      <c r="H133" s="194">
        <f t="shared" si="4"/>
        <v>158.34512715517246</v>
      </c>
      <c r="I133" s="194">
        <f t="shared" si="4"/>
        <v>254.28475934320386</v>
      </c>
    </row>
    <row r="134" spans="1:12" x14ac:dyDescent="0.2">
      <c r="A134" s="193" t="s">
        <v>61</v>
      </c>
      <c r="B134" s="194">
        <f t="shared" si="4"/>
        <v>0.54326867226768061</v>
      </c>
      <c r="C134" s="194">
        <f t="shared" si="4"/>
        <v>2.3682935713884721</v>
      </c>
      <c r="D134" s="194">
        <f t="shared" si="4"/>
        <v>9.6582201523267575</v>
      </c>
      <c r="E134" s="194">
        <f t="shared" si="4"/>
        <v>20.211417231583013</v>
      </c>
      <c r="F134" s="194">
        <f t="shared" si="4"/>
        <v>43.067322522491921</v>
      </c>
      <c r="G134" s="194">
        <f t="shared" si="4"/>
        <v>65.980338860181561</v>
      </c>
      <c r="H134" s="194">
        <f t="shared" si="4"/>
        <v>112.2711972581039</v>
      </c>
      <c r="I134" s="194">
        <f t="shared" si="4"/>
        <v>180.29512425711368</v>
      </c>
    </row>
    <row r="135" spans="1:12" x14ac:dyDescent="0.2">
      <c r="A135" s="193" t="s">
        <v>56</v>
      </c>
      <c r="B135" s="194">
        <f t="shared" si="4"/>
        <v>0.31906798589341689</v>
      </c>
      <c r="C135" s="194">
        <f t="shared" si="4"/>
        <v>1.0693557138764453</v>
      </c>
      <c r="D135" s="194">
        <f t="shared" si="4"/>
        <v>3.5083705972906452</v>
      </c>
      <c r="E135" s="194">
        <f t="shared" si="4"/>
        <v>9.3809540948275867</v>
      </c>
      <c r="F135" s="194">
        <f t="shared" si="4"/>
        <v>19.989324397267193</v>
      </c>
      <c r="G135" s="194">
        <f t="shared" si="4"/>
        <v>30.624202296973287</v>
      </c>
      <c r="H135" s="194">
        <f t="shared" si="4"/>
        <v>52.109702925919464</v>
      </c>
      <c r="I135" s="194">
        <f t="shared" si="4"/>
        <v>83.682418941620341</v>
      </c>
    </row>
    <row r="137" spans="1:12" x14ac:dyDescent="0.2">
      <c r="L137" s="195"/>
    </row>
    <row r="138" spans="1:12" x14ac:dyDescent="0.2">
      <c r="A138" s="165" t="s">
        <v>1299</v>
      </c>
      <c r="B138" s="196"/>
      <c r="C138" s="165"/>
      <c r="D138" s="165"/>
      <c r="E138" s="165"/>
      <c r="F138" s="165"/>
      <c r="G138" s="165"/>
      <c r="H138" s="165"/>
      <c r="I138" s="165"/>
    </row>
    <row r="139" spans="1:12" ht="21" x14ac:dyDescent="0.25">
      <c r="A139" s="14" t="s">
        <v>1367</v>
      </c>
      <c r="B139" s="191"/>
      <c r="C139" s="191"/>
      <c r="D139" s="191"/>
      <c r="E139" s="191"/>
      <c r="F139" s="191"/>
      <c r="G139" s="191"/>
      <c r="H139" s="191"/>
      <c r="I139" s="191"/>
    </row>
    <row r="140" spans="1:12" ht="16" x14ac:dyDescent="0.2">
      <c r="A140" s="192" t="s">
        <v>1336</v>
      </c>
      <c r="B140" s="120" t="s">
        <v>57</v>
      </c>
      <c r="C140" s="120" t="s">
        <v>68</v>
      </c>
      <c r="D140" s="120" t="s">
        <v>63</v>
      </c>
      <c r="E140" s="120" t="s">
        <v>60</v>
      </c>
      <c r="F140" s="120" t="s">
        <v>75</v>
      </c>
      <c r="G140" s="120" t="s">
        <v>67</v>
      </c>
      <c r="H140" s="120" t="s">
        <v>84</v>
      </c>
      <c r="I140" s="120" t="s">
        <v>1303</v>
      </c>
    </row>
    <row r="141" spans="1:12" x14ac:dyDescent="0.2">
      <c r="A141" s="193" t="s">
        <v>65</v>
      </c>
      <c r="B141" s="197">
        <f t="shared" ref="B141:I150" si="5">((B69*$G$10*$B$10)+(B69*$G$11*$B$11)+(B69*$G$12*antall_tanker_bunkers*$B$12))</f>
        <v>0.15110754285714278</v>
      </c>
      <c r="C141" s="197">
        <f t="shared" si="5"/>
        <v>0.55828146255252087</v>
      </c>
      <c r="D141" s="197">
        <f t="shared" si="5"/>
        <v>1.8154472807668767</v>
      </c>
      <c r="E141" s="197">
        <f t="shared" si="5"/>
        <v>4.2525518705172454</v>
      </c>
      <c r="F141" s="197">
        <f t="shared" si="5"/>
        <v>17.03112740107359</v>
      </c>
      <c r="G141" s="197">
        <f t="shared" si="5"/>
        <v>30.595480724137897</v>
      </c>
      <c r="H141" s="197">
        <f t="shared" si="5"/>
        <v>41.335742319157411</v>
      </c>
      <c r="I141" s="197">
        <f t="shared" si="5"/>
        <v>82.237409005763652</v>
      </c>
    </row>
    <row r="142" spans="1:12" x14ac:dyDescent="0.2">
      <c r="A142" s="193" t="s">
        <v>76</v>
      </c>
      <c r="B142" s="197">
        <f t="shared" si="5"/>
        <v>0.12745228183332058</v>
      </c>
      <c r="C142" s="197">
        <f t="shared" si="5"/>
        <v>0.60292833750000041</v>
      </c>
      <c r="D142" s="197">
        <f t="shared" si="5"/>
        <v>2.4368107171621647</v>
      </c>
      <c r="E142" s="197">
        <f t="shared" si="5"/>
        <v>6.9127505223958332</v>
      </c>
      <c r="F142" s="197">
        <f t="shared" si="5"/>
        <v>16.582425247340407</v>
      </c>
      <c r="G142" s="197">
        <f t="shared" si="5"/>
        <v>23.570811874999965</v>
      </c>
      <c r="H142" s="197">
        <f t="shared" si="5"/>
        <v>40.107755056541741</v>
      </c>
      <c r="I142" s="197">
        <f t="shared" si="5"/>
        <v>64.408618222614606</v>
      </c>
    </row>
    <row r="143" spans="1:12" x14ac:dyDescent="0.2">
      <c r="A143" s="193" t="s">
        <v>62</v>
      </c>
      <c r="B143" s="197">
        <f t="shared" si="5"/>
        <v>0.23590108961209386</v>
      </c>
      <c r="C143" s="197">
        <f t="shared" si="5"/>
        <v>1.1159584569875802</v>
      </c>
      <c r="D143" s="197">
        <f t="shared" si="5"/>
        <v>4.4799571318965512</v>
      </c>
      <c r="E143" s="197">
        <f t="shared" si="5"/>
        <v>8.8903845468749996</v>
      </c>
      <c r="F143" s="197">
        <f t="shared" si="5"/>
        <v>19.832040078534011</v>
      </c>
      <c r="G143" s="197">
        <f t="shared" si="5"/>
        <v>31.559760375000003</v>
      </c>
      <c r="H143" s="197">
        <f t="shared" si="5"/>
        <v>46.578100801749287</v>
      </c>
      <c r="I143" s="197">
        <f t="shared" si="5"/>
        <v>88.965526141304338</v>
      </c>
    </row>
    <row r="144" spans="1:12" x14ac:dyDescent="0.2">
      <c r="A144" s="193" t="s">
        <v>73</v>
      </c>
      <c r="B144" s="197">
        <f t="shared" si="5"/>
        <v>0.11165126031807816</v>
      </c>
      <c r="C144" s="197">
        <f t="shared" si="5"/>
        <v>0.52817970612244858</v>
      </c>
      <c r="D144" s="197">
        <f t="shared" si="5"/>
        <v>1.5849779126033081</v>
      </c>
      <c r="E144" s="197">
        <f t="shared" si="5"/>
        <v>5.149622380352648</v>
      </c>
      <c r="F144" s="197">
        <f t="shared" si="5"/>
        <v>19.18140395857311</v>
      </c>
      <c r="G144" s="197">
        <f t="shared" si="5"/>
        <v>28.384857544181937</v>
      </c>
      <c r="H144" s="197">
        <f t="shared" si="5"/>
        <v>50.809536142857191</v>
      </c>
      <c r="I144" s="197">
        <f t="shared" si="5"/>
        <v>76.813726864406789</v>
      </c>
    </row>
    <row r="145" spans="1:10" x14ac:dyDescent="0.2">
      <c r="A145" s="193" t="s">
        <v>117</v>
      </c>
      <c r="B145" s="197">
        <f t="shared" si="5"/>
        <v>0.12372907258064558</v>
      </c>
      <c r="C145" s="197">
        <f t="shared" si="5"/>
        <v>0.85184777972561032</v>
      </c>
      <c r="D145" s="197">
        <f t="shared" si="5"/>
        <v>2.4594583167613626</v>
      </c>
      <c r="E145" s="197">
        <f t="shared" si="5"/>
        <v>6.4143040345159799</v>
      </c>
      <c r="F145" s="197">
        <f t="shared" si="5"/>
        <v>21.983990659965876</v>
      </c>
      <c r="G145" s="197">
        <f t="shared" si="5"/>
        <v>30.976160172413778</v>
      </c>
      <c r="H145" s="197">
        <f t="shared" si="5"/>
        <v>47.861879999999978</v>
      </c>
      <c r="I145" s="197">
        <f t="shared" si="5"/>
        <v>76.860885182697132</v>
      </c>
    </row>
    <row r="146" spans="1:10" x14ac:dyDescent="0.2">
      <c r="A146" s="193" t="s">
        <v>74</v>
      </c>
      <c r="B146" s="197">
        <f t="shared" si="5"/>
        <v>0.15159102616322803</v>
      </c>
      <c r="C146" s="197">
        <f t="shared" si="5"/>
        <v>0.71711956875000005</v>
      </c>
      <c r="D146" s="197">
        <f t="shared" si="5"/>
        <v>3.0292113583333311</v>
      </c>
      <c r="E146" s="197">
        <f t="shared" si="5"/>
        <v>9.462407473938681</v>
      </c>
      <c r="F146" s="197">
        <f t="shared" si="5"/>
        <v>20.3795551171875</v>
      </c>
      <c r="G146" s="197">
        <f t="shared" si="5"/>
        <v>36.660856676324514</v>
      </c>
      <c r="H146" s="197">
        <f t="shared" si="5"/>
        <v>71.704538785714249</v>
      </c>
      <c r="I146" s="197">
        <f t="shared" si="5"/>
        <v>115.77790313019413</v>
      </c>
    </row>
    <row r="147" spans="1:10" x14ac:dyDescent="0.2">
      <c r="A147" s="193" t="s">
        <v>66</v>
      </c>
      <c r="B147" s="197">
        <f t="shared" si="5"/>
        <v>0.10150868287292777</v>
      </c>
      <c r="C147" s="197">
        <f t="shared" si="5"/>
        <v>0.45087274429530211</v>
      </c>
      <c r="D147" s="197">
        <f t="shared" si="5"/>
        <v>1.9776921821428595</v>
      </c>
      <c r="E147" s="197">
        <f t="shared" si="5"/>
        <v>8.073084445833338</v>
      </c>
      <c r="F147" s="197">
        <f t="shared" si="5"/>
        <v>9.1549909750000023</v>
      </c>
      <c r="G147" s="197">
        <f t="shared" si="5"/>
        <v>14.025701423090347</v>
      </c>
      <c r="H147" s="197">
        <f t="shared" si="5"/>
        <v>23.865932160365766</v>
      </c>
      <c r="I147" s="197">
        <f t="shared" si="5"/>
        <v>38.326047191541832</v>
      </c>
    </row>
    <row r="148" spans="1:10" x14ac:dyDescent="0.2">
      <c r="A148" s="193" t="s">
        <v>69</v>
      </c>
      <c r="B148" s="197">
        <f t="shared" si="5"/>
        <v>0.10196827105263194</v>
      </c>
      <c r="C148" s="197">
        <f t="shared" si="5"/>
        <v>0.46664669749357329</v>
      </c>
      <c r="D148" s="197">
        <f t="shared" si="5"/>
        <v>1.1429716030462227</v>
      </c>
      <c r="E148" s="197">
        <f t="shared" si="5"/>
        <v>4.168794136276599</v>
      </c>
      <c r="F148" s="197">
        <f t="shared" si="5"/>
        <v>9.8644060068965977</v>
      </c>
      <c r="G148" s="197">
        <f t="shared" si="5"/>
        <v>13.35060877358487</v>
      </c>
      <c r="H148" s="197">
        <f t="shared" si="5"/>
        <v>22.717204200954562</v>
      </c>
      <c r="I148" s="197">
        <f t="shared" si="5"/>
        <v>36.481317151801242</v>
      </c>
    </row>
    <row r="149" spans="1:10" x14ac:dyDescent="0.2">
      <c r="A149" s="193" t="s">
        <v>59</v>
      </c>
      <c r="B149" s="197">
        <f t="shared" si="5"/>
        <v>0.12998700000000002</v>
      </c>
      <c r="C149" s="197">
        <f t="shared" si="5"/>
        <v>0.88497020625</v>
      </c>
      <c r="D149" s="197">
        <f t="shared" si="5"/>
        <v>2.9845409100000002</v>
      </c>
      <c r="E149" s="197">
        <f t="shared" si="5"/>
        <v>4.8352209750000004</v>
      </c>
      <c r="F149" s="197">
        <f t="shared" si="5"/>
        <v>10.802215125</v>
      </c>
      <c r="G149" s="197">
        <f t="shared" si="5"/>
        <v>20.863727091071439</v>
      </c>
      <c r="H149" s="197">
        <f t="shared" si="5"/>
        <v>28.546998137755146</v>
      </c>
      <c r="I149" s="197">
        <f t="shared" si="5"/>
        <v>40.433470277777751</v>
      </c>
    </row>
    <row r="150" spans="1:10" x14ac:dyDescent="0.2">
      <c r="A150" s="193" t="s">
        <v>64</v>
      </c>
      <c r="B150" s="197">
        <f t="shared" si="5"/>
        <v>0.22343897439024399</v>
      </c>
      <c r="C150" s="197">
        <f t="shared" si="5"/>
        <v>3.9172031530985114</v>
      </c>
      <c r="D150" s="197">
        <f t="shared" si="5"/>
        <v>9.1199517610681102</v>
      </c>
      <c r="E150" s="197">
        <f t="shared" si="5"/>
        <v>13.010188750000033</v>
      </c>
      <c r="F150" s="197">
        <f t="shared" si="5"/>
        <v>27.72264747962253</v>
      </c>
      <c r="G150" s="197">
        <f t="shared" si="5"/>
        <v>42.47186887115123</v>
      </c>
      <c r="H150" s="197">
        <f t="shared" si="5"/>
        <v>72.269522259622534</v>
      </c>
      <c r="I150" s="197">
        <f t="shared" si="5"/>
        <v>116.05685887401921</v>
      </c>
    </row>
    <row r="151" spans="1:10" x14ac:dyDescent="0.2">
      <c r="A151" s="193" t="s">
        <v>71</v>
      </c>
      <c r="B151" s="197">
        <f t="shared" ref="B151:I156" si="6">((B79*$G$10*$B$10)+(B79*$G$11*$B$11)+(B79*$G$12*antall_tanker_bunkers*$B$12))</f>
        <v>0.2500170833333335</v>
      </c>
      <c r="C151" s="197">
        <f t="shared" si="6"/>
        <v>2.9829786114738841</v>
      </c>
      <c r="D151" s="197">
        <f t="shared" si="6"/>
        <v>10.590451959999966</v>
      </c>
      <c r="E151" s="197">
        <f t="shared" si="6"/>
        <v>18.671905591242048</v>
      </c>
      <c r="F151" s="197">
        <f t="shared" si="6"/>
        <v>27.83583446428575</v>
      </c>
      <c r="G151" s="197">
        <f t="shared" si="6"/>
        <v>64.115759500000038</v>
      </c>
      <c r="H151" s="197">
        <f t="shared" si="6"/>
        <v>45.838023636363644</v>
      </c>
      <c r="I151" s="197">
        <f t="shared" si="6"/>
        <v>84.448424741379284</v>
      </c>
    </row>
    <row r="152" spans="1:10" x14ac:dyDescent="0.2">
      <c r="A152" s="193" t="s">
        <v>58</v>
      </c>
      <c r="B152" s="197">
        <f t="shared" si="6"/>
        <v>0.1083225</v>
      </c>
      <c r="C152" s="197">
        <f t="shared" si="6"/>
        <v>0.67688797222222197</v>
      </c>
      <c r="D152" s="197">
        <f t="shared" si="6"/>
        <v>3.6337275</v>
      </c>
      <c r="E152" s="197">
        <f t="shared" si="6"/>
        <v>24.876773958500763</v>
      </c>
      <c r="F152" s="197">
        <f t="shared" si="6"/>
        <v>49.572314999999996</v>
      </c>
      <c r="G152" s="197">
        <f t="shared" si="6"/>
        <v>49.572314999999996</v>
      </c>
      <c r="H152" s="197">
        <f t="shared" si="6"/>
        <v>49.572314999999996</v>
      </c>
      <c r="I152" s="197">
        <f t="shared" si="6"/>
        <v>49.572314999999996</v>
      </c>
    </row>
    <row r="153" spans="1:10" x14ac:dyDescent="0.2">
      <c r="A153" s="193" t="s">
        <v>70</v>
      </c>
      <c r="B153" s="197">
        <f t="shared" si="6"/>
        <v>0.9871590430695395</v>
      </c>
      <c r="C153" s="197">
        <f t="shared" si="6"/>
        <v>2.0604855561096524</v>
      </c>
      <c r="D153" s="197">
        <f t="shared" si="6"/>
        <v>17.639943855405388</v>
      </c>
      <c r="E153" s="197">
        <f t="shared" si="6"/>
        <v>20.679749999999999</v>
      </c>
      <c r="F153" s="197">
        <f t="shared" si="6"/>
        <v>44.065265326509916</v>
      </c>
      <c r="G153" s="197">
        <f t="shared" si="6"/>
        <v>67.509215059480866</v>
      </c>
      <c r="H153" s="197">
        <f t="shared" si="6"/>
        <v>114.87271104721161</v>
      </c>
      <c r="I153" s="197">
        <f t="shared" si="6"/>
        <v>184.47286764383003</v>
      </c>
    </row>
    <row r="154" spans="1:10" x14ac:dyDescent="0.2">
      <c r="A154" s="193" t="s">
        <v>72</v>
      </c>
      <c r="B154" s="197">
        <f t="shared" si="6"/>
        <v>0.35143845812101887</v>
      </c>
      <c r="C154" s="197">
        <f t="shared" si="6"/>
        <v>1.3960023409090905</v>
      </c>
      <c r="D154" s="197">
        <f t="shared" si="6"/>
        <v>6.9406769532154371</v>
      </c>
      <c r="E154" s="197">
        <f t="shared" si="6"/>
        <v>16.797949907142844</v>
      </c>
      <c r="F154" s="197">
        <f t="shared" si="6"/>
        <v>26.591942812500001</v>
      </c>
      <c r="G154" s="197">
        <f t="shared" si="6"/>
        <v>37.578060000000001</v>
      </c>
      <c r="H154" s="197">
        <f t="shared" si="6"/>
        <v>99.740403750000013</v>
      </c>
      <c r="I154" s="197">
        <f t="shared" si="6"/>
        <v>160.17205593897719</v>
      </c>
      <c r="J154" s="198"/>
    </row>
    <row r="155" spans="1:10" x14ac:dyDescent="0.2">
      <c r="A155" s="193" t="s">
        <v>61</v>
      </c>
      <c r="B155" s="197">
        <f t="shared" si="6"/>
        <v>0.34220084754237334</v>
      </c>
      <c r="C155" s="197">
        <f t="shared" si="6"/>
        <v>1.4917702947520073</v>
      </c>
      <c r="D155" s="197">
        <f t="shared" si="6"/>
        <v>6.0836401776699063</v>
      </c>
      <c r="E155" s="197">
        <f t="shared" si="6"/>
        <v>12.73101958522723</v>
      </c>
      <c r="F155" s="197">
        <f t="shared" si="6"/>
        <v>27.127782294275015</v>
      </c>
      <c r="G155" s="197">
        <f t="shared" si="6"/>
        <v>41.56051882182188</v>
      </c>
      <c r="H155" s="197">
        <f t="shared" si="6"/>
        <v>70.718782100857254</v>
      </c>
      <c r="I155" s="197">
        <f t="shared" si="6"/>
        <v>113.56654170948083</v>
      </c>
    </row>
    <row r="156" spans="1:10" x14ac:dyDescent="0.2">
      <c r="A156" s="193" t="s">
        <v>56</v>
      </c>
      <c r="B156" s="197">
        <f t="shared" si="6"/>
        <v>0.20097852272727262</v>
      </c>
      <c r="C156" s="197">
        <f t="shared" si="6"/>
        <v>0.67357911525679737</v>
      </c>
      <c r="D156" s="197">
        <f t="shared" si="6"/>
        <v>2.2098962321428592</v>
      </c>
      <c r="E156" s="197">
        <f t="shared" si="6"/>
        <v>5.9089923750000004</v>
      </c>
      <c r="F156" s="197">
        <f t="shared" si="6"/>
        <v>12.591124980558194</v>
      </c>
      <c r="G156" s="197">
        <f t="shared" si="6"/>
        <v>19.289954522114996</v>
      </c>
      <c r="H156" s="197">
        <f t="shared" si="6"/>
        <v>32.823509649466253</v>
      </c>
      <c r="I156" s="197">
        <f t="shared" si="6"/>
        <v>52.710925823657185</v>
      </c>
    </row>
    <row r="159" spans="1:10" x14ac:dyDescent="0.2">
      <c r="A159" s="165" t="s">
        <v>1300</v>
      </c>
      <c r="B159" s="196"/>
      <c r="C159" s="165"/>
      <c r="D159" s="165"/>
      <c r="E159" s="165"/>
      <c r="F159" s="165"/>
      <c r="G159" s="165"/>
      <c r="H159" s="165"/>
      <c r="I159" s="165"/>
    </row>
    <row r="160" spans="1:10" ht="21" x14ac:dyDescent="0.25">
      <c r="A160" s="14" t="s">
        <v>1367</v>
      </c>
      <c r="B160" s="191"/>
      <c r="C160" s="191"/>
      <c r="D160" s="191"/>
      <c r="E160" s="191"/>
      <c r="F160" s="191"/>
      <c r="G160" s="191"/>
      <c r="H160" s="191"/>
      <c r="I160" s="191"/>
    </row>
    <row r="161" spans="1:9" ht="16" x14ac:dyDescent="0.2">
      <c r="A161" s="192" t="s">
        <v>1336</v>
      </c>
      <c r="B161" s="120" t="s">
        <v>57</v>
      </c>
      <c r="C161" s="120" t="s">
        <v>68</v>
      </c>
      <c r="D161" s="120" t="s">
        <v>63</v>
      </c>
      <c r="E161" s="120" t="s">
        <v>60</v>
      </c>
      <c r="F161" s="120" t="s">
        <v>75</v>
      </c>
      <c r="G161" s="120" t="s">
        <v>67</v>
      </c>
      <c r="H161" s="120" t="s">
        <v>84</v>
      </c>
      <c r="I161" s="120" t="s">
        <v>1303</v>
      </c>
    </row>
    <row r="162" spans="1:9" x14ac:dyDescent="0.2">
      <c r="A162" s="193" t="s">
        <v>65</v>
      </c>
      <c r="B162" s="193">
        <f t="shared" ref="B162:I171" si="7">((B69*$I$10*$D$10)+(B69*$I$11*$D$11)+(B69*$I$12*antall_tanker_bunkers*$D$12))</f>
        <v>0.12390818514285709</v>
      </c>
      <c r="C162" s="193">
        <f t="shared" si="7"/>
        <v>0.4577907992930671</v>
      </c>
      <c r="D162" s="193">
        <f t="shared" si="7"/>
        <v>1.4886667702288388</v>
      </c>
      <c r="E162" s="193">
        <f t="shared" si="7"/>
        <v>3.487092533824141</v>
      </c>
      <c r="F162" s="193">
        <f t="shared" si="7"/>
        <v>13.965524468880343</v>
      </c>
      <c r="G162" s="193">
        <f t="shared" si="7"/>
        <v>25.088294193793072</v>
      </c>
      <c r="H162" s="193">
        <f t="shared" si="7"/>
        <v>33.895308701709077</v>
      </c>
      <c r="I162" s="193">
        <f t="shared" si="7"/>
        <v>67.434675384726191</v>
      </c>
    </row>
    <row r="163" spans="1:9" x14ac:dyDescent="0.2">
      <c r="A163" s="193" t="s">
        <v>76</v>
      </c>
      <c r="B163" s="193">
        <f t="shared" si="7"/>
        <v>0.10451087110332286</v>
      </c>
      <c r="C163" s="193">
        <f t="shared" si="7"/>
        <v>0.49440123675000031</v>
      </c>
      <c r="D163" s="193">
        <f t="shared" si="7"/>
        <v>1.9981847880729751</v>
      </c>
      <c r="E163" s="193">
        <f t="shared" si="7"/>
        <v>5.6684554283645827</v>
      </c>
      <c r="F163" s="193">
        <f t="shared" si="7"/>
        <v>13.597588702819134</v>
      </c>
      <c r="G163" s="193">
        <f t="shared" si="7"/>
        <v>19.328065737499969</v>
      </c>
      <c r="H163" s="193">
        <f t="shared" si="7"/>
        <v>32.888359146364223</v>
      </c>
      <c r="I163" s="193">
        <f t="shared" si="7"/>
        <v>52.815066942543979</v>
      </c>
    </row>
    <row r="164" spans="1:9" x14ac:dyDescent="0.2">
      <c r="A164" s="193" t="s">
        <v>62</v>
      </c>
      <c r="B164" s="193">
        <f t="shared" si="7"/>
        <v>0.19343889348191695</v>
      </c>
      <c r="C164" s="193">
        <f t="shared" si="7"/>
        <v>0.9150859347298157</v>
      </c>
      <c r="D164" s="193">
        <f t="shared" si="7"/>
        <v>3.6735648481551717</v>
      </c>
      <c r="E164" s="193">
        <f t="shared" si="7"/>
        <v>7.2901153284374995</v>
      </c>
      <c r="F164" s="193">
        <f t="shared" si="7"/>
        <v>16.26227286439789</v>
      </c>
      <c r="G164" s="193">
        <f t="shared" si="7"/>
        <v>25.879003507499998</v>
      </c>
      <c r="H164" s="193">
        <f t="shared" si="7"/>
        <v>38.194042657434416</v>
      </c>
      <c r="I164" s="193">
        <f t="shared" si="7"/>
        <v>72.951731435869547</v>
      </c>
    </row>
    <row r="165" spans="1:9" x14ac:dyDescent="0.2">
      <c r="A165" s="193" t="s">
        <v>73</v>
      </c>
      <c r="B165" s="193">
        <f t="shared" si="7"/>
        <v>9.155403346082408E-2</v>
      </c>
      <c r="C165" s="193">
        <f t="shared" si="7"/>
        <v>0.43310735902040787</v>
      </c>
      <c r="D165" s="193">
        <f t="shared" si="7"/>
        <v>1.2996818883347125</v>
      </c>
      <c r="E165" s="193">
        <f t="shared" si="7"/>
        <v>4.2226903518891721</v>
      </c>
      <c r="F165" s="193">
        <f t="shared" si="7"/>
        <v>15.728751246029949</v>
      </c>
      <c r="G165" s="193">
        <f t="shared" si="7"/>
        <v>23.275583186229184</v>
      </c>
      <c r="H165" s="193">
        <f t="shared" si="7"/>
        <v>41.663819637142893</v>
      </c>
      <c r="I165" s="193">
        <f t="shared" si="7"/>
        <v>62.987256028813562</v>
      </c>
    </row>
    <row r="166" spans="1:9" x14ac:dyDescent="0.2">
      <c r="A166" s="193" t="s">
        <v>117</v>
      </c>
      <c r="B166" s="193">
        <f t="shared" si="7"/>
        <v>0.10145783951612937</v>
      </c>
      <c r="C166" s="193">
        <f t="shared" si="7"/>
        <v>0.69851517937500041</v>
      </c>
      <c r="D166" s="193">
        <f t="shared" si="7"/>
        <v>2.0167558197443172</v>
      </c>
      <c r="E166" s="193">
        <f t="shared" si="7"/>
        <v>5.2597293083031031</v>
      </c>
      <c r="F166" s="193">
        <f t="shared" si="7"/>
        <v>18.02687234117202</v>
      </c>
      <c r="G166" s="193">
        <f t="shared" si="7"/>
        <v>25.400451341379295</v>
      </c>
      <c r="H166" s="193">
        <f t="shared" si="7"/>
        <v>39.246741599999979</v>
      </c>
      <c r="I166" s="193">
        <f t="shared" si="7"/>
        <v>63.025925849811649</v>
      </c>
    </row>
    <row r="167" spans="1:9" x14ac:dyDescent="0.2">
      <c r="A167" s="193" t="s">
        <v>74</v>
      </c>
      <c r="B167" s="193">
        <f t="shared" si="7"/>
        <v>0.12430464145384698</v>
      </c>
      <c r="C167" s="193">
        <f t="shared" si="7"/>
        <v>0.58803804637500001</v>
      </c>
      <c r="D167" s="193">
        <f t="shared" si="7"/>
        <v>2.4839533138333314</v>
      </c>
      <c r="E167" s="193">
        <f t="shared" si="7"/>
        <v>7.7591741286297182</v>
      </c>
      <c r="F167" s="193">
        <f t="shared" si="7"/>
        <v>16.71123519609375</v>
      </c>
      <c r="G167" s="193">
        <f t="shared" si="7"/>
        <v>30.061902474586102</v>
      </c>
      <c r="H167" s="193">
        <f t="shared" si="7"/>
        <v>58.797721804285686</v>
      </c>
      <c r="I167" s="193">
        <f t="shared" si="7"/>
        <v>94.937880566759176</v>
      </c>
    </row>
    <row r="168" spans="1:9" x14ac:dyDescent="0.2">
      <c r="A168" s="193" t="s">
        <v>66</v>
      </c>
      <c r="B168" s="193">
        <f t="shared" si="7"/>
        <v>8.3237119955800756E-2</v>
      </c>
      <c r="C168" s="193">
        <f t="shared" si="7"/>
        <v>0.3697156503221477</v>
      </c>
      <c r="D168" s="193">
        <f t="shared" si="7"/>
        <v>1.6217075893571447</v>
      </c>
      <c r="E168" s="193">
        <f t="shared" si="7"/>
        <v>6.6199292455833376</v>
      </c>
      <c r="F168" s="193">
        <f t="shared" si="7"/>
        <v>7.5070925995000017</v>
      </c>
      <c r="G168" s="193">
        <f t="shared" si="7"/>
        <v>11.501075166934084</v>
      </c>
      <c r="H168" s="193">
        <f t="shared" si="7"/>
        <v>19.570064371499925</v>
      </c>
      <c r="I168" s="193">
        <f t="shared" si="7"/>
        <v>31.4273586970643</v>
      </c>
    </row>
    <row r="169" spans="1:9" x14ac:dyDescent="0.2">
      <c r="A169" s="193" t="s">
        <v>69</v>
      </c>
      <c r="B169" s="193">
        <f t="shared" si="7"/>
        <v>8.3613982263158193E-2</v>
      </c>
      <c r="C169" s="193">
        <f t="shared" si="7"/>
        <v>0.3826502919447301</v>
      </c>
      <c r="D169" s="193">
        <f t="shared" si="7"/>
        <v>0.93723671449790258</v>
      </c>
      <c r="E169" s="193">
        <f t="shared" si="7"/>
        <v>3.4184111917468112</v>
      </c>
      <c r="F169" s="193">
        <f t="shared" si="7"/>
        <v>8.0888129256552102</v>
      </c>
      <c r="G169" s="193">
        <f t="shared" si="7"/>
        <v>10.947499194339592</v>
      </c>
      <c r="H169" s="193">
        <f t="shared" si="7"/>
        <v>18.628107444782739</v>
      </c>
      <c r="I169" s="193">
        <f t="shared" si="7"/>
        <v>29.914680064477018</v>
      </c>
    </row>
    <row r="170" spans="1:9" x14ac:dyDescent="0.2">
      <c r="A170" s="193" t="s">
        <v>59</v>
      </c>
      <c r="B170" s="193">
        <f t="shared" si="7"/>
        <v>0.10658933999999999</v>
      </c>
      <c r="C170" s="193">
        <f t="shared" si="7"/>
        <v>0.72567556912500009</v>
      </c>
      <c r="D170" s="193">
        <f t="shared" si="7"/>
        <v>2.4473235461999998</v>
      </c>
      <c r="E170" s="193">
        <f t="shared" si="7"/>
        <v>3.9648811994999997</v>
      </c>
      <c r="F170" s="193">
        <f t="shared" si="7"/>
        <v>8.8578164024999992</v>
      </c>
      <c r="G170" s="193">
        <f t="shared" si="7"/>
        <v>17.10825621467858</v>
      </c>
      <c r="H170" s="193">
        <f t="shared" si="7"/>
        <v>23.408538472959215</v>
      </c>
      <c r="I170" s="193">
        <f t="shared" si="7"/>
        <v>33.155445627777752</v>
      </c>
    </row>
    <row r="171" spans="1:9" x14ac:dyDescent="0.2">
      <c r="A171" s="193" t="s">
        <v>64</v>
      </c>
      <c r="B171" s="193">
        <f t="shared" si="7"/>
        <v>0.18321995900000007</v>
      </c>
      <c r="C171" s="193">
        <f t="shared" si="7"/>
        <v>3.2121065855407789</v>
      </c>
      <c r="D171" s="193">
        <f t="shared" si="7"/>
        <v>7.4783604440758493</v>
      </c>
      <c r="E171" s="193">
        <f t="shared" si="7"/>
        <v>10.668354775000026</v>
      </c>
      <c r="F171" s="193">
        <f t="shared" si="7"/>
        <v>22.732570933290475</v>
      </c>
      <c r="G171" s="193">
        <f t="shared" si="7"/>
        <v>34.826932474344005</v>
      </c>
      <c r="H171" s="193">
        <f t="shared" si="7"/>
        <v>59.261008252890484</v>
      </c>
      <c r="I171" s="193">
        <f t="shared" si="7"/>
        <v>95.166624276695757</v>
      </c>
    </row>
    <row r="172" spans="1:9" x14ac:dyDescent="0.2">
      <c r="A172" s="193" t="s">
        <v>71</v>
      </c>
      <c r="B172" s="193">
        <f t="shared" ref="B172:I177" si="8">((B79*$I$10*$D$10)+(B79*$I$11*$D$11)+(B79*$I$12*antall_tanker_bunkers*$D$12))</f>
        <v>0.20501400833333344</v>
      </c>
      <c r="C172" s="193">
        <f t="shared" si="8"/>
        <v>2.4460424614085845</v>
      </c>
      <c r="D172" s="193">
        <f t="shared" si="8"/>
        <v>8.6841706071999702</v>
      </c>
      <c r="E172" s="193">
        <f t="shared" si="8"/>
        <v>15.310962584818478</v>
      </c>
      <c r="F172" s="193">
        <f t="shared" si="8"/>
        <v>22.825384260714316</v>
      </c>
      <c r="G172" s="193">
        <f t="shared" si="8"/>
        <v>52.574922790000031</v>
      </c>
      <c r="H172" s="193">
        <f t="shared" si="8"/>
        <v>37.587179381818189</v>
      </c>
      <c r="I172" s="193">
        <f t="shared" si="8"/>
        <v>69.247708287931019</v>
      </c>
    </row>
    <row r="173" spans="1:9" x14ac:dyDescent="0.2">
      <c r="A173" s="193" t="s">
        <v>58</v>
      </c>
      <c r="B173" s="193">
        <f t="shared" si="8"/>
        <v>8.8824449999999999E-2</v>
      </c>
      <c r="C173" s="193">
        <f t="shared" si="8"/>
        <v>0.5550481372222219</v>
      </c>
      <c r="D173" s="193">
        <f t="shared" si="8"/>
        <v>2.9796565499999996</v>
      </c>
      <c r="E173" s="193">
        <f t="shared" si="8"/>
        <v>20.398954645970626</v>
      </c>
      <c r="F173" s="193">
        <f t="shared" si="8"/>
        <v>40.649298299999998</v>
      </c>
      <c r="G173" s="193">
        <f t="shared" si="8"/>
        <v>40.649298299999998</v>
      </c>
      <c r="H173" s="193">
        <f t="shared" si="8"/>
        <v>40.649298299999998</v>
      </c>
      <c r="I173" s="193">
        <f t="shared" si="8"/>
        <v>40.649298299999998</v>
      </c>
    </row>
    <row r="174" spans="1:9" x14ac:dyDescent="0.2">
      <c r="A174" s="193" t="s">
        <v>70</v>
      </c>
      <c r="B174" s="193">
        <f t="shared" si="8"/>
        <v>0.80947041531702235</v>
      </c>
      <c r="C174" s="193">
        <f t="shared" si="8"/>
        <v>1.6895981560099149</v>
      </c>
      <c r="D174" s="193">
        <f t="shared" si="8"/>
        <v>14.464753961432418</v>
      </c>
      <c r="E174" s="193">
        <f t="shared" si="8"/>
        <v>16.957394999999998</v>
      </c>
      <c r="F174" s="193">
        <f t="shared" si="8"/>
        <v>36.133517567738124</v>
      </c>
      <c r="G174" s="193">
        <f t="shared" si="8"/>
        <v>55.35755634877431</v>
      </c>
      <c r="H174" s="193">
        <f t="shared" si="8"/>
        <v>94.195623058713522</v>
      </c>
      <c r="I174" s="193">
        <f t="shared" si="8"/>
        <v>151.26775146794063</v>
      </c>
    </row>
    <row r="175" spans="1:9" x14ac:dyDescent="0.2">
      <c r="A175" s="193" t="s">
        <v>72</v>
      </c>
      <c r="B175" s="193">
        <f t="shared" si="8"/>
        <v>0.28817953565923549</v>
      </c>
      <c r="C175" s="193">
        <f t="shared" si="8"/>
        <v>1.1447219195454541</v>
      </c>
      <c r="D175" s="193">
        <f t="shared" si="8"/>
        <v>5.6913551016366588</v>
      </c>
      <c r="E175" s="193">
        <f t="shared" si="8"/>
        <v>13.774318923857134</v>
      </c>
      <c r="F175" s="193">
        <f t="shared" si="8"/>
        <v>21.805393106250001</v>
      </c>
      <c r="G175" s="193">
        <f t="shared" si="8"/>
        <v>30.814009200000001</v>
      </c>
      <c r="H175" s="193">
        <f t="shared" si="8"/>
        <v>81.787131074999991</v>
      </c>
      <c r="I175" s="193">
        <f t="shared" si="8"/>
        <v>131.34108586996129</v>
      </c>
    </row>
    <row r="176" spans="1:9" x14ac:dyDescent="0.2">
      <c r="A176" s="193" t="s">
        <v>61</v>
      </c>
      <c r="B176" s="193">
        <f t="shared" si="8"/>
        <v>0.28060469498474616</v>
      </c>
      <c r="C176" s="193">
        <f t="shared" si="8"/>
        <v>1.2232516416966459</v>
      </c>
      <c r="D176" s="193">
        <f t="shared" si="8"/>
        <v>4.9885849456893228</v>
      </c>
      <c r="E176" s="193">
        <f t="shared" si="8"/>
        <v>10.439436059886329</v>
      </c>
      <c r="F176" s="193">
        <f t="shared" si="8"/>
        <v>22.244781481305509</v>
      </c>
      <c r="G176" s="193">
        <f t="shared" si="8"/>
        <v>34.079625433893938</v>
      </c>
      <c r="H176" s="193">
        <f t="shared" si="8"/>
        <v>57.989401322702946</v>
      </c>
      <c r="I176" s="193">
        <f t="shared" si="8"/>
        <v>93.124564201774277</v>
      </c>
    </row>
    <row r="177" spans="1:9" x14ac:dyDescent="0.2">
      <c r="A177" s="193" t="s">
        <v>56</v>
      </c>
      <c r="B177" s="193">
        <f t="shared" si="8"/>
        <v>0.16480238863636357</v>
      </c>
      <c r="C177" s="193">
        <f t="shared" si="8"/>
        <v>0.55233487451057384</v>
      </c>
      <c r="D177" s="193">
        <f t="shared" si="8"/>
        <v>1.8121149103571448</v>
      </c>
      <c r="E177" s="193">
        <f t="shared" si="8"/>
        <v>4.8453737474999992</v>
      </c>
      <c r="F177" s="193">
        <f t="shared" si="8"/>
        <v>10.324722484057718</v>
      </c>
      <c r="G177" s="193">
        <f t="shared" si="8"/>
        <v>15.817762708134296</v>
      </c>
      <c r="H177" s="193">
        <f t="shared" si="8"/>
        <v>26.915277912562328</v>
      </c>
      <c r="I177" s="193">
        <f t="shared" si="8"/>
        <v>43.222959175398898</v>
      </c>
    </row>
    <row r="178" spans="1:9" x14ac:dyDescent="0.2">
      <c r="A178" s="193"/>
      <c r="B178" s="193"/>
      <c r="C178" s="193"/>
      <c r="D178" s="193"/>
      <c r="E178" s="193"/>
      <c r="F178" s="193"/>
      <c r="G178" s="193"/>
      <c r="H178" s="193"/>
      <c r="I178" s="193"/>
    </row>
    <row r="179" spans="1:9" ht="34" x14ac:dyDescent="0.4">
      <c r="A179" s="190">
        <v>2050</v>
      </c>
      <c r="B179" s="190"/>
      <c r="C179" s="190"/>
      <c r="D179" s="190"/>
      <c r="E179" s="190"/>
      <c r="F179" s="190"/>
      <c r="G179" s="190"/>
      <c r="H179" s="190"/>
      <c r="I179" s="190"/>
    </row>
    <row r="181" spans="1:9" x14ac:dyDescent="0.2">
      <c r="A181" s="165" t="s">
        <v>1315</v>
      </c>
      <c r="B181" s="165"/>
      <c r="C181" s="165"/>
      <c r="D181" s="165"/>
      <c r="E181" s="165"/>
      <c r="F181" s="165"/>
      <c r="G181" s="165"/>
      <c r="H181" s="165"/>
      <c r="I181" s="165"/>
    </row>
    <row r="182" spans="1:9" ht="21" x14ac:dyDescent="0.25">
      <c r="A182" s="14" t="s">
        <v>1367</v>
      </c>
      <c r="B182" s="191"/>
      <c r="C182" s="191"/>
      <c r="D182" s="191"/>
      <c r="E182" s="191"/>
      <c r="F182" s="191"/>
      <c r="G182" s="191"/>
      <c r="H182" s="191"/>
      <c r="I182" s="191"/>
    </row>
    <row r="183" spans="1:9" ht="16" x14ac:dyDescent="0.2">
      <c r="A183" s="192" t="s">
        <v>1336</v>
      </c>
      <c r="B183" s="120" t="s">
        <v>57</v>
      </c>
      <c r="C183" s="120" t="s">
        <v>68</v>
      </c>
      <c r="D183" s="120" t="s">
        <v>63</v>
      </c>
      <c r="E183" s="120" t="s">
        <v>60</v>
      </c>
      <c r="F183" s="120" t="s">
        <v>75</v>
      </c>
      <c r="G183" s="120" t="s">
        <v>67</v>
      </c>
      <c r="H183" s="120" t="s">
        <v>84</v>
      </c>
      <c r="I183" s="120" t="s">
        <v>1303</v>
      </c>
    </row>
    <row r="184" spans="1:9" x14ac:dyDescent="0.2">
      <c r="A184" s="193" t="s">
        <v>65</v>
      </c>
      <c r="B184" s="194">
        <f t="shared" ref="B184:I193" si="9">((B69*$H$10*$C$18)+(B69*$H$11*antall_tanker_bunkers*$C$19)+(B69*$H$12*antall_tanker_bunkers*$C$20))</f>
        <v>0.11155079704433496</v>
      </c>
      <c r="C184" s="194">
        <f t="shared" si="9"/>
        <v>0.4121352312749022</v>
      </c>
      <c r="D184" s="194">
        <f t="shared" si="9"/>
        <v>1.3402017353493276</v>
      </c>
      <c r="E184" s="194">
        <f t="shared" si="9"/>
        <v>3.1393240976530952</v>
      </c>
      <c r="F184" s="194">
        <f t="shared" si="9"/>
        <v>12.572739919075239</v>
      </c>
      <c r="G184" s="194">
        <f t="shared" si="9"/>
        <v>22.586233593638504</v>
      </c>
      <c r="H184" s="194">
        <f t="shared" si="9"/>
        <v>30.514922782382431</v>
      </c>
      <c r="I184" s="194">
        <f t="shared" si="9"/>
        <v>60.709401714821624</v>
      </c>
    </row>
    <row r="185" spans="1:9" x14ac:dyDescent="0.2">
      <c r="A185" s="193" t="s">
        <v>76</v>
      </c>
      <c r="B185" s="194">
        <f t="shared" si="9"/>
        <v>9.4087981015396893E-2</v>
      </c>
      <c r="C185" s="194">
        <f t="shared" si="9"/>
        <v>0.44509450247844873</v>
      </c>
      <c r="D185" s="194">
        <f t="shared" si="9"/>
        <v>1.7989054193185021</v>
      </c>
      <c r="E185" s="194">
        <f t="shared" si="9"/>
        <v>5.1031392342268331</v>
      </c>
      <c r="F185" s="194">
        <f t="shared" si="9"/>
        <v>12.241498460587847</v>
      </c>
      <c r="G185" s="194">
        <f t="shared" si="9"/>
        <v>17.400473873922394</v>
      </c>
      <c r="H185" s="194">
        <f t="shared" si="9"/>
        <v>29.608396507684333</v>
      </c>
      <c r="I185" s="194">
        <f t="shared" si="9"/>
        <v>47.547809747985141</v>
      </c>
    </row>
    <row r="186" spans="1:9" x14ac:dyDescent="0.2">
      <c r="A186" s="193" t="s">
        <v>62</v>
      </c>
      <c r="B186" s="194">
        <f t="shared" si="9"/>
        <v>0.17414719392753503</v>
      </c>
      <c r="C186" s="194">
        <f t="shared" si="9"/>
        <v>0.8238242313490598</v>
      </c>
      <c r="D186" s="194">
        <f t="shared" si="9"/>
        <v>3.3071994907624855</v>
      </c>
      <c r="E186" s="194">
        <f t="shared" si="9"/>
        <v>6.563070667968752</v>
      </c>
      <c r="F186" s="194">
        <f t="shared" si="9"/>
        <v>14.640433137524814</v>
      </c>
      <c r="G186" s="194">
        <f t="shared" si="9"/>
        <v>23.29808530926725</v>
      </c>
      <c r="H186" s="194">
        <f t="shared" si="9"/>
        <v>34.384943140519781</v>
      </c>
      <c r="I186" s="194">
        <f t="shared" si="9"/>
        <v>65.676240662012759</v>
      </c>
    </row>
    <row r="187" spans="1:9" x14ac:dyDescent="0.2">
      <c r="A187" s="193" t="s">
        <v>73</v>
      </c>
      <c r="B187" s="194">
        <f t="shared" si="9"/>
        <v>8.242333138366835E-2</v>
      </c>
      <c r="C187" s="194">
        <f t="shared" si="9"/>
        <v>0.3899134754398309</v>
      </c>
      <c r="D187" s="194">
        <f t="shared" si="9"/>
        <v>1.170064353542678</v>
      </c>
      <c r="E187" s="194">
        <f t="shared" si="9"/>
        <v>3.8015605981282072</v>
      </c>
      <c r="F187" s="194">
        <f t="shared" si="9"/>
        <v>14.160119736915235</v>
      </c>
      <c r="G187" s="194">
        <f t="shared" si="9"/>
        <v>20.954304617585322</v>
      </c>
      <c r="H187" s="194">
        <f t="shared" si="9"/>
        <v>37.50867856773403</v>
      </c>
      <c r="I187" s="194">
        <f t="shared" si="9"/>
        <v>56.705524381209841</v>
      </c>
    </row>
    <row r="188" spans="1:9" x14ac:dyDescent="0.2">
      <c r="A188" s="193" t="s">
        <v>117</v>
      </c>
      <c r="B188" s="194">
        <f t="shared" si="9"/>
        <v>9.133942887931068E-2</v>
      </c>
      <c r="C188" s="194">
        <f t="shared" si="9"/>
        <v>0.62885212076193286</v>
      </c>
      <c r="D188" s="194">
        <f t="shared" si="9"/>
        <v>1.8156243582851679</v>
      </c>
      <c r="E188" s="194">
        <f t="shared" si="9"/>
        <v>4.7351754519058318</v>
      </c>
      <c r="F188" s="194">
        <f t="shared" si="9"/>
        <v>16.229048755381097</v>
      </c>
      <c r="G188" s="194">
        <f t="shared" si="9"/>
        <v>22.867259246432813</v>
      </c>
      <c r="H188" s="194">
        <f t="shared" si="9"/>
        <v>35.332656206896544</v>
      </c>
      <c r="I188" s="194">
        <f t="shared" si="9"/>
        <v>56.7403376532219</v>
      </c>
    </row>
    <row r="189" spans="1:9" x14ac:dyDescent="0.2">
      <c r="A189" s="193" t="s">
        <v>74</v>
      </c>
      <c r="B189" s="194">
        <f t="shared" si="9"/>
        <v>0.11190771468809829</v>
      </c>
      <c r="C189" s="194">
        <f t="shared" si="9"/>
        <v>0.52939289434267256</v>
      </c>
      <c r="D189" s="194">
        <f t="shared" si="9"/>
        <v>2.2362281528017229</v>
      </c>
      <c r="E189" s="194">
        <f t="shared" si="9"/>
        <v>6.9853501401583884</v>
      </c>
      <c r="F189" s="194">
        <f t="shared" si="9"/>
        <v>15.044620366042569</v>
      </c>
      <c r="G189" s="194">
        <f t="shared" si="9"/>
        <v>27.063822925361116</v>
      </c>
      <c r="H189" s="194">
        <f t="shared" si="9"/>
        <v>52.933813243226595</v>
      </c>
      <c r="I189" s="194">
        <f t="shared" si="9"/>
        <v>85.469706740615337</v>
      </c>
    </row>
    <row r="190" spans="1:9" x14ac:dyDescent="0.2">
      <c r="A190" s="193" t="s">
        <v>66</v>
      </c>
      <c r="B190" s="194">
        <f t="shared" si="9"/>
        <v>7.4935865326728621E-2</v>
      </c>
      <c r="C190" s="194">
        <f t="shared" si="9"/>
        <v>0.33284383453483002</v>
      </c>
      <c r="D190" s="194">
        <f t="shared" si="9"/>
        <v>1.459974366964288</v>
      </c>
      <c r="E190" s="194">
        <f t="shared" si="9"/>
        <v>5.9597223772629366</v>
      </c>
      <c r="F190" s="194">
        <f t="shared" si="9"/>
        <v>6.7584087523706931</v>
      </c>
      <c r="G190" s="194">
        <f t="shared" si="9"/>
        <v>10.354070639152308</v>
      </c>
      <c r="H190" s="194">
        <f t="shared" si="9"/>
        <v>17.618337935729222</v>
      </c>
      <c r="I190" s="194">
        <f t="shared" si="9"/>
        <v>28.293101925541599</v>
      </c>
    </row>
    <row r="191" spans="1:9" x14ac:dyDescent="0.2">
      <c r="A191" s="193" t="s">
        <v>69</v>
      </c>
      <c r="B191" s="194">
        <f t="shared" si="9"/>
        <v>7.5275143080762552E-2</v>
      </c>
      <c r="C191" s="194">
        <f t="shared" si="9"/>
        <v>0.34448850176014995</v>
      </c>
      <c r="D191" s="194">
        <f t="shared" si="9"/>
        <v>0.84376590941846896</v>
      </c>
      <c r="E191" s="194">
        <f t="shared" si="9"/>
        <v>3.0774923595643831</v>
      </c>
      <c r="F191" s="194">
        <f t="shared" si="9"/>
        <v>7.2821139939952797</v>
      </c>
      <c r="G191" s="194">
        <f t="shared" si="9"/>
        <v>9.8557029090760988</v>
      </c>
      <c r="H191" s="194">
        <f t="shared" si="9"/>
        <v>16.770322561800619</v>
      </c>
      <c r="I191" s="194">
        <f t="shared" si="9"/>
        <v>26.931283035671655</v>
      </c>
    </row>
    <row r="192" spans="1:9" x14ac:dyDescent="0.2">
      <c r="A192" s="193" t="s">
        <v>59</v>
      </c>
      <c r="B192" s="194">
        <f t="shared" si="9"/>
        <v>9.5959163793103472E-2</v>
      </c>
      <c r="C192" s="194">
        <f t="shared" si="9"/>
        <v>0.65330379940732786</v>
      </c>
      <c r="D192" s="194">
        <f t="shared" si="9"/>
        <v>2.2032514792241389</v>
      </c>
      <c r="E192" s="194">
        <f t="shared" si="9"/>
        <v>3.5694628040948286</v>
      </c>
      <c r="F192" s="194">
        <f t="shared" si="9"/>
        <v>7.9744246002155208</v>
      </c>
      <c r="G192" s="194">
        <f t="shared" si="9"/>
        <v>15.402046398999397</v>
      </c>
      <c r="H192" s="194">
        <f t="shared" si="9"/>
        <v>21.074000246965205</v>
      </c>
      <c r="I192" s="194">
        <f t="shared" si="9"/>
        <v>29.848846400862058</v>
      </c>
    </row>
    <row r="193" spans="1:9" x14ac:dyDescent="0.2">
      <c r="A193" s="193" t="s">
        <v>64</v>
      </c>
      <c r="B193" s="194">
        <f t="shared" si="9"/>
        <v>0.16494739582632476</v>
      </c>
      <c r="C193" s="194">
        <f t="shared" si="9"/>
        <v>2.8917625530171591</v>
      </c>
      <c r="D193" s="194">
        <f t="shared" si="9"/>
        <v>6.7325420605563426</v>
      </c>
      <c r="E193" s="194">
        <f t="shared" si="9"/>
        <v>9.6043976185345095</v>
      </c>
      <c r="F193" s="194">
        <f t="shared" si="9"/>
        <v>20.465447085289803</v>
      </c>
      <c r="G193" s="194">
        <f t="shared" si="9"/>
        <v>31.353635529753081</v>
      </c>
      <c r="H193" s="194">
        <f t="shared" si="9"/>
        <v>53.350896041607683</v>
      </c>
      <c r="I193" s="194">
        <f t="shared" si="9"/>
        <v>85.675637794587971</v>
      </c>
    </row>
    <row r="194" spans="1:9" x14ac:dyDescent="0.2">
      <c r="A194" s="193" t="s">
        <v>71</v>
      </c>
      <c r="B194" s="194">
        <f t="shared" ref="B194:I199" si="10">((B79*$H$10*$C$18)+(B79*$H$11*antall_tanker_bunkers*$C$19)+(B79*$H$12*antall_tanker_bunkers*$C$20))</f>
        <v>0.18456792025862084</v>
      </c>
      <c r="C194" s="194">
        <f t="shared" si="10"/>
        <v>2.2020981572753184</v>
      </c>
      <c r="D194" s="194">
        <f t="shared" si="10"/>
        <v>7.8180965348275624</v>
      </c>
      <c r="E194" s="194">
        <f t="shared" si="10"/>
        <v>13.783997222486558</v>
      </c>
      <c r="F194" s="194">
        <f t="shared" si="10"/>
        <v>20.549004120997569</v>
      </c>
      <c r="G194" s="194">
        <f t="shared" si="10"/>
        <v>47.331615219827633</v>
      </c>
      <c r="H194" s="194">
        <f t="shared" si="10"/>
        <v>33.838602460815068</v>
      </c>
      <c r="I194" s="194">
        <f t="shared" si="10"/>
        <v>62.341620483799055</v>
      </c>
    </row>
    <row r="195" spans="1:9" x14ac:dyDescent="0.2">
      <c r="A195" s="193" t="s">
        <v>58</v>
      </c>
      <c r="B195" s="194">
        <f t="shared" si="10"/>
        <v>7.9965969827586234E-2</v>
      </c>
      <c r="C195" s="194">
        <f t="shared" si="10"/>
        <v>0.49969307543103436</v>
      </c>
      <c r="D195" s="194">
        <f t="shared" si="10"/>
        <v>2.6824948060344838</v>
      </c>
      <c r="E195" s="194">
        <f t="shared" si="10"/>
        <v>18.364562817264698</v>
      </c>
      <c r="F195" s="194">
        <f t="shared" si="10"/>
        <v>36.595335646551732</v>
      </c>
      <c r="G195" s="194">
        <f t="shared" si="10"/>
        <v>36.595335646551732</v>
      </c>
      <c r="H195" s="194">
        <f t="shared" si="10"/>
        <v>36.595335646551732</v>
      </c>
      <c r="I195" s="194">
        <f t="shared" si="10"/>
        <v>36.595335646551732</v>
      </c>
    </row>
    <row r="196" spans="1:9" x14ac:dyDescent="0.2">
      <c r="A196" s="193" t="s">
        <v>70</v>
      </c>
      <c r="B196" s="194">
        <f t="shared" si="10"/>
        <v>0.72874176882113784</v>
      </c>
      <c r="C196" s="194">
        <f t="shared" si="10"/>
        <v>1.5210941938197671</v>
      </c>
      <c r="D196" s="194">
        <f t="shared" si="10"/>
        <v>13.02218115443848</v>
      </c>
      <c r="E196" s="194">
        <f t="shared" si="10"/>
        <v>15.266230603448282</v>
      </c>
      <c r="F196" s="194">
        <f t="shared" si="10"/>
        <v>32.529914630333252</v>
      </c>
      <c r="G196" s="194">
        <f t="shared" si="10"/>
        <v>49.836736176975947</v>
      </c>
      <c r="H196" s="194">
        <f t="shared" si="10"/>
        <v>84.801474722373968</v>
      </c>
      <c r="I196" s="194">
        <f t="shared" si="10"/>
        <v>136.18178834512517</v>
      </c>
    </row>
    <row r="197" spans="1:9" x14ac:dyDescent="0.2">
      <c r="A197" s="193" t="s">
        <v>72</v>
      </c>
      <c r="B197" s="194">
        <f t="shared" si="10"/>
        <v>0.25943933290275634</v>
      </c>
      <c r="C197" s="194">
        <f t="shared" si="10"/>
        <v>1.0305585734485085</v>
      </c>
      <c r="D197" s="194">
        <f t="shared" si="10"/>
        <v>5.123755118501224</v>
      </c>
      <c r="E197" s="194">
        <f t="shared" si="10"/>
        <v>12.40060334131773</v>
      </c>
      <c r="F197" s="194">
        <f t="shared" si="10"/>
        <v>19.630736888469833</v>
      </c>
      <c r="G197" s="194">
        <f t="shared" si="10"/>
        <v>27.740921896551733</v>
      </c>
      <c r="H197" s="194">
        <f t="shared" si="10"/>
        <v>73.630484127155199</v>
      </c>
      <c r="I197" s="194">
        <f t="shared" si="10"/>
        <v>118.24241309458981</v>
      </c>
    </row>
    <row r="198" spans="1:9" x14ac:dyDescent="0.2">
      <c r="A198" s="193" t="s">
        <v>61</v>
      </c>
      <c r="B198" s="194">
        <f t="shared" si="10"/>
        <v>0.25261993260447146</v>
      </c>
      <c r="C198" s="194">
        <f t="shared" si="10"/>
        <v>1.1012565106956398</v>
      </c>
      <c r="D198" s="194">
        <f t="shared" si="10"/>
        <v>4.491072370831942</v>
      </c>
      <c r="E198" s="194">
        <f t="shared" si="10"/>
        <v>9.3983090126861004</v>
      </c>
      <c r="F198" s="194">
        <f t="shared" si="10"/>
        <v>20.026304972958748</v>
      </c>
      <c r="G198" s="194">
        <f t="shared" si="10"/>
        <v>30.680857569984429</v>
      </c>
      <c r="H198" s="194">
        <f t="shared" si="10"/>
        <v>52.206106725018316</v>
      </c>
      <c r="I198" s="194">
        <f t="shared" si="10"/>
        <v>83.837232779557866</v>
      </c>
    </row>
    <row r="199" spans="1:9" x14ac:dyDescent="0.2">
      <c r="A199" s="193" t="s">
        <v>56</v>
      </c>
      <c r="B199" s="194">
        <f t="shared" si="10"/>
        <v>0.14836661344043883</v>
      </c>
      <c r="C199" s="194">
        <f t="shared" si="10"/>
        <v>0.49725040695254707</v>
      </c>
      <c r="D199" s="194">
        <f t="shared" si="10"/>
        <v>1.6313923277401501</v>
      </c>
      <c r="E199" s="194">
        <f t="shared" si="10"/>
        <v>4.3621436540948286</v>
      </c>
      <c r="F199" s="194">
        <f t="shared" si="10"/>
        <v>9.2950358447292469</v>
      </c>
      <c r="G199" s="194">
        <f t="shared" si="10"/>
        <v>14.240254068092579</v>
      </c>
      <c r="H199" s="194">
        <f t="shared" si="10"/>
        <v>24.231011860552556</v>
      </c>
      <c r="I199" s="194">
        <f t="shared" si="10"/>
        <v>38.912324807853466</v>
      </c>
    </row>
    <row r="202" spans="1:9" x14ac:dyDescent="0.2">
      <c r="A202" s="165" t="s">
        <v>1299</v>
      </c>
      <c r="B202" s="196"/>
      <c r="C202" s="165"/>
      <c r="D202" s="165"/>
      <c r="E202" s="165"/>
      <c r="F202" s="165"/>
      <c r="G202" s="165"/>
      <c r="H202" s="165"/>
      <c r="I202" s="165"/>
    </row>
    <row r="203" spans="1:9" ht="21" x14ac:dyDescent="0.25">
      <c r="A203" s="14" t="s">
        <v>1367</v>
      </c>
      <c r="B203" s="191"/>
      <c r="C203" s="191"/>
      <c r="D203" s="191"/>
      <c r="E203" s="191"/>
      <c r="F203" s="191"/>
      <c r="G203" s="191"/>
      <c r="H203" s="191"/>
      <c r="I203" s="191"/>
    </row>
    <row r="204" spans="1:9" ht="16" x14ac:dyDescent="0.2">
      <c r="A204" s="192" t="s">
        <v>1336</v>
      </c>
      <c r="B204" s="120" t="s">
        <v>57</v>
      </c>
      <c r="C204" s="120" t="s">
        <v>68</v>
      </c>
      <c r="D204" s="120" t="s">
        <v>63</v>
      </c>
      <c r="E204" s="120" t="s">
        <v>60</v>
      </c>
      <c r="F204" s="120" t="s">
        <v>75</v>
      </c>
      <c r="G204" s="120" t="s">
        <v>67</v>
      </c>
      <c r="H204" s="120" t="s">
        <v>84</v>
      </c>
      <c r="I204" s="120" t="s">
        <v>1303</v>
      </c>
    </row>
    <row r="205" spans="1:9" x14ac:dyDescent="0.2">
      <c r="A205" s="193" t="s">
        <v>65</v>
      </c>
      <c r="B205" s="197">
        <f t="shared" ref="B205:I214" si="11">((B69*$G$10*$B$18)+(B69*$G$11*$B$19)+(B69*$G$12*antall_tanker_bunkers*$B$20))</f>
        <v>7.0265007428571405E-2</v>
      </c>
      <c r="C205" s="197">
        <f t="shared" si="11"/>
        <v>0.25960088008692223</v>
      </c>
      <c r="D205" s="197">
        <f t="shared" si="11"/>
        <v>0.84418298555659765</v>
      </c>
      <c r="E205" s="197">
        <f t="shared" si="11"/>
        <v>1.9774366197905191</v>
      </c>
      <c r="F205" s="197">
        <f t="shared" si="11"/>
        <v>7.9194742414992199</v>
      </c>
      <c r="G205" s="197">
        <f t="shared" si="11"/>
        <v>14.226898536724123</v>
      </c>
      <c r="H205" s="197">
        <f t="shared" si="11"/>
        <v>19.221120178408199</v>
      </c>
      <c r="I205" s="197">
        <f t="shared" si="11"/>
        <v>38.240395187680107</v>
      </c>
    </row>
    <row r="206" spans="1:9" x14ac:dyDescent="0.2">
      <c r="A206" s="193" t="s">
        <v>76</v>
      </c>
      <c r="B206" s="197">
        <f t="shared" si="11"/>
        <v>5.9265311052494073E-2</v>
      </c>
      <c r="C206" s="197">
        <f t="shared" si="11"/>
        <v>0.28036167693750019</v>
      </c>
      <c r="D206" s="197">
        <f t="shared" si="11"/>
        <v>1.1331169834804067</v>
      </c>
      <c r="E206" s="197">
        <f t="shared" si="11"/>
        <v>3.2144289929140628</v>
      </c>
      <c r="F206" s="197">
        <f t="shared" si="11"/>
        <v>7.7108277400132899</v>
      </c>
      <c r="G206" s="197">
        <f t="shared" si="11"/>
        <v>10.960427521874985</v>
      </c>
      <c r="H206" s="197">
        <f t="shared" si="11"/>
        <v>18.650106101291911</v>
      </c>
      <c r="I206" s="197">
        <f t="shared" si="11"/>
        <v>29.950007473515797</v>
      </c>
    </row>
    <row r="207" spans="1:9" x14ac:dyDescent="0.2">
      <c r="A207" s="193" t="s">
        <v>62</v>
      </c>
      <c r="B207" s="197">
        <f t="shared" si="11"/>
        <v>0.10969400666962366</v>
      </c>
      <c r="C207" s="197">
        <f t="shared" si="11"/>
        <v>0.51892068249922485</v>
      </c>
      <c r="D207" s="197">
        <f t="shared" si="11"/>
        <v>2.0831800663318965</v>
      </c>
      <c r="E207" s="197">
        <f t="shared" si="11"/>
        <v>4.1340288142968751</v>
      </c>
      <c r="F207" s="197">
        <f t="shared" si="11"/>
        <v>9.2218986365183166</v>
      </c>
      <c r="G207" s="197">
        <f t="shared" si="11"/>
        <v>14.675288574375003</v>
      </c>
      <c r="H207" s="197">
        <f t="shared" si="11"/>
        <v>21.658816872813421</v>
      </c>
      <c r="I207" s="197">
        <f t="shared" si="11"/>
        <v>41.368969655706522</v>
      </c>
    </row>
    <row r="208" spans="1:9" x14ac:dyDescent="0.2">
      <c r="A208" s="193" t="s">
        <v>73</v>
      </c>
      <c r="B208" s="197">
        <f t="shared" si="11"/>
        <v>5.1917836047906354E-2</v>
      </c>
      <c r="C208" s="197">
        <f t="shared" si="11"/>
        <v>0.24560356334693861</v>
      </c>
      <c r="D208" s="197">
        <f t="shared" si="11"/>
        <v>0.73701472936053836</v>
      </c>
      <c r="E208" s="197">
        <f t="shared" si="11"/>
        <v>2.394574406863982</v>
      </c>
      <c r="F208" s="197">
        <f t="shared" si="11"/>
        <v>8.9193528407364973</v>
      </c>
      <c r="G208" s="197">
        <f t="shared" si="11"/>
        <v>13.198958758044602</v>
      </c>
      <c r="H208" s="197">
        <f t="shared" si="11"/>
        <v>23.626434306428592</v>
      </c>
      <c r="I208" s="197">
        <f t="shared" si="11"/>
        <v>35.718382991949163</v>
      </c>
    </row>
    <row r="209" spans="1:9" x14ac:dyDescent="0.2">
      <c r="A209" s="193" t="s">
        <v>117</v>
      </c>
      <c r="B209" s="197">
        <f t="shared" si="11"/>
        <v>5.75340187500002E-2</v>
      </c>
      <c r="C209" s="197">
        <f t="shared" si="11"/>
        <v>0.39610921757240886</v>
      </c>
      <c r="D209" s="197">
        <f t="shared" si="11"/>
        <v>1.1436481172940336</v>
      </c>
      <c r="E209" s="197">
        <f t="shared" si="11"/>
        <v>2.9826513760499309</v>
      </c>
      <c r="F209" s="197">
        <f t="shared" si="11"/>
        <v>10.222555656884133</v>
      </c>
      <c r="G209" s="197">
        <f t="shared" si="11"/>
        <v>14.403914480172407</v>
      </c>
      <c r="H209" s="197">
        <f t="shared" si="11"/>
        <v>22.255774199999991</v>
      </c>
      <c r="I209" s="197">
        <f t="shared" si="11"/>
        <v>35.740311609954176</v>
      </c>
    </row>
    <row r="210" spans="1:9" x14ac:dyDescent="0.2">
      <c r="A210" s="193" t="s">
        <v>74</v>
      </c>
      <c r="B210" s="197">
        <f t="shared" si="11"/>
        <v>7.0489827165901034E-2</v>
      </c>
      <c r="C210" s="197">
        <f t="shared" si="11"/>
        <v>0.33346059946875006</v>
      </c>
      <c r="D210" s="197">
        <f t="shared" si="11"/>
        <v>1.408583281624999</v>
      </c>
      <c r="E210" s="197">
        <f t="shared" si="11"/>
        <v>4.4000194753814874</v>
      </c>
      <c r="F210" s="197">
        <f t="shared" si="11"/>
        <v>9.476493129492189</v>
      </c>
      <c r="G210" s="197">
        <f t="shared" si="11"/>
        <v>17.047298354490902</v>
      </c>
      <c r="H210" s="197">
        <f t="shared" si="11"/>
        <v>33.342610535357132</v>
      </c>
      <c r="I210" s="197">
        <f t="shared" si="11"/>
        <v>53.836724955540276</v>
      </c>
    </row>
    <row r="211" spans="1:9" x14ac:dyDescent="0.2">
      <c r="A211" s="193" t="s">
        <v>66</v>
      </c>
      <c r="B211" s="197">
        <f t="shared" si="11"/>
        <v>4.7201537535911414E-2</v>
      </c>
      <c r="C211" s="197">
        <f t="shared" si="11"/>
        <v>0.20965582609731548</v>
      </c>
      <c r="D211" s="197">
        <f t="shared" si="11"/>
        <v>0.91962686469642985</v>
      </c>
      <c r="E211" s="197">
        <f t="shared" si="11"/>
        <v>3.7539842673125028</v>
      </c>
      <c r="F211" s="197">
        <f t="shared" si="11"/>
        <v>4.2570708033750018</v>
      </c>
      <c r="G211" s="197">
        <f t="shared" si="11"/>
        <v>6.5219511617370118</v>
      </c>
      <c r="H211" s="197">
        <f t="shared" si="11"/>
        <v>11.097658454570084</v>
      </c>
      <c r="I211" s="197">
        <f t="shared" si="11"/>
        <v>17.821611944066952</v>
      </c>
    </row>
    <row r="212" spans="1:9" x14ac:dyDescent="0.2">
      <c r="A212" s="193" t="s">
        <v>69</v>
      </c>
      <c r="B212" s="197">
        <f t="shared" si="11"/>
        <v>4.7415246039473863E-2</v>
      </c>
      <c r="C212" s="197">
        <f t="shared" si="11"/>
        <v>0.21699071433451161</v>
      </c>
      <c r="D212" s="197">
        <f t="shared" si="11"/>
        <v>0.53148179541649354</v>
      </c>
      <c r="E212" s="197">
        <f t="shared" si="11"/>
        <v>1.9384892733686185</v>
      </c>
      <c r="F212" s="197">
        <f t="shared" si="11"/>
        <v>4.5869487932069184</v>
      </c>
      <c r="G212" s="197">
        <f t="shared" si="11"/>
        <v>6.2080330797169649</v>
      </c>
      <c r="H212" s="197">
        <f t="shared" si="11"/>
        <v>10.563499953443873</v>
      </c>
      <c r="I212" s="197">
        <f t="shared" si="11"/>
        <v>16.963812475587581</v>
      </c>
    </row>
    <row r="213" spans="1:9" x14ac:dyDescent="0.2">
      <c r="A213" s="193" t="s">
        <v>59</v>
      </c>
      <c r="B213" s="197">
        <f t="shared" si="11"/>
        <v>6.0443955000000008E-2</v>
      </c>
      <c r="C213" s="197">
        <f t="shared" si="11"/>
        <v>0.4115111459062501</v>
      </c>
      <c r="D213" s="197">
        <f t="shared" si="11"/>
        <v>1.3878115231500003</v>
      </c>
      <c r="E213" s="197">
        <f t="shared" si="11"/>
        <v>2.2483777533750002</v>
      </c>
      <c r="F213" s="197">
        <f t="shared" si="11"/>
        <v>5.0230300331250008</v>
      </c>
      <c r="G213" s="197">
        <f t="shared" si="11"/>
        <v>9.7016330973482194</v>
      </c>
      <c r="H213" s="197">
        <f t="shared" si="11"/>
        <v>13.274354134056145</v>
      </c>
      <c r="I213" s="197">
        <f t="shared" si="11"/>
        <v>18.801563679166655</v>
      </c>
    </row>
    <row r="214" spans="1:9" x14ac:dyDescent="0.2">
      <c r="A214" s="193" t="s">
        <v>64</v>
      </c>
      <c r="B214" s="197">
        <f t="shared" si="11"/>
        <v>0.10389912309146347</v>
      </c>
      <c r="C214" s="197">
        <f t="shared" si="11"/>
        <v>1.8214994661908079</v>
      </c>
      <c r="D214" s="197">
        <f t="shared" si="11"/>
        <v>4.2407775688966716</v>
      </c>
      <c r="E214" s="197">
        <f t="shared" si="11"/>
        <v>6.0497377687500151</v>
      </c>
      <c r="F214" s="197">
        <f t="shared" si="11"/>
        <v>12.891031078024479</v>
      </c>
      <c r="G214" s="197">
        <f t="shared" si="11"/>
        <v>19.749419025085324</v>
      </c>
      <c r="H214" s="197">
        <f t="shared" si="11"/>
        <v>33.605327850724485</v>
      </c>
      <c r="I214" s="197">
        <f t="shared" si="11"/>
        <v>53.966439376418947</v>
      </c>
    </row>
    <row r="215" spans="1:9" x14ac:dyDescent="0.2">
      <c r="A215" s="193" t="s">
        <v>71</v>
      </c>
      <c r="B215" s="197">
        <f t="shared" ref="B215:I220" si="12">((B79*$G$10*$B$18)+(B79*$G$11*$B$19)+(B79*$G$12*antall_tanker_bunkers*$B$20))</f>
        <v>0.11625794375000009</v>
      </c>
      <c r="C215" s="197">
        <f t="shared" si="12"/>
        <v>1.3870850543353561</v>
      </c>
      <c r="D215" s="197">
        <f t="shared" si="12"/>
        <v>4.9245601613999845</v>
      </c>
      <c r="E215" s="197">
        <f t="shared" si="12"/>
        <v>8.6824360999275534</v>
      </c>
      <c r="F215" s="197">
        <f t="shared" si="12"/>
        <v>12.943663025892876</v>
      </c>
      <c r="G215" s="197">
        <f t="shared" si="12"/>
        <v>29.813828167500024</v>
      </c>
      <c r="H215" s="197">
        <f t="shared" si="12"/>
        <v>21.314680990909096</v>
      </c>
      <c r="I215" s="197">
        <f t="shared" si="12"/>
        <v>39.268517504741375</v>
      </c>
    </row>
    <row r="216" spans="1:9" x14ac:dyDescent="0.2">
      <c r="A216" s="193" t="s">
        <v>58</v>
      </c>
      <c r="B216" s="197">
        <f t="shared" si="12"/>
        <v>5.0369962500000011E-2</v>
      </c>
      <c r="C216" s="197">
        <f t="shared" si="12"/>
        <v>0.3147529070833332</v>
      </c>
      <c r="D216" s="197">
        <f t="shared" si="12"/>
        <v>1.6896832875000003</v>
      </c>
      <c r="E216" s="197">
        <f t="shared" si="12"/>
        <v>11.567699890702858</v>
      </c>
      <c r="F216" s="197">
        <f t="shared" si="12"/>
        <v>23.051126475000004</v>
      </c>
      <c r="G216" s="197">
        <f t="shared" si="12"/>
        <v>23.051126475000004</v>
      </c>
      <c r="H216" s="197">
        <f t="shared" si="12"/>
        <v>23.051126475000004</v>
      </c>
      <c r="I216" s="197">
        <f t="shared" si="12"/>
        <v>23.051126475000004</v>
      </c>
    </row>
    <row r="217" spans="1:9" x14ac:dyDescent="0.2">
      <c r="A217" s="193" t="s">
        <v>70</v>
      </c>
      <c r="B217" s="197">
        <f t="shared" si="12"/>
        <v>0.45902895502733598</v>
      </c>
      <c r="C217" s="197">
        <f t="shared" si="12"/>
        <v>0.95812578359098866</v>
      </c>
      <c r="D217" s="197">
        <f t="shared" si="12"/>
        <v>8.202573892763505</v>
      </c>
      <c r="E217" s="197">
        <f t="shared" si="12"/>
        <v>9.6160837500000014</v>
      </c>
      <c r="F217" s="197">
        <f t="shared" si="12"/>
        <v>20.490348376827107</v>
      </c>
      <c r="G217" s="197">
        <f t="shared" si="12"/>
        <v>31.391785002658608</v>
      </c>
      <c r="H217" s="197">
        <f t="shared" si="12"/>
        <v>53.415810636953402</v>
      </c>
      <c r="I217" s="197">
        <f t="shared" si="12"/>
        <v>85.779883454380965</v>
      </c>
    </row>
    <row r="218" spans="1:9" x14ac:dyDescent="0.2">
      <c r="A218" s="193" t="s">
        <v>72</v>
      </c>
      <c r="B218" s="197">
        <f t="shared" si="12"/>
        <v>0.16341888302627378</v>
      </c>
      <c r="C218" s="197">
        <f t="shared" si="12"/>
        <v>0.64914108852272712</v>
      </c>
      <c r="D218" s="197">
        <f t="shared" si="12"/>
        <v>3.2274147832451789</v>
      </c>
      <c r="E218" s="197">
        <f t="shared" si="12"/>
        <v>7.8110467068214238</v>
      </c>
      <c r="F218" s="197">
        <f t="shared" si="12"/>
        <v>12.365253407812501</v>
      </c>
      <c r="G218" s="197">
        <f t="shared" si="12"/>
        <v>17.473797900000005</v>
      </c>
      <c r="H218" s="197">
        <f t="shared" si="12"/>
        <v>46.379287743750005</v>
      </c>
      <c r="I218" s="197">
        <f t="shared" si="12"/>
        <v>74.480006011624411</v>
      </c>
    </row>
    <row r="219" spans="1:9" x14ac:dyDescent="0.2">
      <c r="A219" s="193" t="s">
        <v>61</v>
      </c>
      <c r="B219" s="197">
        <f t="shared" si="12"/>
        <v>0.15912339410720364</v>
      </c>
      <c r="C219" s="197">
        <f t="shared" si="12"/>
        <v>0.6936731870596835</v>
      </c>
      <c r="D219" s="197">
        <f t="shared" si="12"/>
        <v>2.8288926826165066</v>
      </c>
      <c r="E219" s="197">
        <f t="shared" si="12"/>
        <v>5.9199241071306634</v>
      </c>
      <c r="F219" s="197">
        <f t="shared" si="12"/>
        <v>12.614418766837883</v>
      </c>
      <c r="G219" s="197">
        <f t="shared" si="12"/>
        <v>19.325641252147179</v>
      </c>
      <c r="H219" s="197">
        <f t="shared" si="12"/>
        <v>32.884233676898631</v>
      </c>
      <c r="I219" s="197">
        <f t="shared" si="12"/>
        <v>52.80844189490859</v>
      </c>
    </row>
    <row r="220" spans="1:9" x14ac:dyDescent="0.2">
      <c r="A220" s="193" t="s">
        <v>56</v>
      </c>
      <c r="B220" s="197">
        <f t="shared" si="12"/>
        <v>9.3455013068181783E-2</v>
      </c>
      <c r="C220" s="197">
        <f t="shared" si="12"/>
        <v>0.31321428859441081</v>
      </c>
      <c r="D220" s="197">
        <f t="shared" si="12"/>
        <v>1.0276017479464299</v>
      </c>
      <c r="E220" s="197">
        <f t="shared" si="12"/>
        <v>2.7476814543749999</v>
      </c>
      <c r="F220" s="197">
        <f t="shared" si="12"/>
        <v>5.8548731159595615</v>
      </c>
      <c r="G220" s="197">
        <f t="shared" si="12"/>
        <v>8.9698288527834755</v>
      </c>
      <c r="H220" s="197">
        <f t="shared" si="12"/>
        <v>15.262931987001808</v>
      </c>
      <c r="I220" s="197">
        <f t="shared" si="12"/>
        <v>24.510580508000597</v>
      </c>
    </row>
    <row r="223" spans="1:9" x14ac:dyDescent="0.2">
      <c r="A223" s="165" t="s">
        <v>1300</v>
      </c>
      <c r="B223" s="196"/>
      <c r="C223" s="165"/>
      <c r="D223" s="165"/>
      <c r="E223" s="165"/>
      <c r="F223" s="165"/>
      <c r="G223" s="165"/>
      <c r="H223" s="165"/>
      <c r="I223" s="165"/>
    </row>
    <row r="224" spans="1:9" ht="21" x14ac:dyDescent="0.25">
      <c r="A224" s="14" t="s">
        <v>1367</v>
      </c>
      <c r="B224" s="191"/>
      <c r="C224" s="191"/>
      <c r="D224" s="191"/>
      <c r="E224" s="191"/>
      <c r="F224" s="191"/>
      <c r="G224" s="191"/>
      <c r="H224" s="191"/>
      <c r="I224" s="191"/>
    </row>
    <row r="225" spans="1:9" ht="16" x14ac:dyDescent="0.2">
      <c r="A225" s="192" t="s">
        <v>1336</v>
      </c>
      <c r="B225" s="120" t="s">
        <v>57</v>
      </c>
      <c r="C225" s="120" t="s">
        <v>68</v>
      </c>
      <c r="D225" s="120" t="s">
        <v>63</v>
      </c>
      <c r="E225" s="120" t="s">
        <v>60</v>
      </c>
      <c r="F225" s="120" t="s">
        <v>75</v>
      </c>
      <c r="G225" s="120" t="s">
        <v>67</v>
      </c>
      <c r="H225" s="120" t="s">
        <v>84</v>
      </c>
      <c r="I225" s="120" t="s">
        <v>1303</v>
      </c>
    </row>
    <row r="226" spans="1:9" x14ac:dyDescent="0.2">
      <c r="A226" s="193" t="s">
        <v>65</v>
      </c>
      <c r="B226" s="193">
        <f t="shared" ref="B226:I235" si="13">((B69*$I$10*$D$18)+(B69*$I$11*$D$19)+(B69*$I$12*antall_tanker_bunkers*$D$20))</f>
        <v>5.7617306091428545E-2</v>
      </c>
      <c r="C226" s="193">
        <f t="shared" si="13"/>
        <v>0.21287272167127619</v>
      </c>
      <c r="D226" s="193">
        <f t="shared" si="13"/>
        <v>0.69223004815640998</v>
      </c>
      <c r="E226" s="193">
        <f t="shared" si="13"/>
        <v>1.6214980282282254</v>
      </c>
      <c r="F226" s="193">
        <f t="shared" si="13"/>
        <v>6.4939688780293592</v>
      </c>
      <c r="G226" s="193">
        <f t="shared" si="13"/>
        <v>11.666056800113779</v>
      </c>
      <c r="H226" s="193">
        <f t="shared" si="13"/>
        <v>15.761318546294721</v>
      </c>
      <c r="I226" s="193">
        <f t="shared" si="13"/>
        <v>31.357124053897682</v>
      </c>
    </row>
    <row r="227" spans="1:9" x14ac:dyDescent="0.2">
      <c r="A227" s="193" t="s">
        <v>76</v>
      </c>
      <c r="B227" s="193">
        <f t="shared" si="13"/>
        <v>4.8597555063045125E-2</v>
      </c>
      <c r="C227" s="193">
        <f t="shared" si="13"/>
        <v>0.22989657508875014</v>
      </c>
      <c r="D227" s="193">
        <f t="shared" si="13"/>
        <v>0.92915592645393352</v>
      </c>
      <c r="E227" s="193">
        <f t="shared" si="13"/>
        <v>2.6358317741895312</v>
      </c>
      <c r="F227" s="193">
        <f t="shared" si="13"/>
        <v>6.3228787468108969</v>
      </c>
      <c r="G227" s="193">
        <f t="shared" si="13"/>
        <v>8.9875505679374861</v>
      </c>
      <c r="H227" s="193">
        <f t="shared" si="13"/>
        <v>15.293087003059366</v>
      </c>
      <c r="I227" s="193">
        <f t="shared" si="13"/>
        <v>24.559006128282949</v>
      </c>
    </row>
    <row r="228" spans="1:9" x14ac:dyDescent="0.2">
      <c r="A228" s="193" t="s">
        <v>62</v>
      </c>
      <c r="B228" s="193">
        <f t="shared" si="13"/>
        <v>8.9949085469091389E-2</v>
      </c>
      <c r="C228" s="193">
        <f t="shared" si="13"/>
        <v>0.42551495964936437</v>
      </c>
      <c r="D228" s="193">
        <f t="shared" si="13"/>
        <v>1.7082076543921549</v>
      </c>
      <c r="E228" s="193">
        <f t="shared" si="13"/>
        <v>3.3899036277234371</v>
      </c>
      <c r="F228" s="193">
        <f t="shared" si="13"/>
        <v>7.5619568819450187</v>
      </c>
      <c r="G228" s="193">
        <f t="shared" si="13"/>
        <v>12.0337366309875</v>
      </c>
      <c r="H228" s="193">
        <f t="shared" si="13"/>
        <v>17.760229835707001</v>
      </c>
      <c r="I228" s="193">
        <f t="shared" si="13"/>
        <v>33.922555117679345</v>
      </c>
    </row>
    <row r="229" spans="1:9" x14ac:dyDescent="0.2">
      <c r="A229" s="193" t="s">
        <v>73</v>
      </c>
      <c r="B229" s="193">
        <f t="shared" si="13"/>
        <v>4.2572625559283206E-2</v>
      </c>
      <c r="C229" s="193">
        <f t="shared" si="13"/>
        <v>0.20139492194448966</v>
      </c>
      <c r="D229" s="193">
        <f t="shared" si="13"/>
        <v>0.60435207807564129</v>
      </c>
      <c r="E229" s="193">
        <f t="shared" si="13"/>
        <v>1.9635510136284651</v>
      </c>
      <c r="F229" s="193">
        <f t="shared" si="13"/>
        <v>7.3138693294039268</v>
      </c>
      <c r="G229" s="193">
        <f t="shared" si="13"/>
        <v>10.823146181596572</v>
      </c>
      <c r="H229" s="193">
        <f t="shared" si="13"/>
        <v>19.373676131271445</v>
      </c>
      <c r="I229" s="193">
        <f t="shared" si="13"/>
        <v>29.289074053398309</v>
      </c>
    </row>
    <row r="230" spans="1:9" x14ac:dyDescent="0.2">
      <c r="A230" s="193" t="s">
        <v>117</v>
      </c>
      <c r="B230" s="193">
        <f t="shared" si="13"/>
        <v>4.7177895375000153E-2</v>
      </c>
      <c r="C230" s="193">
        <f t="shared" si="13"/>
        <v>0.3248095584093752</v>
      </c>
      <c r="D230" s="193">
        <f t="shared" si="13"/>
        <v>0.93779145618110737</v>
      </c>
      <c r="E230" s="193">
        <f t="shared" si="13"/>
        <v>2.4457741283609433</v>
      </c>
      <c r="F230" s="193">
        <f t="shared" si="13"/>
        <v>8.3824956386449898</v>
      </c>
      <c r="G230" s="193">
        <f t="shared" si="13"/>
        <v>11.811209873741372</v>
      </c>
      <c r="H230" s="193">
        <f t="shared" si="13"/>
        <v>18.249734843999992</v>
      </c>
      <c r="I230" s="193">
        <f t="shared" si="13"/>
        <v>29.307055520162418</v>
      </c>
    </row>
    <row r="231" spans="1:9" x14ac:dyDescent="0.2">
      <c r="A231" s="193" t="s">
        <v>74</v>
      </c>
      <c r="B231" s="193">
        <f t="shared" si="13"/>
        <v>5.7801658276038843E-2</v>
      </c>
      <c r="C231" s="193">
        <f t="shared" si="13"/>
        <v>0.27343769156437503</v>
      </c>
      <c r="D231" s="193">
        <f t="shared" si="13"/>
        <v>1.155038290932499</v>
      </c>
      <c r="E231" s="193">
        <f t="shared" si="13"/>
        <v>3.6080159698128189</v>
      </c>
      <c r="F231" s="193">
        <f t="shared" si="13"/>
        <v>7.7707243661835941</v>
      </c>
      <c r="G231" s="193">
        <f t="shared" si="13"/>
        <v>13.978784650682538</v>
      </c>
      <c r="H231" s="193">
        <f t="shared" si="13"/>
        <v>27.340940638992844</v>
      </c>
      <c r="I231" s="193">
        <f t="shared" si="13"/>
        <v>44.146114463543014</v>
      </c>
    </row>
    <row r="232" spans="1:9" x14ac:dyDescent="0.2">
      <c r="A232" s="193" t="s">
        <v>66</v>
      </c>
      <c r="B232" s="193">
        <f t="shared" si="13"/>
        <v>3.8705260779447359E-2</v>
      </c>
      <c r="C232" s="193">
        <f t="shared" si="13"/>
        <v>0.17191777739979869</v>
      </c>
      <c r="D232" s="193">
        <f t="shared" si="13"/>
        <v>0.75409402905107237</v>
      </c>
      <c r="E232" s="193">
        <f t="shared" si="13"/>
        <v>3.078267099196252</v>
      </c>
      <c r="F232" s="193">
        <f t="shared" si="13"/>
        <v>3.4907980587675005</v>
      </c>
      <c r="G232" s="193">
        <f t="shared" si="13"/>
        <v>5.3479999526243489</v>
      </c>
      <c r="H232" s="193">
        <f t="shared" si="13"/>
        <v>9.100079932747466</v>
      </c>
      <c r="I232" s="193">
        <f t="shared" si="13"/>
        <v>14.6137217941349</v>
      </c>
    </row>
    <row r="233" spans="1:9" x14ac:dyDescent="0.2">
      <c r="A233" s="193" t="s">
        <v>69</v>
      </c>
      <c r="B233" s="193">
        <f t="shared" si="13"/>
        <v>3.8880501752368561E-2</v>
      </c>
      <c r="C233" s="193">
        <f t="shared" si="13"/>
        <v>0.17793238575429948</v>
      </c>
      <c r="D233" s="193">
        <f t="shared" si="13"/>
        <v>0.43581507224152466</v>
      </c>
      <c r="E233" s="193">
        <f t="shared" si="13"/>
        <v>1.5895612041622671</v>
      </c>
      <c r="F233" s="193">
        <f t="shared" si="13"/>
        <v>3.7612980104296732</v>
      </c>
      <c r="G233" s="193">
        <f t="shared" si="13"/>
        <v>5.09058712536791</v>
      </c>
      <c r="H233" s="193">
        <f t="shared" si="13"/>
        <v>8.662069961823974</v>
      </c>
      <c r="I233" s="193">
        <f t="shared" si="13"/>
        <v>13.910326229981813</v>
      </c>
    </row>
    <row r="234" spans="1:9" x14ac:dyDescent="0.2">
      <c r="A234" s="193" t="s">
        <v>59</v>
      </c>
      <c r="B234" s="193">
        <f t="shared" si="13"/>
        <v>4.9564043099999996E-2</v>
      </c>
      <c r="C234" s="193">
        <f t="shared" si="13"/>
        <v>0.337439139643125</v>
      </c>
      <c r="D234" s="193">
        <f t="shared" si="13"/>
        <v>1.138005448983</v>
      </c>
      <c r="E234" s="193">
        <f t="shared" si="13"/>
        <v>1.8436697577675001</v>
      </c>
      <c r="F234" s="193">
        <f t="shared" si="13"/>
        <v>4.1188846271625001</v>
      </c>
      <c r="G234" s="193">
        <f t="shared" si="13"/>
        <v>7.95533913982554</v>
      </c>
      <c r="H234" s="193">
        <f t="shared" si="13"/>
        <v>10.884970389926035</v>
      </c>
      <c r="I234" s="193">
        <f t="shared" si="13"/>
        <v>15.417282216916655</v>
      </c>
    </row>
    <row r="235" spans="1:9" x14ac:dyDescent="0.2">
      <c r="A235" s="193" t="s">
        <v>64</v>
      </c>
      <c r="B235" s="193">
        <f t="shared" si="13"/>
        <v>8.5197280935000036E-2</v>
      </c>
      <c r="C235" s="193">
        <f t="shared" si="13"/>
        <v>1.4936295622764624</v>
      </c>
      <c r="D235" s="193">
        <f t="shared" si="13"/>
        <v>3.4774376064952701</v>
      </c>
      <c r="E235" s="193">
        <f t="shared" si="13"/>
        <v>4.9607849703750126</v>
      </c>
      <c r="F235" s="193">
        <f t="shared" si="13"/>
        <v>10.570645483980071</v>
      </c>
      <c r="G235" s="193">
        <f t="shared" si="13"/>
        <v>16.194523600569962</v>
      </c>
      <c r="H235" s="193">
        <f t="shared" si="13"/>
        <v>27.556368837594079</v>
      </c>
      <c r="I235" s="193">
        <f t="shared" si="13"/>
        <v>44.252480288663527</v>
      </c>
    </row>
    <row r="236" spans="1:9" x14ac:dyDescent="0.2">
      <c r="A236" s="193" t="s">
        <v>71</v>
      </c>
      <c r="B236" s="193">
        <f t="shared" ref="B236:I241" si="14">((B79*$I$10*$D$18)+(B79*$I$11*$D$19)+(B79*$I$12*antall_tanker_bunkers*$D$20))</f>
        <v>9.5331513875000051E-2</v>
      </c>
      <c r="C236" s="193">
        <f t="shared" si="14"/>
        <v>1.1374097445549918</v>
      </c>
      <c r="D236" s="193">
        <f t="shared" si="14"/>
        <v>4.0381393323479866</v>
      </c>
      <c r="E236" s="193">
        <f t="shared" si="14"/>
        <v>7.1195976019405922</v>
      </c>
      <c r="F236" s="193">
        <f t="shared" si="14"/>
        <v>10.613803681232156</v>
      </c>
      <c r="G236" s="193">
        <f t="shared" si="14"/>
        <v>24.447339097350017</v>
      </c>
      <c r="H236" s="193">
        <f t="shared" si="14"/>
        <v>17.478038412545459</v>
      </c>
      <c r="I236" s="193">
        <f t="shared" si="14"/>
        <v>32.200184353887927</v>
      </c>
    </row>
    <row r="237" spans="1:9" x14ac:dyDescent="0.2">
      <c r="A237" s="193" t="s">
        <v>58</v>
      </c>
      <c r="B237" s="193">
        <f t="shared" si="14"/>
        <v>4.1303369249999999E-2</v>
      </c>
      <c r="C237" s="193">
        <f t="shared" si="14"/>
        <v>0.25809738380833319</v>
      </c>
      <c r="D237" s="193">
        <f t="shared" si="14"/>
        <v>1.3855402957499998</v>
      </c>
      <c r="E237" s="193">
        <f t="shared" si="14"/>
        <v>9.4855139103763406</v>
      </c>
      <c r="F237" s="193">
        <f t="shared" si="14"/>
        <v>18.9019237095</v>
      </c>
      <c r="G237" s="193">
        <f t="shared" si="14"/>
        <v>18.9019237095</v>
      </c>
      <c r="H237" s="193">
        <f t="shared" si="14"/>
        <v>18.9019237095</v>
      </c>
      <c r="I237" s="193">
        <f t="shared" si="14"/>
        <v>18.9019237095</v>
      </c>
    </row>
    <row r="238" spans="1:9" x14ac:dyDescent="0.2">
      <c r="A238" s="193" t="s">
        <v>70</v>
      </c>
      <c r="B238" s="193">
        <f t="shared" si="14"/>
        <v>0.37640374312241542</v>
      </c>
      <c r="C238" s="193">
        <f t="shared" si="14"/>
        <v>0.78566314254461056</v>
      </c>
      <c r="D238" s="193">
        <f t="shared" si="14"/>
        <v>6.7261105920660738</v>
      </c>
      <c r="E238" s="193">
        <f t="shared" si="14"/>
        <v>7.8851886750000002</v>
      </c>
      <c r="F238" s="193">
        <f t="shared" si="14"/>
        <v>16.802085668998227</v>
      </c>
      <c r="G238" s="193">
        <f t="shared" si="14"/>
        <v>25.741263702180056</v>
      </c>
      <c r="H238" s="193">
        <f t="shared" si="14"/>
        <v>43.800964722301785</v>
      </c>
      <c r="I238" s="193">
        <f t="shared" si="14"/>
        <v>70.339504432592392</v>
      </c>
    </row>
    <row r="239" spans="1:9" x14ac:dyDescent="0.2">
      <c r="A239" s="193" t="s">
        <v>72</v>
      </c>
      <c r="B239" s="193">
        <f t="shared" si="14"/>
        <v>0.1340034840815445</v>
      </c>
      <c r="C239" s="193">
        <f t="shared" si="14"/>
        <v>0.53229569258863618</v>
      </c>
      <c r="D239" s="193">
        <f t="shared" si="14"/>
        <v>2.6464801222610461</v>
      </c>
      <c r="E239" s="193">
        <f t="shared" si="14"/>
        <v>6.4050582995935672</v>
      </c>
      <c r="F239" s="193">
        <f t="shared" si="14"/>
        <v>10.139507794406249</v>
      </c>
      <c r="G239" s="193">
        <f t="shared" si="14"/>
        <v>14.328514278</v>
      </c>
      <c r="H239" s="193">
        <f t="shared" si="14"/>
        <v>38.031015949875005</v>
      </c>
      <c r="I239" s="193">
        <f t="shared" si="14"/>
        <v>61.073604929532003</v>
      </c>
    </row>
    <row r="240" spans="1:9" x14ac:dyDescent="0.2">
      <c r="A240" s="193" t="s">
        <v>61</v>
      </c>
      <c r="B240" s="193">
        <f t="shared" si="14"/>
        <v>0.13048118316790694</v>
      </c>
      <c r="C240" s="193">
        <f t="shared" si="14"/>
        <v>0.56881201338894039</v>
      </c>
      <c r="D240" s="193">
        <f t="shared" si="14"/>
        <v>2.3196919997455354</v>
      </c>
      <c r="E240" s="193">
        <f t="shared" si="14"/>
        <v>4.8543377678471433</v>
      </c>
      <c r="F240" s="193">
        <f t="shared" si="14"/>
        <v>10.343823388807063</v>
      </c>
      <c r="G240" s="193">
        <f t="shared" si="14"/>
        <v>15.847025826760685</v>
      </c>
      <c r="H240" s="193">
        <f t="shared" si="14"/>
        <v>26.965071615056871</v>
      </c>
      <c r="I240" s="193">
        <f t="shared" si="14"/>
        <v>43.302922353825039</v>
      </c>
    </row>
    <row r="241" spans="1:21" x14ac:dyDescent="0.2">
      <c r="A241" s="193" t="s">
        <v>56</v>
      </c>
      <c r="B241" s="193">
        <f t="shared" si="14"/>
        <v>7.6633110715909059E-2</v>
      </c>
      <c r="C241" s="193">
        <f t="shared" si="14"/>
        <v>0.25683571664741683</v>
      </c>
      <c r="D241" s="193">
        <f t="shared" si="14"/>
        <v>0.84263343331607232</v>
      </c>
      <c r="E241" s="193">
        <f t="shared" si="14"/>
        <v>2.2530987925874997</v>
      </c>
      <c r="F241" s="193">
        <f t="shared" si="14"/>
        <v>4.8009959550868393</v>
      </c>
      <c r="G241" s="193">
        <f t="shared" si="14"/>
        <v>7.3552596592824484</v>
      </c>
      <c r="H241" s="193">
        <f t="shared" si="14"/>
        <v>12.515604229341481</v>
      </c>
      <c r="I241" s="193">
        <f t="shared" si="14"/>
        <v>20.098676016560486</v>
      </c>
    </row>
    <row r="242" spans="1:21" x14ac:dyDescent="0.2">
      <c r="A242" s="193"/>
      <c r="B242" s="193"/>
      <c r="C242" s="193"/>
      <c r="D242" s="193"/>
      <c r="E242" s="193"/>
      <c r="F242" s="193"/>
      <c r="G242" s="193"/>
      <c r="H242" s="193"/>
      <c r="I242" s="193"/>
    </row>
    <row r="243" spans="1:21" ht="24" x14ac:dyDescent="0.3">
      <c r="A243" s="188" t="s">
        <v>1368</v>
      </c>
      <c r="B243" s="189"/>
      <c r="C243" s="189"/>
      <c r="D243" s="189"/>
      <c r="E243" s="189"/>
      <c r="F243" s="189"/>
      <c r="G243" s="189"/>
      <c r="H243" s="189"/>
      <c r="I243" s="189"/>
      <c r="J243" s="189"/>
      <c r="K243" s="189"/>
      <c r="L243" s="189"/>
      <c r="M243" s="189"/>
      <c r="N243" s="189"/>
      <c r="O243" s="189"/>
      <c r="P243" s="189"/>
      <c r="Q243" s="189"/>
      <c r="R243" s="189"/>
      <c r="S243" s="189"/>
      <c r="T243" s="189"/>
      <c r="U243" s="189"/>
    </row>
    <row r="245" spans="1:21" ht="26" x14ac:dyDescent="0.3">
      <c r="A245" s="199" t="s">
        <v>1315</v>
      </c>
      <c r="B245" s="199"/>
      <c r="C245" s="199"/>
      <c r="D245" s="199"/>
      <c r="E245" s="199"/>
      <c r="F245" s="199"/>
      <c r="G245" s="199"/>
      <c r="H245" s="199"/>
      <c r="I245" s="199"/>
    </row>
    <row r="247" spans="1:21" x14ac:dyDescent="0.2">
      <c r="A247" s="165" t="s">
        <v>1317</v>
      </c>
      <c r="B247" s="165"/>
      <c r="C247" s="165"/>
      <c r="D247" s="165"/>
      <c r="E247" s="165"/>
      <c r="F247" s="165"/>
      <c r="G247" s="165"/>
      <c r="H247" s="165"/>
      <c r="I247" s="165"/>
    </row>
    <row r="248" spans="1:21" ht="21" x14ac:dyDescent="0.25">
      <c r="A248" s="14" t="s">
        <v>1369</v>
      </c>
      <c r="B248" s="191"/>
      <c r="C248" s="191"/>
      <c r="D248" s="191"/>
      <c r="E248" s="191"/>
      <c r="F248" s="191"/>
      <c r="G248" s="191"/>
      <c r="H248" s="191"/>
      <c r="I248" s="191"/>
    </row>
    <row r="249" spans="1:21" ht="16" x14ac:dyDescent="0.2">
      <c r="A249" s="192" t="s">
        <v>1336</v>
      </c>
      <c r="B249" s="120" t="s">
        <v>57</v>
      </c>
      <c r="C249" s="120" t="s">
        <v>68</v>
      </c>
      <c r="D249" s="120" t="s">
        <v>63</v>
      </c>
      <c r="E249" s="120" t="s">
        <v>60</v>
      </c>
      <c r="F249" s="120" t="s">
        <v>75</v>
      </c>
      <c r="G249" s="120" t="s">
        <v>67</v>
      </c>
      <c r="H249" s="120" t="s">
        <v>84</v>
      </c>
      <c r="I249" s="120" t="s">
        <v>1303</v>
      </c>
    </row>
    <row r="250" spans="1:21" x14ac:dyDescent="0.2">
      <c r="A250" s="193" t="s">
        <v>65</v>
      </c>
      <c r="B250" s="193">
        <f t="shared" ref="B250:I251" si="15">(B95/B89)*$B$99*$H$10</f>
        <v>41.666666666666664</v>
      </c>
      <c r="C250" s="193">
        <f t="shared" si="15"/>
        <v>83.333333333333329</v>
      </c>
      <c r="D250" s="193">
        <f t="shared" si="15"/>
        <v>357.14285714285717</v>
      </c>
      <c r="E250" s="193">
        <f t="shared" si="15"/>
        <v>555.55555555555554</v>
      </c>
      <c r="F250" s="193">
        <f t="shared" si="15"/>
        <v>1136.3636363636363</v>
      </c>
      <c r="G250" s="193">
        <f t="shared" si="15"/>
        <v>2272.7272727272725</v>
      </c>
      <c r="H250" s="193">
        <f t="shared" si="15"/>
        <v>4545.454545454545</v>
      </c>
      <c r="I250" s="193">
        <f t="shared" si="15"/>
        <v>5714.2857142857147</v>
      </c>
    </row>
    <row r="251" spans="1:21" x14ac:dyDescent="0.2">
      <c r="A251" s="193" t="s">
        <v>76</v>
      </c>
      <c r="B251" s="193">
        <f t="shared" si="15"/>
        <v>41.666666666666664</v>
      </c>
      <c r="C251" s="193">
        <f t="shared" si="15"/>
        <v>83.333333333333329</v>
      </c>
      <c r="D251" s="193">
        <f t="shared" si="15"/>
        <v>357.14285714285717</v>
      </c>
      <c r="E251" s="193">
        <f t="shared" si="15"/>
        <v>555.55555555555554</v>
      </c>
      <c r="F251" s="193">
        <f t="shared" si="15"/>
        <v>1136.3636363636363</v>
      </c>
      <c r="G251" s="193">
        <f t="shared" si="15"/>
        <v>2272.7272727272725</v>
      </c>
      <c r="H251" s="193">
        <f t="shared" si="15"/>
        <v>4545.454545454545</v>
      </c>
      <c r="I251" s="193">
        <f t="shared" si="15"/>
        <v>5714.2857142857147</v>
      </c>
    </row>
    <row r="253" spans="1:21" x14ac:dyDescent="0.2">
      <c r="A253" s="165" t="s">
        <v>1319</v>
      </c>
      <c r="B253" s="165"/>
      <c r="C253" s="165"/>
      <c r="D253" s="165"/>
      <c r="E253" s="165"/>
      <c r="F253" s="165"/>
      <c r="G253" s="165"/>
      <c r="H253" s="165"/>
      <c r="I253" s="165"/>
    </row>
    <row r="254" spans="1:21" ht="21" x14ac:dyDescent="0.25">
      <c r="A254" s="14" t="s">
        <v>1369</v>
      </c>
      <c r="B254" s="191"/>
      <c r="C254" s="191"/>
      <c r="D254" s="191"/>
      <c r="E254" s="191"/>
      <c r="F254" s="191"/>
      <c r="G254" s="191"/>
      <c r="H254" s="191"/>
      <c r="I254" s="191"/>
    </row>
    <row r="255" spans="1:21" ht="16" x14ac:dyDescent="0.2">
      <c r="A255" s="192" t="s">
        <v>1336</v>
      </c>
      <c r="B255" s="120" t="s">
        <v>57</v>
      </c>
      <c r="C255" s="120" t="s">
        <v>68</v>
      </c>
      <c r="D255" s="120" t="s">
        <v>63</v>
      </c>
      <c r="E255" s="120" t="s">
        <v>60</v>
      </c>
      <c r="F255" s="120" t="s">
        <v>75</v>
      </c>
      <c r="G255" s="120" t="s">
        <v>67</v>
      </c>
      <c r="H255" s="120" t="s">
        <v>84</v>
      </c>
      <c r="I255" s="120" t="s">
        <v>1303</v>
      </c>
    </row>
    <row r="256" spans="1:21" x14ac:dyDescent="0.2">
      <c r="A256" s="193" t="s">
        <v>65</v>
      </c>
      <c r="B256" s="193">
        <f t="shared" ref="B256:I257" si="16">(B95)*$B$99*$H$11</f>
        <v>250</v>
      </c>
      <c r="C256" s="193">
        <f t="shared" si="16"/>
        <v>500</v>
      </c>
      <c r="D256" s="193">
        <f t="shared" si="16"/>
        <v>2500</v>
      </c>
      <c r="E256" s="193">
        <f t="shared" si="16"/>
        <v>5000</v>
      </c>
      <c r="F256" s="193">
        <f t="shared" si="16"/>
        <v>12500</v>
      </c>
      <c r="G256" s="193">
        <f t="shared" si="16"/>
        <v>25000</v>
      </c>
      <c r="H256" s="193">
        <f t="shared" si="16"/>
        <v>50000</v>
      </c>
      <c r="I256" s="193">
        <f t="shared" si="16"/>
        <v>80000</v>
      </c>
    </row>
    <row r="257" spans="1:9" x14ac:dyDescent="0.2">
      <c r="A257" s="193" t="s">
        <v>76</v>
      </c>
      <c r="B257" s="193">
        <f t="shared" si="16"/>
        <v>250</v>
      </c>
      <c r="C257" s="193">
        <f t="shared" si="16"/>
        <v>500</v>
      </c>
      <c r="D257" s="193">
        <f t="shared" si="16"/>
        <v>2500</v>
      </c>
      <c r="E257" s="193">
        <f t="shared" si="16"/>
        <v>5000</v>
      </c>
      <c r="F257" s="193">
        <f t="shared" si="16"/>
        <v>12500</v>
      </c>
      <c r="G257" s="193">
        <f t="shared" si="16"/>
        <v>25000</v>
      </c>
      <c r="H257" s="193">
        <f t="shared" si="16"/>
        <v>50000</v>
      </c>
      <c r="I257" s="193">
        <f t="shared" si="16"/>
        <v>80000</v>
      </c>
    </row>
    <row r="259" spans="1:9" x14ac:dyDescent="0.2">
      <c r="A259" s="165" t="s">
        <v>1321</v>
      </c>
      <c r="B259" s="165"/>
      <c r="C259" s="165"/>
      <c r="D259" s="165"/>
      <c r="E259" s="165"/>
      <c r="F259" s="165"/>
      <c r="G259" s="165"/>
      <c r="H259" s="165"/>
      <c r="I259" s="165"/>
    </row>
    <row r="260" spans="1:9" ht="21" x14ac:dyDescent="0.25">
      <c r="A260" s="14" t="s">
        <v>1369</v>
      </c>
      <c r="B260" s="191"/>
      <c r="C260" s="191"/>
      <c r="D260" s="191"/>
      <c r="E260" s="191"/>
      <c r="F260" s="191"/>
      <c r="G260" s="191"/>
      <c r="H260" s="191"/>
      <c r="I260" s="191"/>
    </row>
    <row r="261" spans="1:9" ht="16" x14ac:dyDescent="0.2">
      <c r="A261" s="192" t="s">
        <v>1336</v>
      </c>
      <c r="B261" s="120" t="s">
        <v>57</v>
      </c>
      <c r="C261" s="120" t="s">
        <v>68</v>
      </c>
      <c r="D261" s="120" t="s">
        <v>63</v>
      </c>
      <c r="E261" s="120" t="s">
        <v>60</v>
      </c>
      <c r="F261" s="120" t="s">
        <v>75</v>
      </c>
      <c r="G261" s="120" t="s">
        <v>67</v>
      </c>
      <c r="H261" s="120" t="s">
        <v>84</v>
      </c>
      <c r="I261" s="120" t="s">
        <v>1303</v>
      </c>
    </row>
    <row r="262" spans="1:9" x14ac:dyDescent="0.2">
      <c r="A262" s="193" t="s">
        <v>65</v>
      </c>
      <c r="B262" s="193">
        <f t="shared" ref="B262:I263" si="17">(B95)*$B$99*$H$12</f>
        <v>250</v>
      </c>
      <c r="C262" s="193">
        <f t="shared" si="17"/>
        <v>500</v>
      </c>
      <c r="D262" s="193">
        <f t="shared" si="17"/>
        <v>2500</v>
      </c>
      <c r="E262" s="193">
        <f t="shared" si="17"/>
        <v>5000</v>
      </c>
      <c r="F262" s="193">
        <f t="shared" si="17"/>
        <v>12500</v>
      </c>
      <c r="G262" s="193">
        <f t="shared" si="17"/>
        <v>25000</v>
      </c>
      <c r="H262" s="193">
        <f t="shared" si="17"/>
        <v>50000</v>
      </c>
      <c r="I262" s="193">
        <f t="shared" si="17"/>
        <v>80000</v>
      </c>
    </row>
    <row r="263" spans="1:9" x14ac:dyDescent="0.2">
      <c r="A263" s="193" t="s">
        <v>76</v>
      </c>
      <c r="B263" s="193">
        <f t="shared" si="17"/>
        <v>250</v>
      </c>
      <c r="C263" s="193">
        <f t="shared" si="17"/>
        <v>500</v>
      </c>
      <c r="D263" s="193">
        <f t="shared" si="17"/>
        <v>2500</v>
      </c>
      <c r="E263" s="193">
        <f t="shared" si="17"/>
        <v>5000</v>
      </c>
      <c r="F263" s="193">
        <f t="shared" si="17"/>
        <v>12500</v>
      </c>
      <c r="G263" s="193">
        <f t="shared" si="17"/>
        <v>25000</v>
      </c>
      <c r="H263" s="193">
        <f t="shared" si="17"/>
        <v>50000</v>
      </c>
      <c r="I263" s="193">
        <f t="shared" si="17"/>
        <v>80000</v>
      </c>
    </row>
    <row r="265" spans="1:9" ht="26" x14ac:dyDescent="0.3">
      <c r="A265" s="199" t="s">
        <v>1299</v>
      </c>
      <c r="B265" s="199"/>
      <c r="C265" s="199"/>
      <c r="D265" s="199"/>
      <c r="E265" s="199"/>
      <c r="F265" s="199"/>
      <c r="G265" s="199"/>
      <c r="H265" s="199"/>
      <c r="I265" s="199"/>
    </row>
    <row r="267" spans="1:9" x14ac:dyDescent="0.2">
      <c r="A267" s="165" t="s">
        <v>1317</v>
      </c>
      <c r="B267" s="165"/>
      <c r="C267" s="165"/>
      <c r="D267" s="165"/>
      <c r="E267" s="165"/>
      <c r="F267" s="165"/>
      <c r="G267" s="165"/>
      <c r="H267" s="165"/>
      <c r="I267" s="165"/>
    </row>
    <row r="268" spans="1:9" ht="21" x14ac:dyDescent="0.25">
      <c r="A268" s="14" t="s">
        <v>1369</v>
      </c>
      <c r="B268" s="191"/>
      <c r="C268" s="191"/>
      <c r="D268" s="191"/>
      <c r="E268" s="191"/>
      <c r="F268" s="191"/>
      <c r="G268" s="191"/>
      <c r="H268" s="191"/>
      <c r="I268" s="191"/>
    </row>
    <row r="269" spans="1:9" ht="16" x14ac:dyDescent="0.2">
      <c r="A269" s="192" t="s">
        <v>1336</v>
      </c>
      <c r="B269" s="120" t="s">
        <v>57</v>
      </c>
      <c r="C269" s="120" t="s">
        <v>68</v>
      </c>
      <c r="D269" s="120" t="s">
        <v>63</v>
      </c>
      <c r="E269" s="120" t="s">
        <v>60</v>
      </c>
      <c r="F269" s="120" t="s">
        <v>75</v>
      </c>
      <c r="G269" s="120" t="s">
        <v>67</v>
      </c>
      <c r="H269" s="120" t="s">
        <v>84</v>
      </c>
      <c r="I269" s="120" t="s">
        <v>1303</v>
      </c>
    </row>
    <row r="270" spans="1:9" x14ac:dyDescent="0.2">
      <c r="A270" s="193" t="s">
        <v>65</v>
      </c>
      <c r="B270" s="193">
        <f t="shared" ref="B270:I271" si="18">(B95/B89)*$B$99*$G$10</f>
        <v>12.499999999999998</v>
      </c>
      <c r="C270" s="193">
        <f t="shared" si="18"/>
        <v>24.999999999999996</v>
      </c>
      <c r="D270" s="193">
        <f t="shared" si="18"/>
        <v>107.14285714285715</v>
      </c>
      <c r="E270" s="193">
        <f t="shared" si="18"/>
        <v>166.66666666666666</v>
      </c>
      <c r="F270" s="193">
        <f t="shared" si="18"/>
        <v>340.90909090909088</v>
      </c>
      <c r="G270" s="193">
        <f t="shared" si="18"/>
        <v>681.81818181818176</v>
      </c>
      <c r="H270" s="193">
        <f t="shared" si="18"/>
        <v>1363.6363636363635</v>
      </c>
      <c r="I270" s="193">
        <f t="shared" si="18"/>
        <v>1714.2857142857144</v>
      </c>
    </row>
    <row r="271" spans="1:9" x14ac:dyDescent="0.2">
      <c r="A271" s="193" t="s">
        <v>76</v>
      </c>
      <c r="B271" s="193">
        <f t="shared" si="18"/>
        <v>12.499999999999998</v>
      </c>
      <c r="C271" s="193">
        <f t="shared" si="18"/>
        <v>24.999999999999996</v>
      </c>
      <c r="D271" s="193">
        <f t="shared" si="18"/>
        <v>107.14285714285715</v>
      </c>
      <c r="E271" s="193">
        <f t="shared" si="18"/>
        <v>166.66666666666666</v>
      </c>
      <c r="F271" s="193">
        <f t="shared" si="18"/>
        <v>340.90909090909088</v>
      </c>
      <c r="G271" s="193">
        <f t="shared" si="18"/>
        <v>681.81818181818176</v>
      </c>
      <c r="H271" s="193">
        <f t="shared" si="18"/>
        <v>1363.6363636363635</v>
      </c>
      <c r="I271" s="193">
        <f t="shared" si="18"/>
        <v>1714.2857142857144</v>
      </c>
    </row>
    <row r="273" spans="1:15" x14ac:dyDescent="0.2">
      <c r="A273" s="165" t="s">
        <v>1319</v>
      </c>
      <c r="B273" s="165"/>
      <c r="C273" s="165"/>
      <c r="D273" s="165"/>
      <c r="E273" s="165"/>
      <c r="F273" s="165"/>
      <c r="G273" s="165"/>
      <c r="H273" s="165"/>
      <c r="I273" s="165"/>
    </row>
    <row r="274" spans="1:15" ht="21" x14ac:dyDescent="0.25">
      <c r="A274" s="14" t="s">
        <v>1369</v>
      </c>
      <c r="B274" s="191"/>
      <c r="C274" s="191"/>
      <c r="D274" s="191"/>
      <c r="E274" s="191"/>
      <c r="F274" s="191"/>
      <c r="G274" s="191"/>
      <c r="H274" s="191"/>
      <c r="I274" s="191"/>
    </row>
    <row r="275" spans="1:15" ht="16" x14ac:dyDescent="0.2">
      <c r="A275" s="192" t="s">
        <v>1336</v>
      </c>
      <c r="B275" s="120" t="s">
        <v>57</v>
      </c>
      <c r="C275" s="120" t="s">
        <v>68</v>
      </c>
      <c r="D275" s="120" t="s">
        <v>63</v>
      </c>
      <c r="E275" s="120" t="s">
        <v>60</v>
      </c>
      <c r="F275" s="120" t="s">
        <v>75</v>
      </c>
      <c r="G275" s="120" t="s">
        <v>67</v>
      </c>
      <c r="H275" s="120" t="s">
        <v>84</v>
      </c>
      <c r="I275" s="120" t="s">
        <v>1303</v>
      </c>
    </row>
    <row r="276" spans="1:15" x14ac:dyDescent="0.2">
      <c r="A276" s="193" t="s">
        <v>65</v>
      </c>
      <c r="B276" s="193">
        <f t="shared" ref="B276:I277" si="19">(B95/B89)*$B$99*$G$11</f>
        <v>24.999999999999996</v>
      </c>
      <c r="C276" s="193">
        <f t="shared" si="19"/>
        <v>49.999999999999993</v>
      </c>
      <c r="D276" s="193">
        <f t="shared" si="19"/>
        <v>214.28571428571431</v>
      </c>
      <c r="E276" s="193">
        <f t="shared" si="19"/>
        <v>333.33333333333331</v>
      </c>
      <c r="F276" s="193">
        <f t="shared" si="19"/>
        <v>681.81818181818176</v>
      </c>
      <c r="G276" s="193">
        <f t="shared" si="19"/>
        <v>1363.6363636363635</v>
      </c>
      <c r="H276" s="193">
        <f t="shared" si="19"/>
        <v>2727.272727272727</v>
      </c>
      <c r="I276" s="193">
        <f t="shared" si="19"/>
        <v>3428.5714285714289</v>
      </c>
    </row>
    <row r="277" spans="1:15" x14ac:dyDescent="0.2">
      <c r="A277" s="193" t="s">
        <v>76</v>
      </c>
      <c r="B277" s="193">
        <f t="shared" si="19"/>
        <v>24.999999999999996</v>
      </c>
      <c r="C277" s="193">
        <f t="shared" si="19"/>
        <v>49.999999999999993</v>
      </c>
      <c r="D277" s="193">
        <f t="shared" si="19"/>
        <v>214.28571428571431</v>
      </c>
      <c r="E277" s="193">
        <f t="shared" si="19"/>
        <v>333.33333333333331</v>
      </c>
      <c r="F277" s="193">
        <f t="shared" si="19"/>
        <v>681.81818181818176</v>
      </c>
      <c r="G277" s="193">
        <f t="shared" si="19"/>
        <v>1363.6363636363635</v>
      </c>
      <c r="H277" s="193">
        <f t="shared" si="19"/>
        <v>2727.272727272727</v>
      </c>
      <c r="I277" s="193">
        <f t="shared" si="19"/>
        <v>3428.5714285714289</v>
      </c>
    </row>
    <row r="278" spans="1:15" x14ac:dyDescent="0.2">
      <c r="L278" s="193"/>
      <c r="M278" s="194"/>
    </row>
    <row r="279" spans="1:15" x14ac:dyDescent="0.2">
      <c r="A279" s="165" t="s">
        <v>1321</v>
      </c>
      <c r="B279" s="165"/>
      <c r="C279" s="165"/>
      <c r="D279" s="165"/>
      <c r="E279" s="165"/>
      <c r="F279" s="165"/>
      <c r="G279" s="165"/>
      <c r="H279" s="165"/>
      <c r="I279" s="165"/>
      <c r="L279" s="193"/>
      <c r="M279" s="194"/>
      <c r="N279" s="200"/>
      <c r="O279" s="198"/>
    </row>
    <row r="280" spans="1:15" ht="21" x14ac:dyDescent="0.25">
      <c r="A280" s="14" t="s">
        <v>1369</v>
      </c>
      <c r="B280" s="191"/>
      <c r="C280" s="191"/>
      <c r="D280" s="191"/>
      <c r="E280" s="191"/>
      <c r="F280" s="191"/>
      <c r="G280" s="191"/>
      <c r="H280" s="191"/>
      <c r="I280" s="191"/>
      <c r="L280" s="201"/>
      <c r="M280" s="198"/>
      <c r="N280" s="200"/>
      <c r="O280" s="198"/>
    </row>
    <row r="281" spans="1:15" ht="16" x14ac:dyDescent="0.2">
      <c r="A281" s="192" t="s">
        <v>1336</v>
      </c>
      <c r="B281" s="120" t="s">
        <v>57</v>
      </c>
      <c r="C281" s="120" t="s">
        <v>68</v>
      </c>
      <c r="D281" s="120" t="s">
        <v>63</v>
      </c>
      <c r="E281" s="120" t="s">
        <v>60</v>
      </c>
      <c r="F281" s="120" t="s">
        <v>75</v>
      </c>
      <c r="G281" s="120" t="s">
        <v>67</v>
      </c>
      <c r="H281" s="120" t="s">
        <v>84</v>
      </c>
      <c r="I281" s="120" t="s">
        <v>1303</v>
      </c>
      <c r="K281" s="120"/>
      <c r="L281" s="201"/>
      <c r="M281" s="198"/>
      <c r="N281" s="200"/>
      <c r="O281" s="198"/>
    </row>
    <row r="282" spans="1:15" x14ac:dyDescent="0.2">
      <c r="A282" s="193" t="s">
        <v>65</v>
      </c>
      <c r="B282" s="193">
        <f t="shared" ref="B282:I283" si="20">(B95)*$B$99*$G$12</f>
        <v>250</v>
      </c>
      <c r="C282" s="193">
        <f t="shared" si="20"/>
        <v>500</v>
      </c>
      <c r="D282" s="193">
        <f t="shared" si="20"/>
        <v>2500</v>
      </c>
      <c r="E282" s="193">
        <f t="shared" si="20"/>
        <v>5000</v>
      </c>
      <c r="F282" s="193">
        <f t="shared" si="20"/>
        <v>12500</v>
      </c>
      <c r="G282" s="193">
        <f t="shared" si="20"/>
        <v>25000</v>
      </c>
      <c r="H282" s="193">
        <f t="shared" si="20"/>
        <v>50000</v>
      </c>
      <c r="I282" s="193">
        <f t="shared" si="20"/>
        <v>80000</v>
      </c>
    </row>
    <row r="283" spans="1:15" x14ac:dyDescent="0.2">
      <c r="A283" s="193" t="s">
        <v>76</v>
      </c>
      <c r="B283" s="193">
        <f t="shared" si="20"/>
        <v>250</v>
      </c>
      <c r="C283" s="193">
        <f t="shared" si="20"/>
        <v>500</v>
      </c>
      <c r="D283" s="193">
        <f t="shared" si="20"/>
        <v>2500</v>
      </c>
      <c r="E283" s="193">
        <f t="shared" si="20"/>
        <v>5000</v>
      </c>
      <c r="F283" s="193">
        <f t="shared" si="20"/>
        <v>12500</v>
      </c>
      <c r="G283" s="193">
        <f t="shared" si="20"/>
        <v>25000</v>
      </c>
      <c r="H283" s="193">
        <f t="shared" si="20"/>
        <v>50000</v>
      </c>
      <c r="I283" s="193">
        <f t="shared" si="20"/>
        <v>80000</v>
      </c>
      <c r="M283" s="193"/>
      <c r="O283" s="198"/>
    </row>
    <row r="285" spans="1:15" ht="26" x14ac:dyDescent="0.3">
      <c r="A285" s="199" t="s">
        <v>1300</v>
      </c>
      <c r="B285" s="199"/>
      <c r="C285" s="199"/>
      <c r="D285" s="199"/>
      <c r="E285" s="199"/>
      <c r="F285" s="199"/>
      <c r="G285" s="199"/>
      <c r="H285" s="199"/>
      <c r="I285" s="199"/>
    </row>
    <row r="287" spans="1:15" x14ac:dyDescent="0.2">
      <c r="A287" s="165" t="s">
        <v>1317</v>
      </c>
      <c r="B287" s="165"/>
      <c r="C287" s="165"/>
      <c r="D287" s="165"/>
      <c r="E287" s="165"/>
      <c r="F287" s="165"/>
      <c r="G287" s="165"/>
      <c r="H287" s="165"/>
      <c r="I287" s="165"/>
    </row>
    <row r="288" spans="1:15" ht="21" x14ac:dyDescent="0.25">
      <c r="A288" s="14" t="s">
        <v>1369</v>
      </c>
      <c r="B288" s="191"/>
      <c r="C288" s="191"/>
      <c r="D288" s="191"/>
      <c r="E288" s="191"/>
      <c r="F288" s="191"/>
      <c r="G288" s="191"/>
      <c r="H288" s="191"/>
      <c r="I288" s="191"/>
    </row>
    <row r="289" spans="1:9" ht="16" x14ac:dyDescent="0.2">
      <c r="A289" s="192" t="s">
        <v>1336</v>
      </c>
      <c r="B289" s="120" t="s">
        <v>57</v>
      </c>
      <c r="C289" s="120" t="s">
        <v>68</v>
      </c>
      <c r="D289" s="120" t="s">
        <v>63</v>
      </c>
      <c r="E289" s="120" t="s">
        <v>60</v>
      </c>
      <c r="F289" s="120" t="s">
        <v>75</v>
      </c>
      <c r="G289" s="120" t="s">
        <v>67</v>
      </c>
      <c r="H289" s="120" t="s">
        <v>84</v>
      </c>
      <c r="I289" s="120" t="s">
        <v>1303</v>
      </c>
    </row>
    <row r="290" spans="1:9" x14ac:dyDescent="0.2">
      <c r="A290" s="193" t="s">
        <v>65</v>
      </c>
      <c r="B290" s="193">
        <f t="shared" ref="B290:I291" si="21">(B95/B89)*$B$99*$I$10</f>
        <v>12.499999999999998</v>
      </c>
      <c r="C290" s="193">
        <f t="shared" si="21"/>
        <v>24.999999999999996</v>
      </c>
      <c r="D290" s="193">
        <f t="shared" si="21"/>
        <v>107.14285714285715</v>
      </c>
      <c r="E290" s="193">
        <f t="shared" si="21"/>
        <v>166.66666666666666</v>
      </c>
      <c r="F290" s="193">
        <f t="shared" si="21"/>
        <v>340.90909090909088</v>
      </c>
      <c r="G290" s="193">
        <f t="shared" si="21"/>
        <v>681.81818181818176</v>
      </c>
      <c r="H290" s="193">
        <f t="shared" si="21"/>
        <v>1363.6363636363635</v>
      </c>
      <c r="I290" s="193">
        <f t="shared" si="21"/>
        <v>1714.2857142857144</v>
      </c>
    </row>
    <row r="291" spans="1:9" x14ac:dyDescent="0.2">
      <c r="A291" s="193" t="s">
        <v>76</v>
      </c>
      <c r="B291" s="193">
        <f t="shared" si="21"/>
        <v>12.499999999999998</v>
      </c>
      <c r="C291" s="193">
        <f t="shared" si="21"/>
        <v>24.999999999999996</v>
      </c>
      <c r="D291" s="193">
        <f t="shared" si="21"/>
        <v>107.14285714285715</v>
      </c>
      <c r="E291" s="193">
        <f t="shared" si="21"/>
        <v>166.66666666666666</v>
      </c>
      <c r="F291" s="193">
        <f t="shared" si="21"/>
        <v>340.90909090909088</v>
      </c>
      <c r="G291" s="193">
        <f t="shared" si="21"/>
        <v>681.81818181818176</v>
      </c>
      <c r="H291" s="193">
        <f t="shared" si="21"/>
        <v>1363.6363636363635</v>
      </c>
      <c r="I291" s="193">
        <f t="shared" si="21"/>
        <v>1714.2857142857144</v>
      </c>
    </row>
    <row r="293" spans="1:9" x14ac:dyDescent="0.2">
      <c r="A293" s="165" t="s">
        <v>1319</v>
      </c>
      <c r="B293" s="165"/>
      <c r="C293" s="165"/>
      <c r="D293" s="165"/>
      <c r="E293" s="165"/>
      <c r="F293" s="165"/>
      <c r="G293" s="165"/>
      <c r="H293" s="165"/>
      <c r="I293" s="165"/>
    </row>
    <row r="294" spans="1:9" ht="21" x14ac:dyDescent="0.25">
      <c r="A294" s="14" t="s">
        <v>1369</v>
      </c>
      <c r="B294" s="191"/>
      <c r="C294" s="191"/>
      <c r="D294" s="191"/>
      <c r="E294" s="191"/>
      <c r="F294" s="191"/>
      <c r="G294" s="191"/>
      <c r="H294" s="191"/>
      <c r="I294" s="191"/>
    </row>
    <row r="295" spans="1:9" ht="16" x14ac:dyDescent="0.2">
      <c r="A295" s="192" t="s">
        <v>1336</v>
      </c>
      <c r="B295" s="120" t="s">
        <v>57</v>
      </c>
      <c r="C295" s="120" t="s">
        <v>68</v>
      </c>
      <c r="D295" s="120" t="s">
        <v>63</v>
      </c>
      <c r="E295" s="120" t="s">
        <v>60</v>
      </c>
      <c r="F295" s="120" t="s">
        <v>75</v>
      </c>
      <c r="G295" s="120" t="s">
        <v>67</v>
      </c>
      <c r="H295" s="120" t="s">
        <v>84</v>
      </c>
      <c r="I295" s="120" t="s">
        <v>1303</v>
      </c>
    </row>
    <row r="296" spans="1:9" x14ac:dyDescent="0.2">
      <c r="A296" s="193" t="s">
        <v>65</v>
      </c>
      <c r="B296" s="193">
        <f t="shared" ref="B296:I297" si="22">(B95/B89)*$B$99*$I$11</f>
        <v>24.999999999999996</v>
      </c>
      <c r="C296" s="193">
        <f t="shared" si="22"/>
        <v>49.999999999999993</v>
      </c>
      <c r="D296" s="193">
        <f t="shared" si="22"/>
        <v>214.28571428571431</v>
      </c>
      <c r="E296" s="193">
        <f t="shared" si="22"/>
        <v>333.33333333333331</v>
      </c>
      <c r="F296" s="193">
        <f t="shared" si="22"/>
        <v>681.81818181818176</v>
      </c>
      <c r="G296" s="193">
        <f t="shared" si="22"/>
        <v>1363.6363636363635</v>
      </c>
      <c r="H296" s="193">
        <f t="shared" si="22"/>
        <v>2727.272727272727</v>
      </c>
      <c r="I296" s="193">
        <f t="shared" si="22"/>
        <v>3428.5714285714289</v>
      </c>
    </row>
    <row r="297" spans="1:9" x14ac:dyDescent="0.2">
      <c r="A297" s="193" t="s">
        <v>76</v>
      </c>
      <c r="B297" s="193">
        <f t="shared" si="22"/>
        <v>24.999999999999996</v>
      </c>
      <c r="C297" s="193">
        <f t="shared" si="22"/>
        <v>49.999999999999993</v>
      </c>
      <c r="D297" s="193">
        <f t="shared" si="22"/>
        <v>214.28571428571431</v>
      </c>
      <c r="E297" s="193">
        <f t="shared" si="22"/>
        <v>333.33333333333331</v>
      </c>
      <c r="F297" s="193">
        <f t="shared" si="22"/>
        <v>681.81818181818176</v>
      </c>
      <c r="G297" s="193">
        <f t="shared" si="22"/>
        <v>1363.6363636363635</v>
      </c>
      <c r="H297" s="193">
        <f t="shared" si="22"/>
        <v>2727.272727272727</v>
      </c>
      <c r="I297" s="193">
        <f t="shared" si="22"/>
        <v>3428.5714285714289</v>
      </c>
    </row>
    <row r="299" spans="1:9" x14ac:dyDescent="0.2">
      <c r="A299" s="165" t="s">
        <v>1321</v>
      </c>
      <c r="B299" s="165"/>
      <c r="C299" s="165"/>
      <c r="D299" s="165"/>
      <c r="E299" s="165"/>
      <c r="F299" s="165"/>
      <c r="G299" s="165"/>
      <c r="H299" s="165"/>
      <c r="I299" s="165"/>
    </row>
    <row r="300" spans="1:9" ht="21" x14ac:dyDescent="0.25">
      <c r="A300" s="14" t="s">
        <v>1369</v>
      </c>
      <c r="B300" s="191"/>
      <c r="C300" s="191"/>
      <c r="D300" s="191"/>
      <c r="E300" s="191"/>
      <c r="F300" s="191"/>
      <c r="G300" s="191"/>
      <c r="H300" s="191"/>
      <c r="I300" s="191"/>
    </row>
    <row r="301" spans="1:9" ht="16" x14ac:dyDescent="0.2">
      <c r="A301" s="192" t="s">
        <v>1336</v>
      </c>
      <c r="B301" s="120" t="s">
        <v>57</v>
      </c>
      <c r="C301" s="120" t="s">
        <v>68</v>
      </c>
      <c r="D301" s="120" t="s">
        <v>63</v>
      </c>
      <c r="E301" s="120" t="s">
        <v>60</v>
      </c>
      <c r="F301" s="120" t="s">
        <v>75</v>
      </c>
      <c r="G301" s="120" t="s">
        <v>67</v>
      </c>
      <c r="H301" s="120" t="s">
        <v>84</v>
      </c>
      <c r="I301" s="120" t="s">
        <v>1303</v>
      </c>
    </row>
    <row r="302" spans="1:9" x14ac:dyDescent="0.2">
      <c r="A302" s="193" t="s">
        <v>65</v>
      </c>
      <c r="B302" s="193">
        <f t="shared" ref="B302:I303" si="23">(B95)*$B$99*$I$12</f>
        <v>250</v>
      </c>
      <c r="C302" s="193">
        <f t="shared" si="23"/>
        <v>500</v>
      </c>
      <c r="D302" s="193">
        <f t="shared" si="23"/>
        <v>2500</v>
      </c>
      <c r="E302" s="193">
        <f t="shared" si="23"/>
        <v>5000</v>
      </c>
      <c r="F302" s="193">
        <f t="shared" si="23"/>
        <v>12500</v>
      </c>
      <c r="G302" s="193">
        <f t="shared" si="23"/>
        <v>25000</v>
      </c>
      <c r="H302" s="193">
        <f t="shared" si="23"/>
        <v>50000</v>
      </c>
      <c r="I302" s="193">
        <f t="shared" si="23"/>
        <v>80000</v>
      </c>
    </row>
    <row r="303" spans="1:9" x14ac:dyDescent="0.2">
      <c r="A303" s="193" t="s">
        <v>76</v>
      </c>
      <c r="B303" s="193">
        <f t="shared" si="23"/>
        <v>250</v>
      </c>
      <c r="C303" s="193">
        <f t="shared" si="23"/>
        <v>500</v>
      </c>
      <c r="D303" s="193">
        <f t="shared" si="23"/>
        <v>2500</v>
      </c>
      <c r="E303" s="193">
        <f t="shared" si="23"/>
        <v>5000</v>
      </c>
      <c r="F303" s="193">
        <f t="shared" si="23"/>
        <v>12500</v>
      </c>
      <c r="G303" s="193">
        <f t="shared" si="23"/>
        <v>25000</v>
      </c>
      <c r="H303" s="193">
        <f t="shared" si="23"/>
        <v>50000</v>
      </c>
      <c r="I303" s="193">
        <f t="shared" si="23"/>
        <v>80000</v>
      </c>
    </row>
    <row r="306" spans="1:21" ht="29" x14ac:dyDescent="0.35">
      <c r="A306" s="202" t="s">
        <v>1370</v>
      </c>
      <c r="B306" s="203"/>
      <c r="C306" s="203"/>
      <c r="D306" s="203"/>
      <c r="E306" s="203"/>
      <c r="F306" s="203"/>
      <c r="G306" s="203"/>
      <c r="H306" s="203"/>
      <c r="I306" s="203"/>
      <c r="J306" s="203"/>
      <c r="K306" s="203"/>
      <c r="L306" s="203"/>
      <c r="M306" s="203"/>
      <c r="N306" s="203"/>
      <c r="O306" s="203"/>
      <c r="P306" s="203"/>
      <c r="Q306" s="203"/>
      <c r="R306" s="203"/>
      <c r="S306" s="203"/>
      <c r="T306" s="203"/>
      <c r="U306" s="203"/>
    </row>
    <row r="307" spans="1:21" x14ac:dyDescent="0.2">
      <c r="A307" s="119"/>
    </row>
    <row r="308" spans="1:21" ht="16" x14ac:dyDescent="0.2">
      <c r="A308" s="204" t="s">
        <v>1110</v>
      </c>
      <c r="B308" s="205" t="s">
        <v>1371</v>
      </c>
    </row>
    <row r="309" spans="1:21" x14ac:dyDescent="0.2">
      <c r="A309" s="206" t="s">
        <v>1372</v>
      </c>
      <c r="B309" s="207" t="s">
        <v>1373</v>
      </c>
    </row>
    <row r="310" spans="1:21" x14ac:dyDescent="0.2">
      <c r="A310" s="206" t="s">
        <v>1374</v>
      </c>
      <c r="B310" s="207" t="s">
        <v>1375</v>
      </c>
    </row>
    <row r="311" spans="1:21" x14ac:dyDescent="0.2">
      <c r="A311" s="206" t="s">
        <v>1376</v>
      </c>
      <c r="B311" s="207" t="s">
        <v>1377</v>
      </c>
    </row>
    <row r="312" spans="1:21" x14ac:dyDescent="0.2">
      <c r="A312" s="206" t="s">
        <v>1378</v>
      </c>
      <c r="B312" s="208" t="s">
        <v>1379</v>
      </c>
    </row>
    <row r="313" spans="1:21" x14ac:dyDescent="0.2">
      <c r="A313" s="206" t="s">
        <v>1380</v>
      </c>
      <c r="B313" s="208" t="s">
        <v>1381</v>
      </c>
    </row>
    <row r="314" spans="1:21" x14ac:dyDescent="0.2">
      <c r="A314" s="209" t="s">
        <v>1382</v>
      </c>
      <c r="B314" s="210" t="s">
        <v>1383</v>
      </c>
    </row>
    <row r="315" spans="1:21" x14ac:dyDescent="0.2">
      <c r="A315" s="211"/>
    </row>
    <row r="316" spans="1:21" ht="24" x14ac:dyDescent="0.3">
      <c r="A316" s="188" t="s">
        <v>1384</v>
      </c>
      <c r="B316" s="189"/>
      <c r="C316" s="189"/>
      <c r="D316" s="189"/>
      <c r="E316" s="189"/>
      <c r="F316" s="189"/>
      <c r="G316" s="189"/>
      <c r="H316" s="189"/>
      <c r="I316" s="189"/>
      <c r="J316" s="189"/>
      <c r="K316" s="189"/>
      <c r="L316" s="189"/>
      <c r="M316" s="189"/>
      <c r="N316" s="189"/>
      <c r="O316" s="189"/>
      <c r="P316" s="189"/>
      <c r="Q316" s="189"/>
      <c r="R316" s="189"/>
      <c r="S316" s="189"/>
      <c r="T316" s="189"/>
      <c r="U316" s="189"/>
    </row>
    <row r="318" spans="1:21" ht="31" x14ac:dyDescent="0.35">
      <c r="A318" s="212" t="s">
        <v>1385</v>
      </c>
      <c r="B318" s="212"/>
      <c r="C318" s="212"/>
      <c r="D318" s="212"/>
      <c r="E318" s="212"/>
      <c r="F318" s="212"/>
      <c r="G318" s="212"/>
      <c r="H318" s="212"/>
      <c r="I318" s="212"/>
      <c r="J318" s="212"/>
      <c r="K318" s="212"/>
      <c r="L318" s="212"/>
      <c r="M318" s="212"/>
      <c r="N318" s="212"/>
      <c r="O318" s="212"/>
      <c r="P318" s="212"/>
      <c r="Q318" s="212"/>
      <c r="R318" s="212"/>
      <c r="S318" s="212"/>
      <c r="T318" s="212"/>
      <c r="U318" s="212"/>
    </row>
    <row r="320" spans="1:21" ht="16" x14ac:dyDescent="0.2">
      <c r="A320" s="213" t="s">
        <v>1315</v>
      </c>
      <c r="B320" s="118"/>
      <c r="C320" s="118"/>
      <c r="D320" s="118"/>
      <c r="E320" s="118"/>
      <c r="F320" s="118"/>
      <c r="G320" s="118"/>
      <c r="H320" s="118"/>
      <c r="I320" s="118"/>
      <c r="L320" s="165" t="s">
        <v>1386</v>
      </c>
      <c r="M320" s="165"/>
      <c r="N320" s="165"/>
      <c r="O320" s="165"/>
      <c r="P320" s="165"/>
      <c r="Q320" s="165"/>
      <c r="R320" s="165"/>
      <c r="S320" s="165"/>
      <c r="T320" s="165"/>
    </row>
    <row r="321" spans="1:20" ht="21" x14ac:dyDescent="0.25">
      <c r="L321" s="214" t="s">
        <v>1387</v>
      </c>
      <c r="M321" s="191"/>
      <c r="N321" s="191"/>
      <c r="O321" s="191"/>
      <c r="P321" s="191"/>
      <c r="Q321" s="191"/>
      <c r="R321" s="191"/>
      <c r="S321" s="191"/>
      <c r="T321" s="191"/>
    </row>
    <row r="322" spans="1:20" ht="16" x14ac:dyDescent="0.2">
      <c r="A322" s="119" t="s">
        <v>1336</v>
      </c>
      <c r="B322" s="120" t="s">
        <v>57</v>
      </c>
      <c r="C322" s="120" t="s">
        <v>68</v>
      </c>
      <c r="D322" s="120" t="s">
        <v>63</v>
      </c>
      <c r="E322" s="120" t="s">
        <v>60</v>
      </c>
      <c r="F322" s="120" t="s">
        <v>75</v>
      </c>
      <c r="G322" s="120" t="s">
        <v>67</v>
      </c>
      <c r="H322" s="120" t="s">
        <v>84</v>
      </c>
      <c r="I322" s="120" t="s">
        <v>1303</v>
      </c>
      <c r="L322" s="192" t="s">
        <v>1336</v>
      </c>
      <c r="M322" s="120" t="s">
        <v>57</v>
      </c>
      <c r="N322" s="120" t="s">
        <v>68</v>
      </c>
      <c r="O322" s="120" t="s">
        <v>63</v>
      </c>
      <c r="P322" s="120" t="s">
        <v>60</v>
      </c>
      <c r="Q322" s="120" t="s">
        <v>75</v>
      </c>
      <c r="R322" s="120" t="s">
        <v>67</v>
      </c>
      <c r="S322" s="120" t="s">
        <v>84</v>
      </c>
      <c r="T322" s="120" t="s">
        <v>1303</v>
      </c>
    </row>
    <row r="323" spans="1:20" x14ac:dyDescent="0.2">
      <c r="A323" t="s">
        <v>65</v>
      </c>
      <c r="B323" s="211" t="str">
        <f t="shared" ref="B323:I338" si="24">_xlfn.IFS(M323&gt;10000,"M5",M323&gt;2000,"M4",M323&gt;500,"M3",M323&gt;100,"M2",M323&gt;=0,"M1")</f>
        <v>M1</v>
      </c>
      <c r="C323" s="211" t="str">
        <f t="shared" si="24"/>
        <v>M1</v>
      </c>
      <c r="D323" s="211" t="str">
        <f t="shared" si="24"/>
        <v>M1</v>
      </c>
      <c r="E323" s="211" t="str">
        <f t="shared" si="24"/>
        <v>M2</v>
      </c>
      <c r="F323" s="211" t="str">
        <f t="shared" si="24"/>
        <v>M2</v>
      </c>
      <c r="G323" s="211" t="str">
        <f t="shared" si="24"/>
        <v>M3</v>
      </c>
      <c r="H323" s="211" t="str">
        <f t="shared" si="24"/>
        <v>M3</v>
      </c>
      <c r="I323" s="211" t="str">
        <f t="shared" si="24"/>
        <v>M4</v>
      </c>
      <c r="L323" s="193" t="s">
        <v>65</v>
      </c>
      <c r="M323" s="193">
        <f t="shared" ref="M323:M338" si="25">B69*$H$10*(1-andel_olje)</f>
        <v>3.7402857142857129</v>
      </c>
      <c r="N323" s="193">
        <f t="shared" ref="N323:N338" si="26">C69*$H$10*(1-andel_olje)</f>
        <v>13.818848082983189</v>
      </c>
      <c r="O323" s="193">
        <f t="shared" ref="O323:O338" si="27">D69*$H$10*(1-andel_olje)</f>
        <v>44.936813880368234</v>
      </c>
      <c r="P323" s="193">
        <f t="shared" ref="P323:P338" si="28">E69*$H$10*(1-andel_olje)</f>
        <v>105.26118491379319</v>
      </c>
      <c r="Q323" s="193">
        <f t="shared" ref="Q323:Q338" si="29">F69*$H$10*(1-andel_olje)</f>
        <v>421.5625594325146</v>
      </c>
      <c r="R323" s="193">
        <f t="shared" ref="R323:R338" si="30">G69*$H$10*(1-andel_olje)</f>
        <v>757.31387931034396</v>
      </c>
      <c r="S323" s="193">
        <f t="shared" ref="S323:S338" si="31">H69*$H$10*(1-andel_olje)</f>
        <v>1023.1619385930053</v>
      </c>
      <c r="T323" s="193">
        <f t="shared" ref="T323:T338" si="32">I69*$H$10*(1-andel_olje)</f>
        <v>2035.579430835734</v>
      </c>
    </row>
    <row r="324" spans="1:20" x14ac:dyDescent="0.2">
      <c r="A324" t="s">
        <v>76</v>
      </c>
      <c r="B324" s="211" t="str">
        <f t="shared" si="24"/>
        <v>M1</v>
      </c>
      <c r="C324" s="211" t="str">
        <f t="shared" si="24"/>
        <v>M1</v>
      </c>
      <c r="D324" s="211" t="str">
        <f t="shared" si="24"/>
        <v>M1</v>
      </c>
      <c r="E324" s="211" t="str">
        <f t="shared" si="24"/>
        <v>M2</v>
      </c>
      <c r="F324" s="211" t="str">
        <f t="shared" si="24"/>
        <v>M2</v>
      </c>
      <c r="G324" s="211" t="str">
        <f t="shared" si="24"/>
        <v>M3</v>
      </c>
      <c r="H324" s="211" t="str">
        <f t="shared" si="24"/>
        <v>M3</v>
      </c>
      <c r="I324" s="211" t="str">
        <f t="shared" si="24"/>
        <v>M3</v>
      </c>
      <c r="L324" s="193" t="s">
        <v>76</v>
      </c>
      <c r="M324" s="193">
        <f t="shared" si="25"/>
        <v>3.1547594513198161</v>
      </c>
      <c r="N324" s="193">
        <f t="shared" si="26"/>
        <v>14.923968750000011</v>
      </c>
      <c r="O324" s="193">
        <f t="shared" si="27"/>
        <v>60.317096959459526</v>
      </c>
      <c r="P324" s="193">
        <f t="shared" si="28"/>
        <v>171.10768619791665</v>
      </c>
      <c r="Q324" s="193">
        <f t="shared" si="29"/>
        <v>410.45607047872295</v>
      </c>
      <c r="R324" s="193">
        <f t="shared" si="30"/>
        <v>583.43593749999911</v>
      </c>
      <c r="S324" s="193">
        <f t="shared" si="31"/>
        <v>992.76621427083523</v>
      </c>
      <c r="T324" s="193">
        <f t="shared" si="32"/>
        <v>1594.2727282825399</v>
      </c>
    </row>
    <row r="325" spans="1:20" x14ac:dyDescent="0.2">
      <c r="A325" t="s">
        <v>62</v>
      </c>
      <c r="B325" s="211" t="str">
        <f t="shared" si="24"/>
        <v>M1</v>
      </c>
      <c r="C325" s="211" t="str">
        <f t="shared" si="24"/>
        <v>M1</v>
      </c>
      <c r="D325" s="211" t="str">
        <f t="shared" si="24"/>
        <v>M2</v>
      </c>
      <c r="E325" s="211" t="str">
        <f t="shared" si="24"/>
        <v>M2</v>
      </c>
      <c r="F325" s="211" t="str">
        <f t="shared" si="24"/>
        <v>M2</v>
      </c>
      <c r="G325" s="211" t="str">
        <f t="shared" si="24"/>
        <v>M3</v>
      </c>
      <c r="H325" s="211" t="str">
        <f t="shared" si="24"/>
        <v>M3</v>
      </c>
      <c r="I325" s="211" t="str">
        <f t="shared" si="24"/>
        <v>M4</v>
      </c>
      <c r="L325" s="193" t="s">
        <v>62</v>
      </c>
      <c r="M325" s="193">
        <f t="shared" si="25"/>
        <v>5.8391358814874721</v>
      </c>
      <c r="N325" s="193">
        <f t="shared" si="26"/>
        <v>27.622734083850993</v>
      </c>
      <c r="O325" s="193">
        <f t="shared" si="27"/>
        <v>110.89002801724136</v>
      </c>
      <c r="P325" s="193">
        <f t="shared" si="28"/>
        <v>220.0590234375</v>
      </c>
      <c r="Q325" s="193">
        <f t="shared" si="29"/>
        <v>490.89208115183197</v>
      </c>
      <c r="R325" s="193">
        <f t="shared" si="30"/>
        <v>781.18218750000005</v>
      </c>
      <c r="S325" s="193">
        <f t="shared" si="31"/>
        <v>1152.9232871720121</v>
      </c>
      <c r="T325" s="193">
        <f t="shared" si="32"/>
        <v>2202.1169836956519</v>
      </c>
    </row>
    <row r="326" spans="1:20" x14ac:dyDescent="0.2">
      <c r="A326" t="s">
        <v>73</v>
      </c>
      <c r="B326" s="211" t="str">
        <f t="shared" si="24"/>
        <v>M1</v>
      </c>
      <c r="C326" s="211" t="str">
        <f t="shared" si="24"/>
        <v>M1</v>
      </c>
      <c r="D326" s="211" t="str">
        <f t="shared" si="24"/>
        <v>M1</v>
      </c>
      <c r="E326" s="211" t="str">
        <f t="shared" si="24"/>
        <v>M2</v>
      </c>
      <c r="F326" s="211" t="str">
        <f t="shared" si="24"/>
        <v>M2</v>
      </c>
      <c r="G326" s="211" t="str">
        <f t="shared" si="24"/>
        <v>M3</v>
      </c>
      <c r="H326" s="211" t="str">
        <f t="shared" si="24"/>
        <v>M3</v>
      </c>
      <c r="I326" s="211" t="str">
        <f t="shared" si="24"/>
        <v>M3</v>
      </c>
      <c r="L326" s="193" t="s">
        <v>73</v>
      </c>
      <c r="M326" s="193">
        <f t="shared" si="25"/>
        <v>2.7636450573781728</v>
      </c>
      <c r="N326" s="193">
        <f t="shared" si="26"/>
        <v>13.073755102040806</v>
      </c>
      <c r="O326" s="193">
        <f t="shared" si="27"/>
        <v>39.23212654958683</v>
      </c>
      <c r="P326" s="193">
        <f t="shared" si="28"/>
        <v>127.46590050377844</v>
      </c>
      <c r="Q326" s="193">
        <f t="shared" si="29"/>
        <v>474.78722669735419</v>
      </c>
      <c r="R326" s="193">
        <f t="shared" si="30"/>
        <v>702.59548376687962</v>
      </c>
      <c r="S326" s="193">
        <f t="shared" si="31"/>
        <v>1257.6617857142869</v>
      </c>
      <c r="T326" s="193">
        <f t="shared" si="32"/>
        <v>1901.3298728813561</v>
      </c>
    </row>
    <row r="327" spans="1:20" x14ac:dyDescent="0.2">
      <c r="A327" t="s">
        <v>117</v>
      </c>
      <c r="B327" s="211" t="str">
        <f t="shared" si="24"/>
        <v>M1</v>
      </c>
      <c r="C327" s="211" t="str">
        <f t="shared" si="24"/>
        <v>M1</v>
      </c>
      <c r="D327" s="211" t="str">
        <f t="shared" si="24"/>
        <v>M1</v>
      </c>
      <c r="E327" s="211" t="str">
        <f t="shared" si="24"/>
        <v>M2</v>
      </c>
      <c r="F327" s="211" t="str">
        <f t="shared" si="24"/>
        <v>M3</v>
      </c>
      <c r="G327" s="211" t="str">
        <f t="shared" si="24"/>
        <v>M3</v>
      </c>
      <c r="H327" s="211" t="str">
        <f t="shared" si="24"/>
        <v>M3</v>
      </c>
      <c r="I327" s="211" t="str">
        <f t="shared" si="24"/>
        <v>M3</v>
      </c>
      <c r="L327" s="193" t="s">
        <v>117</v>
      </c>
      <c r="M327" s="193">
        <f t="shared" si="25"/>
        <v>3.0626008064516235</v>
      </c>
      <c r="N327" s="193">
        <f t="shared" si="26"/>
        <v>21.085341082317086</v>
      </c>
      <c r="O327" s="193">
        <f t="shared" si="27"/>
        <v>60.877681107954515</v>
      </c>
      <c r="P327" s="193">
        <f t="shared" si="28"/>
        <v>158.76990184445495</v>
      </c>
      <c r="Q327" s="193">
        <f t="shared" si="29"/>
        <v>544.15818465262066</v>
      </c>
      <c r="R327" s="193">
        <f t="shared" si="30"/>
        <v>766.73663793103401</v>
      </c>
      <c r="S327" s="193">
        <f t="shared" si="31"/>
        <v>1184.6999999999994</v>
      </c>
      <c r="T327" s="193">
        <f t="shared" si="32"/>
        <v>1902.4971579875528</v>
      </c>
    </row>
    <row r="328" spans="1:20" x14ac:dyDescent="0.2">
      <c r="A328" t="s">
        <v>74</v>
      </c>
      <c r="B328" s="211" t="str">
        <f t="shared" si="24"/>
        <v>M1</v>
      </c>
      <c r="C328" s="211" t="str">
        <f t="shared" si="24"/>
        <v>M1</v>
      </c>
      <c r="D328" s="211" t="str">
        <f t="shared" si="24"/>
        <v>M1</v>
      </c>
      <c r="E328" s="211" t="str">
        <f t="shared" si="24"/>
        <v>M2</v>
      </c>
      <c r="F328" s="211" t="str">
        <f t="shared" si="24"/>
        <v>M3</v>
      </c>
      <c r="G328" s="211" t="str">
        <f t="shared" si="24"/>
        <v>M3</v>
      </c>
      <c r="H328" s="211" t="str">
        <f t="shared" si="24"/>
        <v>M3</v>
      </c>
      <c r="I328" s="211" t="str">
        <f t="shared" si="24"/>
        <v>M4</v>
      </c>
      <c r="L328" s="193" t="s">
        <v>74</v>
      </c>
      <c r="M328" s="193">
        <f t="shared" si="25"/>
        <v>3.7522531228521787</v>
      </c>
      <c r="N328" s="193">
        <f t="shared" si="26"/>
        <v>17.750484374999999</v>
      </c>
      <c r="O328" s="193">
        <f t="shared" si="27"/>
        <v>74.980479166666612</v>
      </c>
      <c r="P328" s="193">
        <f t="shared" si="28"/>
        <v>234.2180067806604</v>
      </c>
      <c r="Q328" s="193">
        <f t="shared" si="29"/>
        <v>504.44443359375003</v>
      </c>
      <c r="R328" s="193">
        <f t="shared" si="30"/>
        <v>907.44694743377522</v>
      </c>
      <c r="S328" s="193">
        <f t="shared" si="31"/>
        <v>1774.8648214285706</v>
      </c>
      <c r="T328" s="193">
        <f t="shared" si="32"/>
        <v>2865.7896814404485</v>
      </c>
    </row>
    <row r="329" spans="1:20" x14ac:dyDescent="0.2">
      <c r="A329" t="s">
        <v>66</v>
      </c>
      <c r="B329" s="211" t="str">
        <f t="shared" si="24"/>
        <v>M1</v>
      </c>
      <c r="C329" s="211" t="str">
        <f t="shared" si="24"/>
        <v>M1</v>
      </c>
      <c r="D329" s="211" t="str">
        <f t="shared" si="24"/>
        <v>M1</v>
      </c>
      <c r="E329" s="211" t="str">
        <f t="shared" si="24"/>
        <v>M2</v>
      </c>
      <c r="F329" s="211" t="str">
        <f t="shared" si="24"/>
        <v>M2</v>
      </c>
      <c r="G329" s="211" t="str">
        <f t="shared" si="24"/>
        <v>M2</v>
      </c>
      <c r="H329" s="211" t="str">
        <f t="shared" si="24"/>
        <v>M3</v>
      </c>
      <c r="I329" s="211" t="str">
        <f t="shared" si="24"/>
        <v>M3</v>
      </c>
      <c r="L329" s="193" t="s">
        <v>66</v>
      </c>
      <c r="M329" s="193">
        <f t="shared" si="25"/>
        <v>2.5125911602209845</v>
      </c>
      <c r="N329" s="193">
        <f t="shared" si="26"/>
        <v>11.160216442953022</v>
      </c>
      <c r="O329" s="193">
        <f t="shared" si="27"/>
        <v>48.952776785714349</v>
      </c>
      <c r="P329" s="193">
        <f t="shared" si="28"/>
        <v>199.82882291666681</v>
      </c>
      <c r="Q329" s="193">
        <f t="shared" si="29"/>
        <v>226.60868750000006</v>
      </c>
      <c r="R329" s="193">
        <f t="shared" si="30"/>
        <v>347.17082730421652</v>
      </c>
      <c r="S329" s="193">
        <f t="shared" si="31"/>
        <v>590.74089505855864</v>
      </c>
      <c r="T329" s="193">
        <f t="shared" si="32"/>
        <v>948.66453444410467</v>
      </c>
    </row>
    <row r="330" spans="1:20" x14ac:dyDescent="0.2">
      <c r="A330" t="s">
        <v>69</v>
      </c>
      <c r="B330" s="211" t="str">
        <f t="shared" si="24"/>
        <v>M1</v>
      </c>
      <c r="C330" s="211" t="str">
        <f t="shared" si="24"/>
        <v>M1</v>
      </c>
      <c r="D330" s="211" t="str">
        <f t="shared" si="24"/>
        <v>M1</v>
      </c>
      <c r="E330" s="211" t="str">
        <f t="shared" si="24"/>
        <v>M2</v>
      </c>
      <c r="F330" s="211" t="str">
        <f t="shared" si="24"/>
        <v>M2</v>
      </c>
      <c r="G330" s="211" t="str">
        <f t="shared" si="24"/>
        <v>M2</v>
      </c>
      <c r="H330" s="211" t="str">
        <f t="shared" si="24"/>
        <v>M3</v>
      </c>
      <c r="I330" s="211" t="str">
        <f t="shared" si="24"/>
        <v>M3</v>
      </c>
      <c r="L330" s="193" t="s">
        <v>69</v>
      </c>
      <c r="M330" s="193">
        <f t="shared" si="25"/>
        <v>2.5239671052631669</v>
      </c>
      <c r="N330" s="193">
        <f t="shared" si="26"/>
        <v>11.550660829048844</v>
      </c>
      <c r="O330" s="193">
        <f t="shared" si="27"/>
        <v>28.29137631302531</v>
      </c>
      <c r="P330" s="193">
        <f t="shared" si="28"/>
        <v>103.18797367021284</v>
      </c>
      <c r="Q330" s="193">
        <f t="shared" si="29"/>
        <v>244.16846551724251</v>
      </c>
      <c r="R330" s="193">
        <f t="shared" si="30"/>
        <v>330.46061320754626</v>
      </c>
      <c r="S330" s="193">
        <f t="shared" si="31"/>
        <v>562.30703467709304</v>
      </c>
      <c r="T330" s="193">
        <f t="shared" si="32"/>
        <v>903.00289979706054</v>
      </c>
    </row>
    <row r="331" spans="1:20" x14ac:dyDescent="0.2">
      <c r="A331" t="s">
        <v>59</v>
      </c>
      <c r="B331" s="211" t="str">
        <f t="shared" si="24"/>
        <v>M1</v>
      </c>
      <c r="C331" s="211" t="str">
        <f t="shared" si="24"/>
        <v>M1</v>
      </c>
      <c r="D331" s="211" t="str">
        <f t="shared" si="24"/>
        <v>M1</v>
      </c>
      <c r="E331" s="211" t="str">
        <f t="shared" si="24"/>
        <v>M2</v>
      </c>
      <c r="F331" s="211" t="str">
        <f t="shared" si="24"/>
        <v>M2</v>
      </c>
      <c r="G331" s="211" t="str">
        <f t="shared" si="24"/>
        <v>M3</v>
      </c>
      <c r="H331" s="211" t="str">
        <f t="shared" si="24"/>
        <v>M3</v>
      </c>
      <c r="I331" s="211" t="str">
        <f t="shared" si="24"/>
        <v>M3</v>
      </c>
      <c r="L331" s="193" t="s">
        <v>59</v>
      </c>
      <c r="M331" s="193">
        <f t="shared" si="25"/>
        <v>3.2175000000000002</v>
      </c>
      <c r="N331" s="193">
        <f t="shared" si="26"/>
        <v>21.905203125</v>
      </c>
      <c r="O331" s="193">
        <f t="shared" si="27"/>
        <v>73.874775</v>
      </c>
      <c r="P331" s="193">
        <f t="shared" si="28"/>
        <v>119.68368749999999</v>
      </c>
      <c r="Q331" s="193">
        <f t="shared" si="29"/>
        <v>267.38156250000003</v>
      </c>
      <c r="R331" s="193">
        <f t="shared" si="30"/>
        <v>516.4288883928574</v>
      </c>
      <c r="S331" s="193">
        <f t="shared" si="31"/>
        <v>706.60886479591943</v>
      </c>
      <c r="T331" s="193">
        <f t="shared" si="32"/>
        <v>1000.8284722222215</v>
      </c>
    </row>
    <row r="332" spans="1:20" x14ac:dyDescent="0.2">
      <c r="A332" t="s">
        <v>64</v>
      </c>
      <c r="B332" s="211" t="str">
        <f t="shared" si="24"/>
        <v>M1</v>
      </c>
      <c r="C332" s="211" t="str">
        <f t="shared" si="24"/>
        <v>M1</v>
      </c>
      <c r="D332" s="211" t="str">
        <f t="shared" si="24"/>
        <v>M2</v>
      </c>
      <c r="E332" s="211" t="str">
        <f t="shared" si="24"/>
        <v>M2</v>
      </c>
      <c r="F332" s="211" t="str">
        <f t="shared" si="24"/>
        <v>M3</v>
      </c>
      <c r="G332" s="211" t="str">
        <f t="shared" si="24"/>
        <v>M3</v>
      </c>
      <c r="H332" s="211" t="str">
        <f t="shared" si="24"/>
        <v>M3</v>
      </c>
      <c r="I332" s="211" t="str">
        <f t="shared" si="24"/>
        <v>M4</v>
      </c>
      <c r="L332" s="193" t="s">
        <v>64</v>
      </c>
      <c r="M332" s="193">
        <f t="shared" si="25"/>
        <v>5.5306676829268318</v>
      </c>
      <c r="N332" s="193">
        <f t="shared" si="26"/>
        <v>96.960474086596818</v>
      </c>
      <c r="O332" s="193">
        <f t="shared" si="27"/>
        <v>225.74138022445817</v>
      </c>
      <c r="P332" s="193">
        <f t="shared" si="28"/>
        <v>322.03437500000081</v>
      </c>
      <c r="Q332" s="193">
        <f t="shared" si="29"/>
        <v>686.20414553521118</v>
      </c>
      <c r="R332" s="193">
        <f t="shared" si="30"/>
        <v>1051.2838829492878</v>
      </c>
      <c r="S332" s="193">
        <f t="shared" si="31"/>
        <v>1788.8495608817461</v>
      </c>
      <c r="T332" s="193">
        <f t="shared" si="32"/>
        <v>2872.6945265846343</v>
      </c>
    </row>
    <row r="333" spans="1:20" x14ac:dyDescent="0.2">
      <c r="A333" t="s">
        <v>71</v>
      </c>
      <c r="B333" s="211" t="str">
        <f t="shared" si="24"/>
        <v>M1</v>
      </c>
      <c r="C333" s="211" t="str">
        <f t="shared" si="24"/>
        <v>M1</v>
      </c>
      <c r="D333" s="211" t="str">
        <f t="shared" si="24"/>
        <v>M2</v>
      </c>
      <c r="E333" s="211" t="str">
        <f t="shared" si="24"/>
        <v>M2</v>
      </c>
      <c r="F333" s="211" t="str">
        <f t="shared" si="24"/>
        <v>M3</v>
      </c>
      <c r="G333" s="211" t="str">
        <f t="shared" si="24"/>
        <v>M3</v>
      </c>
      <c r="H333" s="211" t="str">
        <f t="shared" si="24"/>
        <v>M3</v>
      </c>
      <c r="I333" s="211" t="str">
        <f t="shared" si="24"/>
        <v>M4</v>
      </c>
      <c r="L333" s="193" t="s">
        <v>71</v>
      </c>
      <c r="M333" s="193">
        <f t="shared" si="25"/>
        <v>6.1885416666666702</v>
      </c>
      <c r="N333" s="193">
        <f t="shared" si="26"/>
        <v>73.83610424440306</v>
      </c>
      <c r="O333" s="193">
        <f t="shared" si="27"/>
        <v>262.1398999999991</v>
      </c>
      <c r="P333" s="193">
        <f t="shared" si="28"/>
        <v>462.17588097133779</v>
      </c>
      <c r="Q333" s="193">
        <f t="shared" si="29"/>
        <v>689.00580357142951</v>
      </c>
      <c r="R333" s="193">
        <f t="shared" si="30"/>
        <v>1587.0237500000012</v>
      </c>
      <c r="S333" s="193">
        <f t="shared" si="31"/>
        <v>1134.6045454545458</v>
      </c>
      <c r="T333" s="193">
        <f t="shared" si="32"/>
        <v>2090.3075431034476</v>
      </c>
    </row>
    <row r="334" spans="1:20" x14ac:dyDescent="0.2">
      <c r="A334" t="s">
        <v>58</v>
      </c>
      <c r="B334" s="211" t="str">
        <f t="shared" si="24"/>
        <v>M1</v>
      </c>
      <c r="C334" s="211" t="str">
        <f t="shared" si="24"/>
        <v>M1</v>
      </c>
      <c r="D334" s="211" t="str">
        <f t="shared" si="24"/>
        <v>M1</v>
      </c>
      <c r="E334" s="211" t="str">
        <f t="shared" si="24"/>
        <v>M3</v>
      </c>
      <c r="F334" s="211" t="str">
        <f t="shared" si="24"/>
        <v>M3</v>
      </c>
      <c r="G334" s="211" t="str">
        <f t="shared" si="24"/>
        <v>M3</v>
      </c>
      <c r="H334" s="211" t="str">
        <f t="shared" si="24"/>
        <v>M3</v>
      </c>
      <c r="I334" s="211" t="str">
        <f t="shared" si="24"/>
        <v>M3</v>
      </c>
      <c r="L334" s="193" t="s">
        <v>58</v>
      </c>
      <c r="M334" s="193">
        <f t="shared" si="25"/>
        <v>2.6812500000000004</v>
      </c>
      <c r="N334" s="193">
        <f t="shared" si="26"/>
        <v>16.754652777777771</v>
      </c>
      <c r="O334" s="193">
        <f t="shared" si="27"/>
        <v>89.943749999999994</v>
      </c>
      <c r="P334" s="193">
        <f t="shared" si="28"/>
        <v>615.76173164605848</v>
      </c>
      <c r="Q334" s="193">
        <f t="shared" si="29"/>
        <v>1227.0374999999999</v>
      </c>
      <c r="R334" s="193">
        <f t="shared" si="30"/>
        <v>1227.0374999999999</v>
      </c>
      <c r="S334" s="193">
        <f t="shared" si="31"/>
        <v>1227.0374999999999</v>
      </c>
      <c r="T334" s="193">
        <f t="shared" si="32"/>
        <v>1227.0374999999999</v>
      </c>
    </row>
    <row r="335" spans="1:20" x14ac:dyDescent="0.2">
      <c r="A335" t="s">
        <v>70</v>
      </c>
      <c r="B335" s="211" t="str">
        <f t="shared" si="24"/>
        <v>M1</v>
      </c>
      <c r="C335" s="211" t="str">
        <f t="shared" si="24"/>
        <v>M1</v>
      </c>
      <c r="D335" s="211" t="str">
        <f t="shared" si="24"/>
        <v>M2</v>
      </c>
      <c r="E335" s="211" t="str">
        <f t="shared" si="24"/>
        <v>M3</v>
      </c>
      <c r="F335" s="211" t="str">
        <f t="shared" si="24"/>
        <v>M3</v>
      </c>
      <c r="G335" s="211" t="str">
        <f t="shared" si="24"/>
        <v>M3</v>
      </c>
      <c r="H335" s="211" t="str">
        <f t="shared" si="24"/>
        <v>M4</v>
      </c>
      <c r="I335" s="211" t="str">
        <f t="shared" si="24"/>
        <v>M4</v>
      </c>
      <c r="L335" s="193" t="s">
        <v>70</v>
      </c>
      <c r="M335" s="193">
        <f t="shared" si="25"/>
        <v>24.434629778948999</v>
      </c>
      <c r="N335" s="193">
        <f t="shared" si="26"/>
        <v>51.00211772548645</v>
      </c>
      <c r="O335" s="193">
        <f t="shared" si="27"/>
        <v>436.63227364864815</v>
      </c>
      <c r="P335" s="193">
        <f t="shared" si="28"/>
        <v>511.875</v>
      </c>
      <c r="Q335" s="193">
        <f t="shared" si="29"/>
        <v>1090.7243892700471</v>
      </c>
      <c r="R335" s="193">
        <f t="shared" si="30"/>
        <v>1671.0201747396254</v>
      </c>
      <c r="S335" s="193">
        <f t="shared" si="31"/>
        <v>2843.3839368121685</v>
      </c>
      <c r="T335" s="193">
        <f t="shared" si="32"/>
        <v>4566.1600901938127</v>
      </c>
    </row>
    <row r="336" spans="1:20" x14ac:dyDescent="0.2">
      <c r="A336" t="s">
        <v>72</v>
      </c>
      <c r="B336" s="211" t="str">
        <f t="shared" si="24"/>
        <v>M1</v>
      </c>
      <c r="C336" s="211" t="str">
        <f t="shared" si="24"/>
        <v>M1</v>
      </c>
      <c r="D336" s="211" t="str">
        <f t="shared" si="24"/>
        <v>M2</v>
      </c>
      <c r="E336" s="211" t="str">
        <f t="shared" si="24"/>
        <v>M2</v>
      </c>
      <c r="F336" s="211" t="str">
        <f t="shared" si="24"/>
        <v>M3</v>
      </c>
      <c r="G336" s="211" t="str">
        <f t="shared" si="24"/>
        <v>M3</v>
      </c>
      <c r="H336" s="211" t="str">
        <f t="shared" si="24"/>
        <v>M4</v>
      </c>
      <c r="I336" s="211" t="str">
        <f t="shared" si="24"/>
        <v>M4</v>
      </c>
      <c r="L336" s="193" t="s">
        <v>72</v>
      </c>
      <c r="M336" s="193">
        <f t="shared" si="25"/>
        <v>8.6989717356687848</v>
      </c>
      <c r="N336" s="193">
        <f t="shared" si="26"/>
        <v>34.55451338883887</v>
      </c>
      <c r="O336" s="193">
        <f t="shared" si="27"/>
        <v>171.79893448553065</v>
      </c>
      <c r="P336" s="193">
        <f t="shared" si="28"/>
        <v>415.79083928571401</v>
      </c>
      <c r="Q336" s="193">
        <f t="shared" si="29"/>
        <v>658.21640625000009</v>
      </c>
      <c r="R336" s="193">
        <f t="shared" si="30"/>
        <v>930.15000000000009</v>
      </c>
      <c r="S336" s="193">
        <f t="shared" si="31"/>
        <v>2468.8218750000001</v>
      </c>
      <c r="T336" s="193">
        <f t="shared" si="32"/>
        <v>3964.6548499746832</v>
      </c>
    </row>
    <row r="337" spans="1:20" x14ac:dyDescent="0.2">
      <c r="A337" t="s">
        <v>61</v>
      </c>
      <c r="B337" s="211" t="str">
        <f t="shared" si="24"/>
        <v>M1</v>
      </c>
      <c r="C337" s="211" t="str">
        <f t="shared" si="24"/>
        <v>M1</v>
      </c>
      <c r="D337" s="211" t="str">
        <f t="shared" si="24"/>
        <v>M2</v>
      </c>
      <c r="E337" s="211" t="str">
        <f t="shared" si="24"/>
        <v>M2</v>
      </c>
      <c r="F337" s="211" t="str">
        <f t="shared" si="24"/>
        <v>M3</v>
      </c>
      <c r="G337" s="211" t="str">
        <f t="shared" si="24"/>
        <v>M3</v>
      </c>
      <c r="H337" s="211" t="str">
        <f t="shared" si="24"/>
        <v>M3</v>
      </c>
      <c r="I337" s="211" t="str">
        <f t="shared" si="24"/>
        <v>M4</v>
      </c>
      <c r="L337" s="193" t="s">
        <v>61</v>
      </c>
      <c r="M337" s="193">
        <f t="shared" si="25"/>
        <v>8.4703180084745888</v>
      </c>
      <c r="N337" s="193">
        <f t="shared" si="26"/>
        <v>36.925007295841766</v>
      </c>
      <c r="O337" s="193">
        <f t="shared" si="27"/>
        <v>150.58515291262145</v>
      </c>
      <c r="P337" s="193">
        <f t="shared" si="28"/>
        <v>315.12424715908992</v>
      </c>
      <c r="Q337" s="193">
        <f t="shared" si="29"/>
        <v>671.4797597592825</v>
      </c>
      <c r="R337" s="193">
        <f t="shared" si="30"/>
        <v>1028.7257134114327</v>
      </c>
      <c r="S337" s="193">
        <f t="shared" si="31"/>
        <v>1750.4649034865656</v>
      </c>
      <c r="T337" s="193">
        <f t="shared" si="32"/>
        <v>2811.0530126109115</v>
      </c>
    </row>
    <row r="338" spans="1:20" x14ac:dyDescent="0.2">
      <c r="A338" t="s">
        <v>56</v>
      </c>
      <c r="B338" s="211" t="str">
        <f t="shared" si="24"/>
        <v>M1</v>
      </c>
      <c r="C338" s="211" t="str">
        <f t="shared" si="24"/>
        <v>M1</v>
      </c>
      <c r="D338" s="211" t="str">
        <f t="shared" si="24"/>
        <v>M1</v>
      </c>
      <c r="E338" s="211" t="str">
        <f t="shared" si="24"/>
        <v>M2</v>
      </c>
      <c r="F338" s="211" t="str">
        <f t="shared" si="24"/>
        <v>M2</v>
      </c>
      <c r="G338" s="211" t="str">
        <f t="shared" si="24"/>
        <v>M2</v>
      </c>
      <c r="H338" s="211" t="str">
        <f t="shared" si="24"/>
        <v>M3</v>
      </c>
      <c r="I338" s="211" t="str">
        <f t="shared" si="24"/>
        <v>M3</v>
      </c>
      <c r="L338" s="193" t="s">
        <v>56</v>
      </c>
      <c r="M338" s="193">
        <f t="shared" si="25"/>
        <v>4.9747159090909072</v>
      </c>
      <c r="N338" s="193">
        <f t="shared" si="26"/>
        <v>16.672750377643499</v>
      </c>
      <c r="O338" s="193">
        <f t="shared" si="27"/>
        <v>54.700401785714348</v>
      </c>
      <c r="P338" s="193">
        <f t="shared" si="28"/>
        <v>146.26218749999998</v>
      </c>
      <c r="Q338" s="193">
        <f t="shared" si="29"/>
        <v>311.66150941975729</v>
      </c>
      <c r="R338" s="193">
        <f t="shared" si="30"/>
        <v>477.47412183452963</v>
      </c>
      <c r="S338" s="193">
        <f t="shared" si="31"/>
        <v>812.46311013530328</v>
      </c>
      <c r="T338" s="193">
        <f t="shared" si="32"/>
        <v>1304.7258867241878</v>
      </c>
    </row>
    <row r="339" spans="1:20" x14ac:dyDescent="0.2">
      <c r="L339" s="193"/>
      <c r="M339" s="193"/>
      <c r="N339" s="193"/>
      <c r="O339" s="193"/>
      <c r="P339" s="193"/>
      <c r="Q339" s="193"/>
      <c r="R339" s="193"/>
      <c r="S339" s="193"/>
      <c r="T339" s="193"/>
    </row>
    <row r="340" spans="1:20" ht="16" x14ac:dyDescent="0.2">
      <c r="A340" s="213" t="s">
        <v>1315</v>
      </c>
      <c r="B340" s="118"/>
      <c r="C340" s="118"/>
      <c r="D340" s="118"/>
      <c r="E340" s="118"/>
      <c r="F340" s="118"/>
      <c r="G340" s="118"/>
      <c r="H340" s="118"/>
      <c r="I340" s="118"/>
      <c r="L340" s="165" t="s">
        <v>1388</v>
      </c>
      <c r="M340" s="165"/>
      <c r="N340" s="165"/>
      <c r="O340" s="165"/>
      <c r="P340" s="165"/>
      <c r="Q340" s="165"/>
      <c r="R340" s="165"/>
      <c r="S340" s="165"/>
      <c r="T340" s="165"/>
    </row>
    <row r="341" spans="1:20" ht="15.75" customHeight="1" x14ac:dyDescent="0.25">
      <c r="L341" s="214" t="s">
        <v>1387</v>
      </c>
      <c r="M341" s="191"/>
      <c r="N341" s="191"/>
      <c r="O341" s="191"/>
      <c r="P341" s="191"/>
      <c r="Q341" s="191"/>
      <c r="R341" s="191"/>
      <c r="S341" s="191"/>
      <c r="T341" s="191"/>
    </row>
    <row r="342" spans="1:20" ht="16" x14ac:dyDescent="0.2">
      <c r="A342" s="119" t="s">
        <v>1336</v>
      </c>
      <c r="B342" s="120" t="s">
        <v>57</v>
      </c>
      <c r="C342" s="120" t="s">
        <v>68</v>
      </c>
      <c r="D342" s="120" t="s">
        <v>63</v>
      </c>
      <c r="E342" s="120" t="s">
        <v>60</v>
      </c>
      <c r="F342" s="120" t="s">
        <v>75</v>
      </c>
      <c r="G342" s="120" t="s">
        <v>67</v>
      </c>
      <c r="H342" s="120" t="s">
        <v>84</v>
      </c>
      <c r="I342" s="120" t="s">
        <v>1303</v>
      </c>
      <c r="L342" s="192" t="s">
        <v>1336</v>
      </c>
      <c r="M342" s="120" t="s">
        <v>57</v>
      </c>
      <c r="N342" s="120" t="s">
        <v>68</v>
      </c>
      <c r="O342" s="120" t="s">
        <v>63</v>
      </c>
      <c r="P342" s="120" t="s">
        <v>60</v>
      </c>
      <c r="Q342" s="120" t="s">
        <v>75</v>
      </c>
      <c r="R342" s="120" t="s">
        <v>67</v>
      </c>
      <c r="S342" s="120" t="s">
        <v>84</v>
      </c>
      <c r="T342" s="120" t="s">
        <v>1303</v>
      </c>
    </row>
    <row r="343" spans="1:20" x14ac:dyDescent="0.2">
      <c r="A343" t="s">
        <v>65</v>
      </c>
      <c r="B343" s="211" t="str">
        <f t="shared" ref="B343:I358" si="33">_xlfn.IFS(M343&gt;10000,"M5",M343&gt;2000,"M4",M343&gt;500,"M3",M343&gt;100,"M2",M343&gt;=0,"M1")</f>
        <v>M1</v>
      </c>
      <c r="C343" s="211" t="str">
        <f t="shared" si="33"/>
        <v>M1</v>
      </c>
      <c r="D343" s="211" t="str">
        <f t="shared" si="33"/>
        <v>M1</v>
      </c>
      <c r="E343" s="211" t="str">
        <f t="shared" si="33"/>
        <v>M2</v>
      </c>
      <c r="F343" s="211" t="str">
        <f t="shared" si="33"/>
        <v>M3</v>
      </c>
      <c r="G343" s="211" t="str">
        <f t="shared" si="33"/>
        <v>M3</v>
      </c>
      <c r="H343" s="211" t="str">
        <f t="shared" si="33"/>
        <v>M4</v>
      </c>
      <c r="I343" s="211" t="str">
        <f t="shared" si="33"/>
        <v>M4</v>
      </c>
      <c r="L343" s="193" t="s">
        <v>65</v>
      </c>
      <c r="M343" s="193">
        <f t="shared" ref="M343:M358" si="34">B69*$H$11*$B$44*(1-andel_olje)</f>
        <v>7.4805714285714258</v>
      </c>
      <c r="N343" s="193">
        <f t="shared" ref="N343:N358" si="35">C69*$H$11*$B$44*(1-andel_olje)</f>
        <v>27.637696165966378</v>
      </c>
      <c r="O343" s="193">
        <f t="shared" ref="O343:O358" si="36">D69*$H$11*$B$44*(1-andel_olje)</f>
        <v>89.873627760736468</v>
      </c>
      <c r="P343" s="193">
        <f t="shared" ref="P343:P358" si="37">E69*$H$11*$B$44*(1-andel_olje)</f>
        <v>210.52236982758637</v>
      </c>
      <c r="Q343" s="193">
        <f t="shared" ref="Q343:Q358" si="38">F69*$H$11*$B$44*(1-andel_olje)</f>
        <v>843.12511886502921</v>
      </c>
      <c r="R343" s="193">
        <f t="shared" ref="R343:R358" si="39">G69*$H$11*$B$44*(1-andel_olje)</f>
        <v>1514.6277586206879</v>
      </c>
      <c r="S343" s="193">
        <f t="shared" ref="S343:S358" si="40">H69*$H$11*$B$44*(1-andel_olje)</f>
        <v>2046.3238771860106</v>
      </c>
      <c r="T343" s="193">
        <f t="shared" ref="T343:T358" si="41">I69*$H$11*$B$44*(1-andel_olje)</f>
        <v>4071.158861671468</v>
      </c>
    </row>
    <row r="344" spans="1:20" x14ac:dyDescent="0.2">
      <c r="A344" t="s">
        <v>76</v>
      </c>
      <c r="B344" s="211" t="str">
        <f t="shared" si="33"/>
        <v>M1</v>
      </c>
      <c r="C344" s="211" t="str">
        <f t="shared" si="33"/>
        <v>M1</v>
      </c>
      <c r="D344" s="211" t="str">
        <f t="shared" si="33"/>
        <v>M2</v>
      </c>
      <c r="E344" s="211" t="str">
        <f t="shared" si="33"/>
        <v>M2</v>
      </c>
      <c r="F344" s="211" t="str">
        <f t="shared" si="33"/>
        <v>M3</v>
      </c>
      <c r="G344" s="211" t="str">
        <f t="shared" si="33"/>
        <v>M3</v>
      </c>
      <c r="H344" s="211" t="str">
        <f t="shared" si="33"/>
        <v>M3</v>
      </c>
      <c r="I344" s="211" t="str">
        <f t="shared" si="33"/>
        <v>M4</v>
      </c>
      <c r="L344" s="193" t="s">
        <v>76</v>
      </c>
      <c r="M344" s="193">
        <f t="shared" si="34"/>
        <v>6.3095189026396321</v>
      </c>
      <c r="N344" s="193">
        <f t="shared" si="35"/>
        <v>29.847937500000022</v>
      </c>
      <c r="O344" s="193">
        <f t="shared" si="36"/>
        <v>120.63419391891905</v>
      </c>
      <c r="P344" s="193">
        <f t="shared" si="37"/>
        <v>342.2153723958333</v>
      </c>
      <c r="Q344" s="193">
        <f t="shared" si="38"/>
        <v>820.9121409574459</v>
      </c>
      <c r="R344" s="193">
        <f t="shared" si="39"/>
        <v>1166.8718749999982</v>
      </c>
      <c r="S344" s="193">
        <f t="shared" si="40"/>
        <v>1985.5324285416705</v>
      </c>
      <c r="T344" s="193">
        <f t="shared" si="41"/>
        <v>3188.5454565650798</v>
      </c>
    </row>
    <row r="345" spans="1:20" x14ac:dyDescent="0.2">
      <c r="A345" t="s">
        <v>62</v>
      </c>
      <c r="B345" s="211" t="str">
        <f t="shared" si="33"/>
        <v>M1</v>
      </c>
      <c r="C345" s="211" t="str">
        <f t="shared" si="33"/>
        <v>M1</v>
      </c>
      <c r="D345" s="211" t="str">
        <f t="shared" si="33"/>
        <v>M2</v>
      </c>
      <c r="E345" s="211" t="str">
        <f t="shared" si="33"/>
        <v>M2</v>
      </c>
      <c r="F345" s="211" t="str">
        <f t="shared" si="33"/>
        <v>M3</v>
      </c>
      <c r="G345" s="211" t="str">
        <f t="shared" si="33"/>
        <v>M3</v>
      </c>
      <c r="H345" s="211" t="str">
        <f t="shared" si="33"/>
        <v>M4</v>
      </c>
      <c r="I345" s="211" t="str">
        <f t="shared" si="33"/>
        <v>M4</v>
      </c>
      <c r="L345" s="193" t="s">
        <v>62</v>
      </c>
      <c r="M345" s="193">
        <f t="shared" si="34"/>
        <v>11.678271762974944</v>
      </c>
      <c r="N345" s="193">
        <f t="shared" si="35"/>
        <v>55.245468167701986</v>
      </c>
      <c r="O345" s="193">
        <f t="shared" si="36"/>
        <v>221.78005603448273</v>
      </c>
      <c r="P345" s="193">
        <f t="shared" si="37"/>
        <v>440.118046875</v>
      </c>
      <c r="Q345" s="193">
        <f t="shared" si="38"/>
        <v>981.78416230366395</v>
      </c>
      <c r="R345" s="193">
        <f t="shared" si="39"/>
        <v>1562.3643750000001</v>
      </c>
      <c r="S345" s="193">
        <f t="shared" si="40"/>
        <v>2305.8465743440242</v>
      </c>
      <c r="T345" s="193">
        <f t="shared" si="41"/>
        <v>4404.2339673913038</v>
      </c>
    </row>
    <row r="346" spans="1:20" x14ac:dyDescent="0.2">
      <c r="A346" t="s">
        <v>73</v>
      </c>
      <c r="B346" s="211" t="str">
        <f t="shared" si="33"/>
        <v>M1</v>
      </c>
      <c r="C346" s="211" t="str">
        <f t="shared" si="33"/>
        <v>M1</v>
      </c>
      <c r="D346" s="211" t="str">
        <f t="shared" si="33"/>
        <v>M1</v>
      </c>
      <c r="E346" s="211" t="str">
        <f t="shared" si="33"/>
        <v>M2</v>
      </c>
      <c r="F346" s="211" t="str">
        <f t="shared" si="33"/>
        <v>M3</v>
      </c>
      <c r="G346" s="211" t="str">
        <f t="shared" si="33"/>
        <v>M3</v>
      </c>
      <c r="H346" s="211" t="str">
        <f t="shared" si="33"/>
        <v>M4</v>
      </c>
      <c r="I346" s="211" t="str">
        <f t="shared" si="33"/>
        <v>M4</v>
      </c>
      <c r="L346" s="193" t="s">
        <v>73</v>
      </c>
      <c r="M346" s="193">
        <f t="shared" si="34"/>
        <v>5.5272901147563456</v>
      </c>
      <c r="N346" s="193">
        <f t="shared" si="35"/>
        <v>26.147510204081613</v>
      </c>
      <c r="O346" s="193">
        <f t="shared" si="36"/>
        <v>78.464253099173661</v>
      </c>
      <c r="P346" s="193">
        <f t="shared" si="37"/>
        <v>254.93180100755688</v>
      </c>
      <c r="Q346" s="193">
        <f t="shared" si="38"/>
        <v>949.57445339470837</v>
      </c>
      <c r="R346" s="193">
        <f t="shared" si="39"/>
        <v>1405.1909675337592</v>
      </c>
      <c r="S346" s="193">
        <f t="shared" si="40"/>
        <v>2515.3235714285738</v>
      </c>
      <c r="T346" s="193">
        <f t="shared" si="41"/>
        <v>3802.6597457627122</v>
      </c>
    </row>
    <row r="347" spans="1:20" x14ac:dyDescent="0.2">
      <c r="A347" t="s">
        <v>117</v>
      </c>
      <c r="B347" s="211" t="str">
        <f t="shared" si="33"/>
        <v>M1</v>
      </c>
      <c r="C347" s="211" t="str">
        <f t="shared" si="33"/>
        <v>M1</v>
      </c>
      <c r="D347" s="211" t="str">
        <f t="shared" si="33"/>
        <v>M2</v>
      </c>
      <c r="E347" s="211" t="str">
        <f t="shared" si="33"/>
        <v>M2</v>
      </c>
      <c r="F347" s="211" t="str">
        <f t="shared" si="33"/>
        <v>M3</v>
      </c>
      <c r="G347" s="211" t="str">
        <f t="shared" si="33"/>
        <v>M3</v>
      </c>
      <c r="H347" s="211" t="str">
        <f t="shared" si="33"/>
        <v>M4</v>
      </c>
      <c r="I347" s="211" t="str">
        <f t="shared" si="33"/>
        <v>M4</v>
      </c>
      <c r="L347" s="193" t="s">
        <v>117</v>
      </c>
      <c r="M347" s="193">
        <f t="shared" si="34"/>
        <v>6.1252016129032469</v>
      </c>
      <c r="N347" s="193">
        <f t="shared" si="35"/>
        <v>42.170682164634172</v>
      </c>
      <c r="O347" s="193">
        <f t="shared" si="36"/>
        <v>121.75536221590903</v>
      </c>
      <c r="P347" s="193">
        <f t="shared" si="37"/>
        <v>317.5398036889099</v>
      </c>
      <c r="Q347" s="193">
        <f t="shared" si="38"/>
        <v>1088.3163693052413</v>
      </c>
      <c r="R347" s="193">
        <f t="shared" si="39"/>
        <v>1533.473275862068</v>
      </c>
      <c r="S347" s="193">
        <f t="shared" si="40"/>
        <v>2369.3999999999987</v>
      </c>
      <c r="T347" s="193">
        <f t="shared" si="41"/>
        <v>3804.9943159751056</v>
      </c>
    </row>
    <row r="348" spans="1:20" x14ac:dyDescent="0.2">
      <c r="A348" t="s">
        <v>74</v>
      </c>
      <c r="B348" s="211" t="str">
        <f t="shared" si="33"/>
        <v>M1</v>
      </c>
      <c r="C348" s="211" t="str">
        <f t="shared" si="33"/>
        <v>M1</v>
      </c>
      <c r="D348" s="211" t="str">
        <f t="shared" si="33"/>
        <v>M2</v>
      </c>
      <c r="E348" s="211" t="str">
        <f t="shared" si="33"/>
        <v>M2</v>
      </c>
      <c r="F348" s="211" t="str">
        <f t="shared" si="33"/>
        <v>M3</v>
      </c>
      <c r="G348" s="211" t="str">
        <f t="shared" si="33"/>
        <v>M3</v>
      </c>
      <c r="H348" s="211" t="str">
        <f t="shared" si="33"/>
        <v>M4</v>
      </c>
      <c r="I348" s="211" t="str">
        <f t="shared" si="33"/>
        <v>M4</v>
      </c>
      <c r="L348" s="193" t="s">
        <v>74</v>
      </c>
      <c r="M348" s="193">
        <f t="shared" si="34"/>
        <v>7.5045062457043574</v>
      </c>
      <c r="N348" s="193">
        <f t="shared" si="35"/>
        <v>35.500968749999998</v>
      </c>
      <c r="O348" s="193">
        <f t="shared" si="36"/>
        <v>149.96095833333322</v>
      </c>
      <c r="P348" s="193">
        <f t="shared" si="37"/>
        <v>468.43601356132081</v>
      </c>
      <c r="Q348" s="193">
        <f t="shared" si="38"/>
        <v>1008.8888671875001</v>
      </c>
      <c r="R348" s="193">
        <f t="shared" si="39"/>
        <v>1814.8938948675504</v>
      </c>
      <c r="S348" s="193">
        <f t="shared" si="40"/>
        <v>3549.7296428571412</v>
      </c>
      <c r="T348" s="193">
        <f t="shared" si="41"/>
        <v>5731.579362880897</v>
      </c>
    </row>
    <row r="349" spans="1:20" x14ac:dyDescent="0.2">
      <c r="A349" t="s">
        <v>66</v>
      </c>
      <c r="B349" s="211" t="str">
        <f t="shared" si="33"/>
        <v>M1</v>
      </c>
      <c r="C349" s="211" t="str">
        <f t="shared" si="33"/>
        <v>M1</v>
      </c>
      <c r="D349" s="211" t="str">
        <f t="shared" si="33"/>
        <v>M1</v>
      </c>
      <c r="E349" s="211" t="str">
        <f t="shared" si="33"/>
        <v>M2</v>
      </c>
      <c r="F349" s="211" t="str">
        <f t="shared" si="33"/>
        <v>M2</v>
      </c>
      <c r="G349" s="211" t="str">
        <f t="shared" si="33"/>
        <v>M3</v>
      </c>
      <c r="H349" s="211" t="str">
        <f t="shared" si="33"/>
        <v>M3</v>
      </c>
      <c r="I349" s="211" t="str">
        <f t="shared" si="33"/>
        <v>M3</v>
      </c>
      <c r="L349" s="193" t="s">
        <v>66</v>
      </c>
      <c r="M349" s="193">
        <f t="shared" si="34"/>
        <v>5.025182320441969</v>
      </c>
      <c r="N349" s="193">
        <f t="shared" si="35"/>
        <v>22.320432885906044</v>
      </c>
      <c r="O349" s="193">
        <f t="shared" si="36"/>
        <v>97.905553571428698</v>
      </c>
      <c r="P349" s="193">
        <f t="shared" si="37"/>
        <v>399.65764583333362</v>
      </c>
      <c r="Q349" s="193">
        <f t="shared" si="38"/>
        <v>453.21737500000012</v>
      </c>
      <c r="R349" s="193">
        <f t="shared" si="39"/>
        <v>694.34165460843303</v>
      </c>
      <c r="S349" s="193">
        <f t="shared" si="40"/>
        <v>1181.4817901171173</v>
      </c>
      <c r="T349" s="193">
        <f t="shared" si="41"/>
        <v>1897.3290688882093</v>
      </c>
    </row>
    <row r="350" spans="1:20" x14ac:dyDescent="0.2">
      <c r="A350" t="s">
        <v>69</v>
      </c>
      <c r="B350" s="211" t="str">
        <f t="shared" si="33"/>
        <v>M1</v>
      </c>
      <c r="C350" s="211" t="str">
        <f t="shared" si="33"/>
        <v>M1</v>
      </c>
      <c r="D350" s="211" t="str">
        <f t="shared" si="33"/>
        <v>M1</v>
      </c>
      <c r="E350" s="211" t="str">
        <f t="shared" si="33"/>
        <v>M2</v>
      </c>
      <c r="F350" s="211" t="str">
        <f t="shared" si="33"/>
        <v>M2</v>
      </c>
      <c r="G350" s="211" t="str">
        <f t="shared" si="33"/>
        <v>M3</v>
      </c>
      <c r="H350" s="211" t="str">
        <f t="shared" si="33"/>
        <v>M3</v>
      </c>
      <c r="I350" s="211" t="str">
        <f t="shared" si="33"/>
        <v>M3</v>
      </c>
      <c r="L350" s="193" t="s">
        <v>69</v>
      </c>
      <c r="M350" s="193">
        <f t="shared" si="34"/>
        <v>5.0479342105263338</v>
      </c>
      <c r="N350" s="193">
        <f t="shared" si="35"/>
        <v>23.101321658097689</v>
      </c>
      <c r="O350" s="193">
        <f t="shared" si="36"/>
        <v>56.58275262605062</v>
      </c>
      <c r="P350" s="193">
        <f t="shared" si="37"/>
        <v>206.37594734042568</v>
      </c>
      <c r="Q350" s="193">
        <f t="shared" si="38"/>
        <v>488.33693103448502</v>
      </c>
      <c r="R350" s="193">
        <f t="shared" si="39"/>
        <v>660.92122641509252</v>
      </c>
      <c r="S350" s="193">
        <f t="shared" si="40"/>
        <v>1124.6140693541861</v>
      </c>
      <c r="T350" s="193">
        <f t="shared" si="41"/>
        <v>1806.0057995941211</v>
      </c>
    </row>
    <row r="351" spans="1:20" x14ac:dyDescent="0.2">
      <c r="A351" t="s">
        <v>59</v>
      </c>
      <c r="B351" s="211" t="str">
        <f t="shared" si="33"/>
        <v>M1</v>
      </c>
      <c r="C351" s="211" t="str">
        <f t="shared" si="33"/>
        <v>M1</v>
      </c>
      <c r="D351" s="211" t="str">
        <f t="shared" si="33"/>
        <v>M2</v>
      </c>
      <c r="E351" s="211" t="str">
        <f t="shared" si="33"/>
        <v>M2</v>
      </c>
      <c r="F351" s="211" t="str">
        <f t="shared" si="33"/>
        <v>M3</v>
      </c>
      <c r="G351" s="211" t="str">
        <f t="shared" si="33"/>
        <v>M3</v>
      </c>
      <c r="H351" s="211" t="str">
        <f t="shared" si="33"/>
        <v>M3</v>
      </c>
      <c r="I351" s="211" t="str">
        <f t="shared" si="33"/>
        <v>M4</v>
      </c>
      <c r="L351" s="193" t="s">
        <v>59</v>
      </c>
      <c r="M351" s="193">
        <f t="shared" si="34"/>
        <v>6.4350000000000005</v>
      </c>
      <c r="N351" s="193">
        <f t="shared" si="35"/>
        <v>43.81040625</v>
      </c>
      <c r="O351" s="193">
        <f t="shared" si="36"/>
        <v>147.74955</v>
      </c>
      <c r="P351" s="193">
        <f t="shared" si="37"/>
        <v>239.36737499999998</v>
      </c>
      <c r="Q351" s="193">
        <f t="shared" si="38"/>
        <v>534.76312500000006</v>
      </c>
      <c r="R351" s="193">
        <f t="shared" si="39"/>
        <v>1032.8577767857148</v>
      </c>
      <c r="S351" s="193">
        <f t="shared" si="40"/>
        <v>1413.2177295918389</v>
      </c>
      <c r="T351" s="193">
        <f t="shared" si="41"/>
        <v>2001.6569444444431</v>
      </c>
    </row>
    <row r="352" spans="1:20" x14ac:dyDescent="0.2">
      <c r="A352" t="s">
        <v>64</v>
      </c>
      <c r="B352" s="211" t="str">
        <f t="shared" si="33"/>
        <v>M1</v>
      </c>
      <c r="C352" s="211" t="str">
        <f t="shared" si="33"/>
        <v>M2</v>
      </c>
      <c r="D352" s="211" t="str">
        <f t="shared" si="33"/>
        <v>M2</v>
      </c>
      <c r="E352" s="211" t="str">
        <f t="shared" si="33"/>
        <v>M3</v>
      </c>
      <c r="F352" s="211" t="str">
        <f t="shared" si="33"/>
        <v>M3</v>
      </c>
      <c r="G352" s="211" t="str">
        <f t="shared" si="33"/>
        <v>M4</v>
      </c>
      <c r="H352" s="211" t="str">
        <f t="shared" si="33"/>
        <v>M4</v>
      </c>
      <c r="I352" s="211" t="str">
        <f t="shared" si="33"/>
        <v>M4</v>
      </c>
      <c r="L352" s="193" t="s">
        <v>64</v>
      </c>
      <c r="M352" s="193">
        <f t="shared" si="34"/>
        <v>11.061335365853664</v>
      </c>
      <c r="N352" s="193">
        <f t="shared" si="35"/>
        <v>193.92094817319364</v>
      </c>
      <c r="O352" s="193">
        <f t="shared" si="36"/>
        <v>451.48276044891634</v>
      </c>
      <c r="P352" s="193">
        <f t="shared" si="37"/>
        <v>644.06875000000161</v>
      </c>
      <c r="Q352" s="193">
        <f t="shared" si="38"/>
        <v>1372.4082910704224</v>
      </c>
      <c r="R352" s="193">
        <f t="shared" si="39"/>
        <v>2102.5677658985755</v>
      </c>
      <c r="S352" s="193">
        <f t="shared" si="40"/>
        <v>3577.6991217634923</v>
      </c>
      <c r="T352" s="193">
        <f t="shared" si="41"/>
        <v>5745.3890531692687</v>
      </c>
    </row>
    <row r="353" spans="1:20" x14ac:dyDescent="0.2">
      <c r="A353" t="s">
        <v>71</v>
      </c>
      <c r="B353" s="211" t="str">
        <f t="shared" si="33"/>
        <v>M1</v>
      </c>
      <c r="C353" s="211" t="str">
        <f t="shared" si="33"/>
        <v>M2</v>
      </c>
      <c r="D353" s="211" t="str">
        <f t="shared" si="33"/>
        <v>M3</v>
      </c>
      <c r="E353" s="211" t="str">
        <f t="shared" si="33"/>
        <v>M3</v>
      </c>
      <c r="F353" s="211" t="str">
        <f t="shared" si="33"/>
        <v>M3</v>
      </c>
      <c r="G353" s="211" t="str">
        <f t="shared" si="33"/>
        <v>M4</v>
      </c>
      <c r="H353" s="211" t="str">
        <f t="shared" si="33"/>
        <v>M4</v>
      </c>
      <c r="I353" s="211" t="str">
        <f t="shared" si="33"/>
        <v>M4</v>
      </c>
      <c r="L353" s="193" t="s">
        <v>71</v>
      </c>
      <c r="M353" s="193">
        <f t="shared" si="34"/>
        <v>12.37708333333334</v>
      </c>
      <c r="N353" s="193">
        <f t="shared" si="35"/>
        <v>147.67220848880612</v>
      </c>
      <c r="O353" s="193">
        <f t="shared" si="36"/>
        <v>524.2797999999982</v>
      </c>
      <c r="P353" s="193">
        <f t="shared" si="37"/>
        <v>924.35176194267558</v>
      </c>
      <c r="Q353" s="193">
        <f t="shared" si="38"/>
        <v>1378.011607142859</v>
      </c>
      <c r="R353" s="193">
        <f t="shared" si="39"/>
        <v>3174.0475000000024</v>
      </c>
      <c r="S353" s="193">
        <f t="shared" si="40"/>
        <v>2269.2090909090916</v>
      </c>
      <c r="T353" s="193">
        <f t="shared" si="41"/>
        <v>4180.6150862068953</v>
      </c>
    </row>
    <row r="354" spans="1:20" x14ac:dyDescent="0.2">
      <c r="A354" t="s">
        <v>58</v>
      </c>
      <c r="B354" s="211" t="str">
        <f t="shared" si="33"/>
        <v>M1</v>
      </c>
      <c r="C354" s="211" t="str">
        <f t="shared" si="33"/>
        <v>M1</v>
      </c>
      <c r="D354" s="211" t="str">
        <f t="shared" si="33"/>
        <v>M2</v>
      </c>
      <c r="E354" s="211" t="str">
        <f t="shared" si="33"/>
        <v>M3</v>
      </c>
      <c r="F354" s="211" t="str">
        <f t="shared" si="33"/>
        <v>M4</v>
      </c>
      <c r="G354" s="211" t="str">
        <f t="shared" si="33"/>
        <v>M4</v>
      </c>
      <c r="H354" s="211" t="str">
        <f t="shared" si="33"/>
        <v>M4</v>
      </c>
      <c r="I354" s="211" t="str">
        <f t="shared" si="33"/>
        <v>M4</v>
      </c>
      <c r="L354" s="193" t="s">
        <v>58</v>
      </c>
      <c r="M354" s="193">
        <f t="shared" si="34"/>
        <v>5.3625000000000007</v>
      </c>
      <c r="N354" s="193">
        <f t="shared" si="35"/>
        <v>33.509305555555542</v>
      </c>
      <c r="O354" s="193">
        <f t="shared" si="36"/>
        <v>179.88749999999999</v>
      </c>
      <c r="P354" s="193">
        <f t="shared" si="37"/>
        <v>1231.523463292117</v>
      </c>
      <c r="Q354" s="193">
        <f t="shared" si="38"/>
        <v>2454.0749999999998</v>
      </c>
      <c r="R354" s="193">
        <f t="shared" si="39"/>
        <v>2454.0749999999998</v>
      </c>
      <c r="S354" s="193">
        <f t="shared" si="40"/>
        <v>2454.0749999999998</v>
      </c>
      <c r="T354" s="193">
        <f t="shared" si="41"/>
        <v>2454.0749999999998</v>
      </c>
    </row>
    <row r="355" spans="1:20" x14ac:dyDescent="0.2">
      <c r="A355" t="s">
        <v>70</v>
      </c>
      <c r="B355" s="211" t="str">
        <f t="shared" si="33"/>
        <v>M1</v>
      </c>
      <c r="C355" s="211" t="str">
        <f t="shared" si="33"/>
        <v>M2</v>
      </c>
      <c r="D355" s="211" t="str">
        <f t="shared" si="33"/>
        <v>M3</v>
      </c>
      <c r="E355" s="211" t="str">
        <f t="shared" si="33"/>
        <v>M3</v>
      </c>
      <c r="F355" s="211" t="str">
        <f t="shared" si="33"/>
        <v>M4</v>
      </c>
      <c r="G355" s="211" t="str">
        <f t="shared" si="33"/>
        <v>M4</v>
      </c>
      <c r="H355" s="211" t="str">
        <f t="shared" si="33"/>
        <v>M4</v>
      </c>
      <c r="I355" s="211" t="str">
        <f t="shared" si="33"/>
        <v>M4</v>
      </c>
      <c r="L355" s="193" t="s">
        <v>70</v>
      </c>
      <c r="M355" s="193">
        <f t="shared" si="34"/>
        <v>48.869259557897998</v>
      </c>
      <c r="N355" s="193">
        <f t="shared" si="35"/>
        <v>102.0042354509729</v>
      </c>
      <c r="O355" s="193">
        <f t="shared" si="36"/>
        <v>873.2645472972963</v>
      </c>
      <c r="P355" s="193">
        <f t="shared" si="37"/>
        <v>1023.75</v>
      </c>
      <c r="Q355" s="193">
        <f t="shared" si="38"/>
        <v>2181.4487785400943</v>
      </c>
      <c r="R355" s="193">
        <f t="shared" si="39"/>
        <v>3342.0403494792508</v>
      </c>
      <c r="S355" s="193">
        <f t="shared" si="40"/>
        <v>5686.767873624337</v>
      </c>
      <c r="T355" s="193">
        <f t="shared" si="41"/>
        <v>9132.3201803876254</v>
      </c>
    </row>
    <row r="356" spans="1:20" x14ac:dyDescent="0.2">
      <c r="A356" t="s">
        <v>72</v>
      </c>
      <c r="B356" s="211" t="str">
        <f t="shared" si="33"/>
        <v>M1</v>
      </c>
      <c r="C356" s="211" t="str">
        <f t="shared" si="33"/>
        <v>M1</v>
      </c>
      <c r="D356" s="211" t="str">
        <f t="shared" si="33"/>
        <v>M2</v>
      </c>
      <c r="E356" s="211" t="str">
        <f t="shared" si="33"/>
        <v>M3</v>
      </c>
      <c r="F356" s="211" t="str">
        <f t="shared" si="33"/>
        <v>M3</v>
      </c>
      <c r="G356" s="211" t="str">
        <f t="shared" si="33"/>
        <v>M3</v>
      </c>
      <c r="H356" s="211" t="str">
        <f t="shared" si="33"/>
        <v>M4</v>
      </c>
      <c r="I356" s="211" t="str">
        <f t="shared" si="33"/>
        <v>M4</v>
      </c>
      <c r="L356" s="193" t="s">
        <v>72</v>
      </c>
      <c r="M356" s="193">
        <f t="shared" si="34"/>
        <v>17.39794347133757</v>
      </c>
      <c r="N356" s="193">
        <f t="shared" si="35"/>
        <v>69.109026777677741</v>
      </c>
      <c r="O356" s="193">
        <f t="shared" si="36"/>
        <v>343.5978689710613</v>
      </c>
      <c r="P356" s="193">
        <f t="shared" si="37"/>
        <v>831.58167857142803</v>
      </c>
      <c r="Q356" s="193">
        <f t="shared" si="38"/>
        <v>1316.4328125000002</v>
      </c>
      <c r="R356" s="193">
        <f t="shared" si="39"/>
        <v>1860.3000000000002</v>
      </c>
      <c r="S356" s="193">
        <f t="shared" si="40"/>
        <v>4937.6437500000002</v>
      </c>
      <c r="T356" s="193">
        <f t="shared" si="41"/>
        <v>7929.3096999493664</v>
      </c>
    </row>
    <row r="357" spans="1:20" x14ac:dyDescent="0.2">
      <c r="A357" t="s">
        <v>61</v>
      </c>
      <c r="B357" s="211" t="str">
        <f t="shared" si="33"/>
        <v>M1</v>
      </c>
      <c r="C357" s="211" t="str">
        <f t="shared" si="33"/>
        <v>M1</v>
      </c>
      <c r="D357" s="211" t="str">
        <f t="shared" si="33"/>
        <v>M2</v>
      </c>
      <c r="E357" s="211" t="str">
        <f t="shared" si="33"/>
        <v>M3</v>
      </c>
      <c r="F357" s="211" t="str">
        <f t="shared" si="33"/>
        <v>M3</v>
      </c>
      <c r="G357" s="211" t="str">
        <f t="shared" si="33"/>
        <v>M4</v>
      </c>
      <c r="H357" s="211" t="str">
        <f t="shared" si="33"/>
        <v>M4</v>
      </c>
      <c r="I357" s="211" t="str">
        <f t="shared" si="33"/>
        <v>M4</v>
      </c>
      <c r="L357" s="193" t="s">
        <v>61</v>
      </c>
      <c r="M357" s="193">
        <f t="shared" si="34"/>
        <v>16.940636016949178</v>
      </c>
      <c r="N357" s="193">
        <f t="shared" si="35"/>
        <v>73.850014591683532</v>
      </c>
      <c r="O357" s="193">
        <f t="shared" si="36"/>
        <v>301.17030582524291</v>
      </c>
      <c r="P357" s="193">
        <f t="shared" si="37"/>
        <v>630.24849431817984</v>
      </c>
      <c r="Q357" s="193">
        <f t="shared" si="38"/>
        <v>1342.959519518565</v>
      </c>
      <c r="R357" s="193">
        <f t="shared" si="39"/>
        <v>2057.4514268228654</v>
      </c>
      <c r="S357" s="193">
        <f t="shared" si="40"/>
        <v>3500.9298069731312</v>
      </c>
      <c r="T357" s="193">
        <f t="shared" si="41"/>
        <v>5622.1060252218231</v>
      </c>
    </row>
    <row r="358" spans="1:20" x14ac:dyDescent="0.2">
      <c r="A358" t="s">
        <v>56</v>
      </c>
      <c r="B358" s="211" t="str">
        <f t="shared" si="33"/>
        <v>M1</v>
      </c>
      <c r="C358" s="211" t="str">
        <f t="shared" si="33"/>
        <v>M1</v>
      </c>
      <c r="D358" s="211" t="str">
        <f t="shared" si="33"/>
        <v>M2</v>
      </c>
      <c r="E358" s="211" t="str">
        <f t="shared" si="33"/>
        <v>M2</v>
      </c>
      <c r="F358" s="211" t="str">
        <f t="shared" si="33"/>
        <v>M3</v>
      </c>
      <c r="G358" s="211" t="str">
        <f t="shared" si="33"/>
        <v>M3</v>
      </c>
      <c r="H358" s="211" t="str">
        <f t="shared" si="33"/>
        <v>M3</v>
      </c>
      <c r="I358" s="211" t="str">
        <f t="shared" si="33"/>
        <v>M4</v>
      </c>
      <c r="L358" s="193" t="s">
        <v>56</v>
      </c>
      <c r="M358" s="193">
        <f t="shared" si="34"/>
        <v>9.9494318181818144</v>
      </c>
      <c r="N358" s="193">
        <f t="shared" si="35"/>
        <v>33.345500755286999</v>
      </c>
      <c r="O358" s="193">
        <f t="shared" si="36"/>
        <v>109.4008035714287</v>
      </c>
      <c r="P358" s="193">
        <f t="shared" si="37"/>
        <v>292.52437499999996</v>
      </c>
      <c r="Q358" s="193">
        <f t="shared" si="38"/>
        <v>623.32301883951459</v>
      </c>
      <c r="R358" s="193">
        <f t="shared" si="39"/>
        <v>954.94824366905925</v>
      </c>
      <c r="S358" s="193">
        <f t="shared" si="40"/>
        <v>1624.9262202706066</v>
      </c>
      <c r="T358" s="193">
        <f t="shared" si="41"/>
        <v>2609.4517734483757</v>
      </c>
    </row>
    <row r="359" spans="1:20" x14ac:dyDescent="0.2">
      <c r="L359" s="195"/>
    </row>
    <row r="360" spans="1:20" ht="16" x14ac:dyDescent="0.2">
      <c r="A360" s="213" t="s">
        <v>1315</v>
      </c>
      <c r="B360" s="118"/>
      <c r="C360" s="118"/>
      <c r="D360" s="118"/>
      <c r="E360" s="118"/>
      <c r="F360" s="118"/>
      <c r="G360" s="118"/>
      <c r="H360" s="118"/>
      <c r="I360" s="118"/>
      <c r="L360" s="165" t="s">
        <v>1389</v>
      </c>
      <c r="M360" s="165"/>
      <c r="N360" s="165"/>
      <c r="O360" s="165"/>
      <c r="P360" s="165"/>
      <c r="Q360" s="165"/>
      <c r="R360" s="165"/>
      <c r="S360" s="165"/>
      <c r="T360" s="165"/>
    </row>
    <row r="361" spans="1:20" ht="21" x14ac:dyDescent="0.25">
      <c r="A361" s="28"/>
      <c r="B361" s="28"/>
      <c r="C361" s="28"/>
      <c r="D361" s="28"/>
      <c r="E361" s="28"/>
      <c r="F361" s="28"/>
      <c r="G361" s="28"/>
      <c r="H361" s="28"/>
      <c r="I361" s="28"/>
      <c r="L361" s="214" t="s">
        <v>1387</v>
      </c>
      <c r="M361" s="191"/>
      <c r="N361" s="191"/>
      <c r="O361" s="191"/>
      <c r="P361" s="191"/>
      <c r="Q361" s="191"/>
      <c r="R361" s="191"/>
      <c r="S361" s="191"/>
      <c r="T361" s="191"/>
    </row>
    <row r="362" spans="1:20" ht="16" x14ac:dyDescent="0.2">
      <c r="A362" s="119" t="s">
        <v>1336</v>
      </c>
      <c r="B362" s="120" t="s">
        <v>57</v>
      </c>
      <c r="C362" s="120" t="s">
        <v>68</v>
      </c>
      <c r="D362" s="120" t="s">
        <v>63</v>
      </c>
      <c r="E362" s="120" t="s">
        <v>60</v>
      </c>
      <c r="F362" s="120" t="s">
        <v>75</v>
      </c>
      <c r="G362" s="120" t="s">
        <v>67</v>
      </c>
      <c r="H362" s="120" t="s">
        <v>84</v>
      </c>
      <c r="I362" s="120" t="s">
        <v>1303</v>
      </c>
      <c r="L362" s="192" t="s">
        <v>1336</v>
      </c>
      <c r="M362" s="120" t="s">
        <v>57</v>
      </c>
      <c r="N362" s="120" t="s">
        <v>68</v>
      </c>
      <c r="O362" s="120" t="s">
        <v>63</v>
      </c>
      <c r="P362" s="120" t="s">
        <v>60</v>
      </c>
      <c r="Q362" s="120" t="s">
        <v>75</v>
      </c>
      <c r="R362" s="120" t="s">
        <v>67</v>
      </c>
      <c r="S362" s="120" t="s">
        <v>84</v>
      </c>
      <c r="T362" s="120" t="s">
        <v>1303</v>
      </c>
    </row>
    <row r="363" spans="1:20" x14ac:dyDescent="0.2">
      <c r="A363" t="s">
        <v>65</v>
      </c>
      <c r="B363" s="211" t="str">
        <f t="shared" ref="B363:I378" si="42">_xlfn.IFS(M363&gt;10000,"M5",M363&gt;2000,"M4",M363&gt;500,"M3",M363&gt;100,"M2",M363&gt;=0,"M1")</f>
        <v>M1</v>
      </c>
      <c r="C363" s="211" t="str">
        <f t="shared" si="42"/>
        <v>M1</v>
      </c>
      <c r="D363" s="211" t="str">
        <f t="shared" si="42"/>
        <v>M1</v>
      </c>
      <c r="E363" s="211" t="str">
        <f t="shared" si="42"/>
        <v>M2</v>
      </c>
      <c r="F363" s="211" t="str">
        <f t="shared" si="42"/>
        <v>M3</v>
      </c>
      <c r="G363" s="211" t="str">
        <f t="shared" si="42"/>
        <v>M3</v>
      </c>
      <c r="H363" s="211" t="str">
        <f t="shared" si="42"/>
        <v>M4</v>
      </c>
      <c r="I363" s="211" t="str">
        <f t="shared" si="42"/>
        <v>M4</v>
      </c>
      <c r="L363" s="193" t="s">
        <v>65</v>
      </c>
      <c r="M363" s="193">
        <f t="shared" ref="M363:M378" si="43">B69*$H$12*$B$44*(1-andel_olje)</f>
        <v>7.4805714285714258</v>
      </c>
      <c r="N363" s="193">
        <f t="shared" ref="N363:N378" si="44">C69*$H$12*$B$44*(1-andel_olje)</f>
        <v>27.637696165966378</v>
      </c>
      <c r="O363" s="193">
        <f t="shared" ref="O363:O378" si="45">D69*$H$12*$B$44*(1-andel_olje)</f>
        <v>89.873627760736468</v>
      </c>
      <c r="P363" s="193">
        <f t="shared" ref="P363:P378" si="46">E69*$H$12*$B$44*(1-andel_olje)</f>
        <v>210.52236982758637</v>
      </c>
      <c r="Q363" s="193">
        <f t="shared" ref="Q363:Q378" si="47">F69*$H$12*$B$44*(1-andel_olje)</f>
        <v>843.12511886502921</v>
      </c>
      <c r="R363" s="193">
        <f t="shared" ref="R363:R378" si="48">G69*$H$12*$B$44*(1-andel_olje)</f>
        <v>1514.6277586206879</v>
      </c>
      <c r="S363" s="193">
        <f t="shared" ref="S363:S378" si="49">H69*$H$12*$B$44*(1-andel_olje)</f>
        <v>2046.3238771860106</v>
      </c>
      <c r="T363" s="193">
        <f t="shared" ref="T363:T378" si="50">I69*$H$12*$B$44*(1-andel_olje)</f>
        <v>4071.158861671468</v>
      </c>
    </row>
    <row r="364" spans="1:20" x14ac:dyDescent="0.2">
      <c r="A364" t="s">
        <v>76</v>
      </c>
      <c r="B364" s="211" t="str">
        <f t="shared" si="42"/>
        <v>M1</v>
      </c>
      <c r="C364" s="211" t="str">
        <f t="shared" si="42"/>
        <v>M1</v>
      </c>
      <c r="D364" s="211" t="str">
        <f t="shared" si="42"/>
        <v>M2</v>
      </c>
      <c r="E364" s="211" t="str">
        <f t="shared" si="42"/>
        <v>M2</v>
      </c>
      <c r="F364" s="211" t="str">
        <f t="shared" si="42"/>
        <v>M3</v>
      </c>
      <c r="G364" s="211" t="str">
        <f t="shared" si="42"/>
        <v>M3</v>
      </c>
      <c r="H364" s="211" t="str">
        <f t="shared" si="42"/>
        <v>M3</v>
      </c>
      <c r="I364" s="211" t="str">
        <f t="shared" si="42"/>
        <v>M4</v>
      </c>
      <c r="L364" s="193" t="s">
        <v>76</v>
      </c>
      <c r="M364" s="193">
        <f t="shared" si="43"/>
        <v>6.3095189026396321</v>
      </c>
      <c r="N364" s="193">
        <f t="shared" si="44"/>
        <v>29.847937500000022</v>
      </c>
      <c r="O364" s="193">
        <f t="shared" si="45"/>
        <v>120.63419391891905</v>
      </c>
      <c r="P364" s="193">
        <f t="shared" si="46"/>
        <v>342.2153723958333</v>
      </c>
      <c r="Q364" s="193">
        <f t="shared" si="47"/>
        <v>820.9121409574459</v>
      </c>
      <c r="R364" s="193">
        <f t="shared" si="48"/>
        <v>1166.8718749999982</v>
      </c>
      <c r="S364" s="193">
        <f t="shared" si="49"/>
        <v>1985.5324285416705</v>
      </c>
      <c r="T364" s="193">
        <f t="shared" si="50"/>
        <v>3188.5454565650798</v>
      </c>
    </row>
    <row r="365" spans="1:20" x14ac:dyDescent="0.2">
      <c r="A365" t="s">
        <v>62</v>
      </c>
      <c r="B365" s="211" t="str">
        <f t="shared" si="42"/>
        <v>M1</v>
      </c>
      <c r="C365" s="211" t="str">
        <f t="shared" si="42"/>
        <v>M1</v>
      </c>
      <c r="D365" s="211" t="str">
        <f t="shared" si="42"/>
        <v>M2</v>
      </c>
      <c r="E365" s="211" t="str">
        <f t="shared" si="42"/>
        <v>M2</v>
      </c>
      <c r="F365" s="211" t="str">
        <f t="shared" si="42"/>
        <v>M3</v>
      </c>
      <c r="G365" s="211" t="str">
        <f t="shared" si="42"/>
        <v>M3</v>
      </c>
      <c r="H365" s="211" t="str">
        <f t="shared" si="42"/>
        <v>M4</v>
      </c>
      <c r="I365" s="211" t="str">
        <f t="shared" si="42"/>
        <v>M4</v>
      </c>
      <c r="L365" s="193" t="s">
        <v>62</v>
      </c>
      <c r="M365" s="193">
        <f t="shared" si="43"/>
        <v>11.678271762974944</v>
      </c>
      <c r="N365" s="193">
        <f t="shared" si="44"/>
        <v>55.245468167701986</v>
      </c>
      <c r="O365" s="193">
        <f t="shared" si="45"/>
        <v>221.78005603448273</v>
      </c>
      <c r="P365" s="193">
        <f t="shared" si="46"/>
        <v>440.118046875</v>
      </c>
      <c r="Q365" s="193">
        <f t="shared" si="47"/>
        <v>981.78416230366395</v>
      </c>
      <c r="R365" s="193">
        <f t="shared" si="48"/>
        <v>1562.3643750000001</v>
      </c>
      <c r="S365" s="193">
        <f t="shared" si="49"/>
        <v>2305.8465743440242</v>
      </c>
      <c r="T365" s="193">
        <f t="shared" si="50"/>
        <v>4404.2339673913038</v>
      </c>
    </row>
    <row r="366" spans="1:20" x14ac:dyDescent="0.2">
      <c r="A366" t="s">
        <v>73</v>
      </c>
      <c r="B366" s="211" t="str">
        <f t="shared" si="42"/>
        <v>M1</v>
      </c>
      <c r="C366" s="211" t="str">
        <f t="shared" si="42"/>
        <v>M1</v>
      </c>
      <c r="D366" s="211" t="str">
        <f t="shared" si="42"/>
        <v>M1</v>
      </c>
      <c r="E366" s="211" t="str">
        <f t="shared" si="42"/>
        <v>M2</v>
      </c>
      <c r="F366" s="211" t="str">
        <f t="shared" si="42"/>
        <v>M3</v>
      </c>
      <c r="G366" s="211" t="str">
        <f t="shared" si="42"/>
        <v>M3</v>
      </c>
      <c r="H366" s="211" t="str">
        <f t="shared" si="42"/>
        <v>M4</v>
      </c>
      <c r="I366" s="211" t="str">
        <f t="shared" si="42"/>
        <v>M4</v>
      </c>
      <c r="L366" s="193" t="s">
        <v>73</v>
      </c>
      <c r="M366" s="193">
        <f t="shared" si="43"/>
        <v>5.5272901147563456</v>
      </c>
      <c r="N366" s="193">
        <f t="shared" si="44"/>
        <v>26.147510204081613</v>
      </c>
      <c r="O366" s="193">
        <f t="shared" si="45"/>
        <v>78.464253099173661</v>
      </c>
      <c r="P366" s="193">
        <f t="shared" si="46"/>
        <v>254.93180100755688</v>
      </c>
      <c r="Q366" s="193">
        <f t="shared" si="47"/>
        <v>949.57445339470837</v>
      </c>
      <c r="R366" s="193">
        <f t="shared" si="48"/>
        <v>1405.1909675337592</v>
      </c>
      <c r="S366" s="193">
        <f t="shared" si="49"/>
        <v>2515.3235714285738</v>
      </c>
      <c r="T366" s="193">
        <f t="shared" si="50"/>
        <v>3802.6597457627122</v>
      </c>
    </row>
    <row r="367" spans="1:20" x14ac:dyDescent="0.2">
      <c r="A367" t="s">
        <v>117</v>
      </c>
      <c r="B367" s="211" t="str">
        <f t="shared" si="42"/>
        <v>M1</v>
      </c>
      <c r="C367" s="211" t="str">
        <f t="shared" si="42"/>
        <v>M1</v>
      </c>
      <c r="D367" s="211" t="str">
        <f t="shared" si="42"/>
        <v>M2</v>
      </c>
      <c r="E367" s="211" t="str">
        <f t="shared" si="42"/>
        <v>M2</v>
      </c>
      <c r="F367" s="211" t="str">
        <f t="shared" si="42"/>
        <v>M3</v>
      </c>
      <c r="G367" s="211" t="str">
        <f t="shared" si="42"/>
        <v>M3</v>
      </c>
      <c r="H367" s="211" t="str">
        <f t="shared" si="42"/>
        <v>M4</v>
      </c>
      <c r="I367" s="211" t="str">
        <f t="shared" si="42"/>
        <v>M4</v>
      </c>
      <c r="L367" s="193" t="s">
        <v>117</v>
      </c>
      <c r="M367" s="193">
        <f t="shared" si="43"/>
        <v>6.1252016129032469</v>
      </c>
      <c r="N367" s="193">
        <f t="shared" si="44"/>
        <v>42.170682164634172</v>
      </c>
      <c r="O367" s="193">
        <f t="shared" si="45"/>
        <v>121.75536221590903</v>
      </c>
      <c r="P367" s="193">
        <f t="shared" si="46"/>
        <v>317.5398036889099</v>
      </c>
      <c r="Q367" s="193">
        <f t="shared" si="47"/>
        <v>1088.3163693052413</v>
      </c>
      <c r="R367" s="193">
        <f t="shared" si="48"/>
        <v>1533.473275862068</v>
      </c>
      <c r="S367" s="193">
        <f t="shared" si="49"/>
        <v>2369.3999999999987</v>
      </c>
      <c r="T367" s="193">
        <f t="shared" si="50"/>
        <v>3804.9943159751056</v>
      </c>
    </row>
    <row r="368" spans="1:20" x14ac:dyDescent="0.2">
      <c r="A368" t="s">
        <v>74</v>
      </c>
      <c r="B368" s="211" t="str">
        <f t="shared" si="42"/>
        <v>M1</v>
      </c>
      <c r="C368" s="211" t="str">
        <f t="shared" si="42"/>
        <v>M1</v>
      </c>
      <c r="D368" s="211" t="str">
        <f t="shared" si="42"/>
        <v>M2</v>
      </c>
      <c r="E368" s="211" t="str">
        <f t="shared" si="42"/>
        <v>M2</v>
      </c>
      <c r="F368" s="211" t="str">
        <f t="shared" si="42"/>
        <v>M3</v>
      </c>
      <c r="G368" s="211" t="str">
        <f t="shared" si="42"/>
        <v>M3</v>
      </c>
      <c r="H368" s="211" t="str">
        <f t="shared" si="42"/>
        <v>M4</v>
      </c>
      <c r="I368" s="211" t="str">
        <f t="shared" si="42"/>
        <v>M4</v>
      </c>
      <c r="L368" s="193" t="s">
        <v>74</v>
      </c>
      <c r="M368" s="193">
        <f t="shared" si="43"/>
        <v>7.5045062457043574</v>
      </c>
      <c r="N368" s="193">
        <f t="shared" si="44"/>
        <v>35.500968749999998</v>
      </c>
      <c r="O368" s="193">
        <f t="shared" si="45"/>
        <v>149.96095833333322</v>
      </c>
      <c r="P368" s="193">
        <f t="shared" si="46"/>
        <v>468.43601356132081</v>
      </c>
      <c r="Q368" s="193">
        <f t="shared" si="47"/>
        <v>1008.8888671875001</v>
      </c>
      <c r="R368" s="193">
        <f t="shared" si="48"/>
        <v>1814.8938948675504</v>
      </c>
      <c r="S368" s="193">
        <f t="shared" si="49"/>
        <v>3549.7296428571412</v>
      </c>
      <c r="T368" s="193">
        <f t="shared" si="50"/>
        <v>5731.579362880897</v>
      </c>
    </row>
    <row r="369" spans="1:20" x14ac:dyDescent="0.2">
      <c r="A369" t="s">
        <v>66</v>
      </c>
      <c r="B369" s="211" t="str">
        <f t="shared" si="42"/>
        <v>M1</v>
      </c>
      <c r="C369" s="211" t="str">
        <f t="shared" si="42"/>
        <v>M1</v>
      </c>
      <c r="D369" s="211" t="str">
        <f t="shared" si="42"/>
        <v>M1</v>
      </c>
      <c r="E369" s="211" t="str">
        <f t="shared" si="42"/>
        <v>M2</v>
      </c>
      <c r="F369" s="211" t="str">
        <f t="shared" si="42"/>
        <v>M2</v>
      </c>
      <c r="G369" s="211" t="str">
        <f t="shared" si="42"/>
        <v>M3</v>
      </c>
      <c r="H369" s="211" t="str">
        <f t="shared" si="42"/>
        <v>M3</v>
      </c>
      <c r="I369" s="211" t="str">
        <f t="shared" si="42"/>
        <v>M3</v>
      </c>
      <c r="L369" s="193" t="s">
        <v>66</v>
      </c>
      <c r="M369" s="193">
        <f t="shared" si="43"/>
        <v>5.025182320441969</v>
      </c>
      <c r="N369" s="193">
        <f t="shared" si="44"/>
        <v>22.320432885906044</v>
      </c>
      <c r="O369" s="193">
        <f t="shared" si="45"/>
        <v>97.905553571428698</v>
      </c>
      <c r="P369" s="193">
        <f t="shared" si="46"/>
        <v>399.65764583333362</v>
      </c>
      <c r="Q369" s="193">
        <f t="shared" si="47"/>
        <v>453.21737500000012</v>
      </c>
      <c r="R369" s="193">
        <f t="shared" si="48"/>
        <v>694.34165460843303</v>
      </c>
      <c r="S369" s="193">
        <f t="shared" si="49"/>
        <v>1181.4817901171173</v>
      </c>
      <c r="T369" s="193">
        <f t="shared" si="50"/>
        <v>1897.3290688882093</v>
      </c>
    </row>
    <row r="370" spans="1:20" x14ac:dyDescent="0.2">
      <c r="A370" t="s">
        <v>69</v>
      </c>
      <c r="B370" s="211" t="str">
        <f t="shared" si="42"/>
        <v>M1</v>
      </c>
      <c r="C370" s="211" t="str">
        <f t="shared" si="42"/>
        <v>M1</v>
      </c>
      <c r="D370" s="211" t="str">
        <f t="shared" si="42"/>
        <v>M1</v>
      </c>
      <c r="E370" s="211" t="str">
        <f t="shared" si="42"/>
        <v>M2</v>
      </c>
      <c r="F370" s="211" t="str">
        <f t="shared" si="42"/>
        <v>M2</v>
      </c>
      <c r="G370" s="211" t="str">
        <f t="shared" si="42"/>
        <v>M3</v>
      </c>
      <c r="H370" s="211" t="str">
        <f t="shared" si="42"/>
        <v>M3</v>
      </c>
      <c r="I370" s="211" t="str">
        <f t="shared" si="42"/>
        <v>M3</v>
      </c>
      <c r="L370" s="193" t="s">
        <v>69</v>
      </c>
      <c r="M370" s="193">
        <f t="shared" si="43"/>
        <v>5.0479342105263338</v>
      </c>
      <c r="N370" s="193">
        <f t="shared" si="44"/>
        <v>23.101321658097689</v>
      </c>
      <c r="O370" s="193">
        <f t="shared" si="45"/>
        <v>56.58275262605062</v>
      </c>
      <c r="P370" s="193">
        <f t="shared" si="46"/>
        <v>206.37594734042568</v>
      </c>
      <c r="Q370" s="193">
        <f t="shared" si="47"/>
        <v>488.33693103448502</v>
      </c>
      <c r="R370" s="193">
        <f t="shared" si="48"/>
        <v>660.92122641509252</v>
      </c>
      <c r="S370" s="193">
        <f t="shared" si="49"/>
        <v>1124.6140693541861</v>
      </c>
      <c r="T370" s="193">
        <f t="shared" si="50"/>
        <v>1806.0057995941211</v>
      </c>
    </row>
    <row r="371" spans="1:20" x14ac:dyDescent="0.2">
      <c r="A371" t="s">
        <v>59</v>
      </c>
      <c r="B371" s="211" t="str">
        <f t="shared" si="42"/>
        <v>M1</v>
      </c>
      <c r="C371" s="211" t="str">
        <f t="shared" si="42"/>
        <v>M1</v>
      </c>
      <c r="D371" s="211" t="str">
        <f t="shared" si="42"/>
        <v>M2</v>
      </c>
      <c r="E371" s="211" t="str">
        <f t="shared" si="42"/>
        <v>M2</v>
      </c>
      <c r="F371" s="211" t="str">
        <f t="shared" si="42"/>
        <v>M3</v>
      </c>
      <c r="G371" s="211" t="str">
        <f t="shared" si="42"/>
        <v>M3</v>
      </c>
      <c r="H371" s="211" t="str">
        <f t="shared" si="42"/>
        <v>M3</v>
      </c>
      <c r="I371" s="211" t="str">
        <f t="shared" si="42"/>
        <v>M4</v>
      </c>
      <c r="L371" s="193" t="s">
        <v>59</v>
      </c>
      <c r="M371" s="193">
        <f t="shared" si="43"/>
        <v>6.4350000000000005</v>
      </c>
      <c r="N371" s="193">
        <f t="shared" si="44"/>
        <v>43.81040625</v>
      </c>
      <c r="O371" s="193">
        <f t="shared" si="45"/>
        <v>147.74955</v>
      </c>
      <c r="P371" s="193">
        <f t="shared" si="46"/>
        <v>239.36737499999998</v>
      </c>
      <c r="Q371" s="193">
        <f t="shared" si="47"/>
        <v>534.76312500000006</v>
      </c>
      <c r="R371" s="193">
        <f t="shared" si="48"/>
        <v>1032.8577767857148</v>
      </c>
      <c r="S371" s="193">
        <f t="shared" si="49"/>
        <v>1413.2177295918389</v>
      </c>
      <c r="T371" s="193">
        <f t="shared" si="50"/>
        <v>2001.6569444444431</v>
      </c>
    </row>
    <row r="372" spans="1:20" x14ac:dyDescent="0.2">
      <c r="A372" t="s">
        <v>64</v>
      </c>
      <c r="B372" s="211" t="str">
        <f t="shared" si="42"/>
        <v>M1</v>
      </c>
      <c r="C372" s="211" t="str">
        <f t="shared" si="42"/>
        <v>M2</v>
      </c>
      <c r="D372" s="211" t="str">
        <f t="shared" si="42"/>
        <v>M2</v>
      </c>
      <c r="E372" s="211" t="str">
        <f t="shared" si="42"/>
        <v>M3</v>
      </c>
      <c r="F372" s="211" t="str">
        <f t="shared" si="42"/>
        <v>M3</v>
      </c>
      <c r="G372" s="211" t="str">
        <f t="shared" si="42"/>
        <v>M4</v>
      </c>
      <c r="H372" s="211" t="str">
        <f t="shared" si="42"/>
        <v>M4</v>
      </c>
      <c r="I372" s="211" t="str">
        <f t="shared" si="42"/>
        <v>M4</v>
      </c>
      <c r="L372" s="193" t="s">
        <v>64</v>
      </c>
      <c r="M372" s="193">
        <f t="shared" si="43"/>
        <v>11.061335365853664</v>
      </c>
      <c r="N372" s="193">
        <f t="shared" si="44"/>
        <v>193.92094817319364</v>
      </c>
      <c r="O372" s="193">
        <f t="shared" si="45"/>
        <v>451.48276044891634</v>
      </c>
      <c r="P372" s="193">
        <f t="shared" si="46"/>
        <v>644.06875000000161</v>
      </c>
      <c r="Q372" s="193">
        <f t="shared" si="47"/>
        <v>1372.4082910704224</v>
      </c>
      <c r="R372" s="193">
        <f t="shared" si="48"/>
        <v>2102.5677658985755</v>
      </c>
      <c r="S372" s="193">
        <f t="shared" si="49"/>
        <v>3577.6991217634923</v>
      </c>
      <c r="T372" s="193">
        <f t="shared" si="50"/>
        <v>5745.3890531692687</v>
      </c>
    </row>
    <row r="373" spans="1:20" x14ac:dyDescent="0.2">
      <c r="A373" t="s">
        <v>71</v>
      </c>
      <c r="B373" s="211" t="str">
        <f t="shared" si="42"/>
        <v>M1</v>
      </c>
      <c r="C373" s="211" t="str">
        <f t="shared" si="42"/>
        <v>M2</v>
      </c>
      <c r="D373" s="211" t="str">
        <f t="shared" si="42"/>
        <v>M3</v>
      </c>
      <c r="E373" s="211" t="str">
        <f t="shared" si="42"/>
        <v>M3</v>
      </c>
      <c r="F373" s="211" t="str">
        <f t="shared" si="42"/>
        <v>M3</v>
      </c>
      <c r="G373" s="211" t="str">
        <f t="shared" si="42"/>
        <v>M4</v>
      </c>
      <c r="H373" s="211" t="str">
        <f t="shared" si="42"/>
        <v>M4</v>
      </c>
      <c r="I373" s="211" t="str">
        <f t="shared" si="42"/>
        <v>M4</v>
      </c>
      <c r="L373" s="193" t="s">
        <v>71</v>
      </c>
      <c r="M373" s="193">
        <f t="shared" si="43"/>
        <v>12.37708333333334</v>
      </c>
      <c r="N373" s="193">
        <f t="shared" si="44"/>
        <v>147.67220848880612</v>
      </c>
      <c r="O373" s="193">
        <f t="shared" si="45"/>
        <v>524.2797999999982</v>
      </c>
      <c r="P373" s="193">
        <f t="shared" si="46"/>
        <v>924.35176194267558</v>
      </c>
      <c r="Q373" s="193">
        <f t="shared" si="47"/>
        <v>1378.011607142859</v>
      </c>
      <c r="R373" s="193">
        <f t="shared" si="48"/>
        <v>3174.0475000000024</v>
      </c>
      <c r="S373" s="193">
        <f t="shared" si="49"/>
        <v>2269.2090909090916</v>
      </c>
      <c r="T373" s="193">
        <f t="shared" si="50"/>
        <v>4180.6150862068953</v>
      </c>
    </row>
    <row r="374" spans="1:20" x14ac:dyDescent="0.2">
      <c r="A374" t="s">
        <v>58</v>
      </c>
      <c r="B374" s="211" t="str">
        <f t="shared" si="42"/>
        <v>M1</v>
      </c>
      <c r="C374" s="211" t="str">
        <f t="shared" si="42"/>
        <v>M1</v>
      </c>
      <c r="D374" s="211" t="str">
        <f t="shared" si="42"/>
        <v>M2</v>
      </c>
      <c r="E374" s="211" t="str">
        <f t="shared" si="42"/>
        <v>M3</v>
      </c>
      <c r="F374" s="211" t="str">
        <f t="shared" si="42"/>
        <v>M4</v>
      </c>
      <c r="G374" s="211" t="str">
        <f t="shared" si="42"/>
        <v>M4</v>
      </c>
      <c r="H374" s="211" t="str">
        <f t="shared" si="42"/>
        <v>M4</v>
      </c>
      <c r="I374" s="211" t="str">
        <f t="shared" si="42"/>
        <v>M4</v>
      </c>
      <c r="L374" s="193" t="s">
        <v>58</v>
      </c>
      <c r="M374" s="193">
        <f t="shared" si="43"/>
        <v>5.3625000000000007</v>
      </c>
      <c r="N374" s="193">
        <f t="shared" si="44"/>
        <v>33.509305555555542</v>
      </c>
      <c r="O374" s="193">
        <f t="shared" si="45"/>
        <v>179.88749999999999</v>
      </c>
      <c r="P374" s="193">
        <f t="shared" si="46"/>
        <v>1231.523463292117</v>
      </c>
      <c r="Q374" s="193">
        <f t="shared" si="47"/>
        <v>2454.0749999999998</v>
      </c>
      <c r="R374" s="193">
        <f t="shared" si="48"/>
        <v>2454.0749999999998</v>
      </c>
      <c r="S374" s="193">
        <f t="shared" si="49"/>
        <v>2454.0749999999998</v>
      </c>
      <c r="T374" s="193">
        <f t="shared" si="50"/>
        <v>2454.0749999999998</v>
      </c>
    </row>
    <row r="375" spans="1:20" x14ac:dyDescent="0.2">
      <c r="A375" t="s">
        <v>70</v>
      </c>
      <c r="B375" s="211" t="str">
        <f t="shared" si="42"/>
        <v>M1</v>
      </c>
      <c r="C375" s="211" t="str">
        <f t="shared" si="42"/>
        <v>M2</v>
      </c>
      <c r="D375" s="211" t="str">
        <f t="shared" si="42"/>
        <v>M3</v>
      </c>
      <c r="E375" s="211" t="str">
        <f t="shared" si="42"/>
        <v>M3</v>
      </c>
      <c r="F375" s="211" t="str">
        <f t="shared" si="42"/>
        <v>M4</v>
      </c>
      <c r="G375" s="211" t="str">
        <f t="shared" si="42"/>
        <v>M4</v>
      </c>
      <c r="H375" s="211" t="str">
        <f t="shared" si="42"/>
        <v>M4</v>
      </c>
      <c r="I375" s="211" t="str">
        <f t="shared" si="42"/>
        <v>M4</v>
      </c>
      <c r="L375" s="193" t="s">
        <v>70</v>
      </c>
      <c r="M375" s="193">
        <f t="shared" si="43"/>
        <v>48.869259557897998</v>
      </c>
      <c r="N375" s="193">
        <f t="shared" si="44"/>
        <v>102.0042354509729</v>
      </c>
      <c r="O375" s="193">
        <f t="shared" si="45"/>
        <v>873.2645472972963</v>
      </c>
      <c r="P375" s="193">
        <f t="shared" si="46"/>
        <v>1023.75</v>
      </c>
      <c r="Q375" s="193">
        <f t="shared" si="47"/>
        <v>2181.4487785400943</v>
      </c>
      <c r="R375" s="193">
        <f t="shared" si="48"/>
        <v>3342.0403494792508</v>
      </c>
      <c r="S375" s="193">
        <f t="shared" si="49"/>
        <v>5686.767873624337</v>
      </c>
      <c r="T375" s="193">
        <f t="shared" si="50"/>
        <v>9132.3201803876254</v>
      </c>
    </row>
    <row r="376" spans="1:20" x14ac:dyDescent="0.2">
      <c r="A376" t="s">
        <v>72</v>
      </c>
      <c r="B376" s="211" t="str">
        <f t="shared" si="42"/>
        <v>M1</v>
      </c>
      <c r="C376" s="211" t="str">
        <f t="shared" si="42"/>
        <v>M1</v>
      </c>
      <c r="D376" s="211" t="str">
        <f t="shared" si="42"/>
        <v>M2</v>
      </c>
      <c r="E376" s="211" t="str">
        <f t="shared" si="42"/>
        <v>M3</v>
      </c>
      <c r="F376" s="211" t="str">
        <f t="shared" si="42"/>
        <v>M3</v>
      </c>
      <c r="G376" s="211" t="str">
        <f t="shared" si="42"/>
        <v>M3</v>
      </c>
      <c r="H376" s="211" t="str">
        <f t="shared" si="42"/>
        <v>M4</v>
      </c>
      <c r="I376" s="211" t="str">
        <f t="shared" si="42"/>
        <v>M4</v>
      </c>
      <c r="L376" s="193" t="s">
        <v>72</v>
      </c>
      <c r="M376" s="193">
        <f t="shared" si="43"/>
        <v>17.39794347133757</v>
      </c>
      <c r="N376" s="193">
        <f t="shared" si="44"/>
        <v>69.109026777677741</v>
      </c>
      <c r="O376" s="193">
        <f t="shared" si="45"/>
        <v>343.5978689710613</v>
      </c>
      <c r="P376" s="193">
        <f t="shared" si="46"/>
        <v>831.58167857142803</v>
      </c>
      <c r="Q376" s="193">
        <f t="shared" si="47"/>
        <v>1316.4328125000002</v>
      </c>
      <c r="R376" s="193">
        <f t="shared" si="48"/>
        <v>1860.3000000000002</v>
      </c>
      <c r="S376" s="193">
        <f t="shared" si="49"/>
        <v>4937.6437500000002</v>
      </c>
      <c r="T376" s="193">
        <f t="shared" si="50"/>
        <v>7929.3096999493664</v>
      </c>
    </row>
    <row r="377" spans="1:20" x14ac:dyDescent="0.2">
      <c r="A377" t="s">
        <v>61</v>
      </c>
      <c r="B377" s="211" t="str">
        <f t="shared" si="42"/>
        <v>M1</v>
      </c>
      <c r="C377" s="211" t="str">
        <f t="shared" si="42"/>
        <v>M1</v>
      </c>
      <c r="D377" s="211" t="str">
        <f t="shared" si="42"/>
        <v>M2</v>
      </c>
      <c r="E377" s="211" t="str">
        <f t="shared" si="42"/>
        <v>M3</v>
      </c>
      <c r="F377" s="211" t="str">
        <f t="shared" si="42"/>
        <v>M3</v>
      </c>
      <c r="G377" s="211" t="str">
        <f t="shared" si="42"/>
        <v>M4</v>
      </c>
      <c r="H377" s="211" t="str">
        <f t="shared" si="42"/>
        <v>M4</v>
      </c>
      <c r="I377" s="211" t="str">
        <f t="shared" si="42"/>
        <v>M4</v>
      </c>
      <c r="L377" s="193" t="s">
        <v>61</v>
      </c>
      <c r="M377" s="193">
        <f t="shared" si="43"/>
        <v>16.940636016949178</v>
      </c>
      <c r="N377" s="193">
        <f t="shared" si="44"/>
        <v>73.850014591683532</v>
      </c>
      <c r="O377" s="193">
        <f t="shared" si="45"/>
        <v>301.17030582524291</v>
      </c>
      <c r="P377" s="193">
        <f t="shared" si="46"/>
        <v>630.24849431817984</v>
      </c>
      <c r="Q377" s="193">
        <f t="shared" si="47"/>
        <v>1342.959519518565</v>
      </c>
      <c r="R377" s="193">
        <f t="shared" si="48"/>
        <v>2057.4514268228654</v>
      </c>
      <c r="S377" s="193">
        <f t="shared" si="49"/>
        <v>3500.9298069731312</v>
      </c>
      <c r="T377" s="193">
        <f t="shared" si="50"/>
        <v>5622.1060252218231</v>
      </c>
    </row>
    <row r="378" spans="1:20" x14ac:dyDescent="0.2">
      <c r="A378" t="s">
        <v>56</v>
      </c>
      <c r="B378" s="211" t="str">
        <f t="shared" si="42"/>
        <v>M1</v>
      </c>
      <c r="C378" s="211" t="str">
        <f t="shared" si="42"/>
        <v>M1</v>
      </c>
      <c r="D378" s="211" t="str">
        <f t="shared" si="42"/>
        <v>M2</v>
      </c>
      <c r="E378" s="211" t="str">
        <f t="shared" si="42"/>
        <v>M2</v>
      </c>
      <c r="F378" s="211" t="str">
        <f t="shared" si="42"/>
        <v>M3</v>
      </c>
      <c r="G378" s="211" t="str">
        <f t="shared" si="42"/>
        <v>M3</v>
      </c>
      <c r="H378" s="211" t="str">
        <f t="shared" si="42"/>
        <v>M3</v>
      </c>
      <c r="I378" s="211" t="str">
        <f t="shared" si="42"/>
        <v>M4</v>
      </c>
      <c r="L378" s="193" t="s">
        <v>56</v>
      </c>
      <c r="M378" s="193">
        <f t="shared" si="43"/>
        <v>9.9494318181818144</v>
      </c>
      <c r="N378" s="193">
        <f t="shared" si="44"/>
        <v>33.345500755286999</v>
      </c>
      <c r="O378" s="193">
        <f t="shared" si="45"/>
        <v>109.4008035714287</v>
      </c>
      <c r="P378" s="193">
        <f t="shared" si="46"/>
        <v>292.52437499999996</v>
      </c>
      <c r="Q378" s="193">
        <f t="shared" si="47"/>
        <v>623.32301883951459</v>
      </c>
      <c r="R378" s="193">
        <f t="shared" si="48"/>
        <v>954.94824366905925</v>
      </c>
      <c r="S378" s="193">
        <f t="shared" si="49"/>
        <v>1624.9262202706066</v>
      </c>
      <c r="T378" s="193">
        <f t="shared" si="50"/>
        <v>2609.4517734483757</v>
      </c>
    </row>
    <row r="379" spans="1:20" x14ac:dyDescent="0.2">
      <c r="L379" s="195"/>
    </row>
    <row r="380" spans="1:20" ht="31" x14ac:dyDescent="0.35">
      <c r="A380" s="212" t="s">
        <v>1390</v>
      </c>
      <c r="B380" s="212"/>
      <c r="C380" s="212"/>
      <c r="D380" s="212"/>
      <c r="E380" s="212"/>
      <c r="F380" s="212"/>
      <c r="G380" s="212"/>
      <c r="H380" s="212"/>
      <c r="I380" s="212"/>
      <c r="J380" s="215"/>
      <c r="K380" s="215"/>
      <c r="L380" s="212"/>
      <c r="M380" s="212"/>
      <c r="N380" s="212"/>
      <c r="O380" s="212"/>
      <c r="P380" s="212"/>
      <c r="Q380" s="212"/>
      <c r="R380" s="212"/>
      <c r="S380" s="212"/>
      <c r="T380" s="212"/>
    </row>
    <row r="381" spans="1:20" x14ac:dyDescent="0.2">
      <c r="L381" s="195"/>
    </row>
    <row r="382" spans="1:20" ht="16" x14ac:dyDescent="0.2">
      <c r="A382" s="213" t="s">
        <v>1299</v>
      </c>
      <c r="B382" s="118"/>
      <c r="C382" s="118"/>
      <c r="D382" s="118"/>
      <c r="E382" s="118"/>
      <c r="F382" s="118"/>
      <c r="G382" s="118"/>
      <c r="H382" s="118"/>
      <c r="I382" s="118"/>
      <c r="L382" s="165" t="s">
        <v>1391</v>
      </c>
      <c r="M382" s="165"/>
      <c r="N382" s="165"/>
      <c r="O382" s="165"/>
      <c r="P382" s="165"/>
      <c r="Q382" s="165"/>
      <c r="R382" s="165"/>
      <c r="S382" s="165"/>
      <c r="T382" s="165"/>
    </row>
    <row r="383" spans="1:20" ht="21" x14ac:dyDescent="0.25">
      <c r="L383" s="214" t="s">
        <v>1387</v>
      </c>
      <c r="M383" s="191"/>
      <c r="N383" s="191"/>
      <c r="O383" s="191"/>
      <c r="P383" s="191"/>
      <c r="Q383" s="191"/>
      <c r="R383" s="191"/>
      <c r="S383" s="191"/>
      <c r="T383" s="191"/>
    </row>
    <row r="384" spans="1:20" ht="16" x14ac:dyDescent="0.2">
      <c r="A384" s="119" t="s">
        <v>1336</v>
      </c>
      <c r="B384" s="120" t="s">
        <v>57</v>
      </c>
      <c r="C384" s="120" t="s">
        <v>68</v>
      </c>
      <c r="D384" s="120" t="s">
        <v>63</v>
      </c>
      <c r="E384" s="120" t="s">
        <v>60</v>
      </c>
      <c r="F384" s="120" t="s">
        <v>75</v>
      </c>
      <c r="G384" s="120" t="s">
        <v>67</v>
      </c>
      <c r="H384" s="120" t="s">
        <v>84</v>
      </c>
      <c r="I384" s="120" t="s">
        <v>1303</v>
      </c>
      <c r="L384" s="192" t="s">
        <v>1336</v>
      </c>
      <c r="M384" s="120" t="s">
        <v>57</v>
      </c>
      <c r="N384" s="120" t="s">
        <v>68</v>
      </c>
      <c r="O384" s="120" t="s">
        <v>63</v>
      </c>
      <c r="P384" s="120" t="s">
        <v>60</v>
      </c>
      <c r="Q384" s="120" t="s">
        <v>75</v>
      </c>
      <c r="R384" s="120" t="s">
        <v>67</v>
      </c>
      <c r="S384" s="120" t="s">
        <v>84</v>
      </c>
      <c r="T384" s="120" t="s">
        <v>1303</v>
      </c>
    </row>
    <row r="385" spans="1:20" x14ac:dyDescent="0.2">
      <c r="A385" t="s">
        <v>65</v>
      </c>
      <c r="B385" s="211" t="str">
        <f t="shared" ref="B385:I400" si="51">_xlfn.IFS(M385&gt;10000,"M5",M385&gt;2000,"M4",M385&gt;500,"M3",M385&gt;100,"M2",M385&gt;=0,"M1")</f>
        <v>M1</v>
      </c>
      <c r="C385" s="211" t="str">
        <f t="shared" si="51"/>
        <v>M1</v>
      </c>
      <c r="D385" s="211" t="str">
        <f t="shared" si="51"/>
        <v>M1</v>
      </c>
      <c r="E385" s="211" t="str">
        <f t="shared" si="51"/>
        <v>M1</v>
      </c>
      <c r="F385" s="211" t="str">
        <f t="shared" si="51"/>
        <v>M2</v>
      </c>
      <c r="G385" s="211" t="str">
        <f t="shared" si="51"/>
        <v>M2</v>
      </c>
      <c r="H385" s="211" t="str">
        <f t="shared" si="51"/>
        <v>M2</v>
      </c>
      <c r="I385" s="211" t="str">
        <f t="shared" si="51"/>
        <v>M3</v>
      </c>
      <c r="L385" s="193" t="s">
        <v>65</v>
      </c>
      <c r="M385" s="193">
        <f t="shared" ref="M385:M400" si="52">B69*$G$10*(1-andel_olje)</f>
        <v>1.1220857142857139</v>
      </c>
      <c r="N385" s="193">
        <f t="shared" ref="N385:N400" si="53">C69*$G$10*(1-andel_olje)</f>
        <v>4.1456544248949569</v>
      </c>
      <c r="O385" s="193">
        <f t="shared" ref="O385:O400" si="54">D69*$G$10*(1-andel_olje)</f>
        <v>13.481044164110468</v>
      </c>
      <c r="P385" s="193">
        <f t="shared" ref="P385:P400" si="55">E69*$G$10*(1-andel_olje)</f>
        <v>31.578355474137958</v>
      </c>
      <c r="Q385" s="193">
        <f t="shared" ref="Q385:Q400" si="56">F69*$G$10*(1-andel_olje)</f>
        <v>126.46876782975437</v>
      </c>
      <c r="R385" s="193">
        <f t="shared" ref="R385:R400" si="57">G69*$G$10*(1-andel_olje)</f>
        <v>227.19416379310317</v>
      </c>
      <c r="S385" s="193">
        <f t="shared" ref="S385:S400" si="58">H69*$G$10*(1-andel_olje)</f>
        <v>306.94858157790156</v>
      </c>
      <c r="T385" s="193">
        <f t="shared" ref="T385:T400" si="59">I69*$G$10*(1-andel_olje)</f>
        <v>610.67382925072025</v>
      </c>
    </row>
    <row r="386" spans="1:20" x14ac:dyDescent="0.2">
      <c r="A386" t="s">
        <v>76</v>
      </c>
      <c r="B386" s="211" t="str">
        <f t="shared" si="51"/>
        <v>M1</v>
      </c>
      <c r="C386" s="211" t="str">
        <f t="shared" si="51"/>
        <v>M1</v>
      </c>
      <c r="D386" s="211" t="str">
        <f t="shared" si="51"/>
        <v>M1</v>
      </c>
      <c r="E386" s="211" t="str">
        <f t="shared" si="51"/>
        <v>M1</v>
      </c>
      <c r="F386" s="211" t="str">
        <f t="shared" si="51"/>
        <v>M2</v>
      </c>
      <c r="G386" s="211" t="str">
        <f t="shared" si="51"/>
        <v>M2</v>
      </c>
      <c r="H386" s="211" t="str">
        <f t="shared" si="51"/>
        <v>M2</v>
      </c>
      <c r="I386" s="211" t="str">
        <f t="shared" si="51"/>
        <v>M2</v>
      </c>
      <c r="L386" s="193" t="s">
        <v>76</v>
      </c>
      <c r="M386" s="193">
        <f t="shared" si="52"/>
        <v>0.94642783539594477</v>
      </c>
      <c r="N386" s="193">
        <f t="shared" si="53"/>
        <v>4.4771906250000031</v>
      </c>
      <c r="O386" s="193">
        <f t="shared" si="54"/>
        <v>18.095129087837858</v>
      </c>
      <c r="P386" s="193">
        <f t="shared" si="55"/>
        <v>51.332305859374991</v>
      </c>
      <c r="Q386" s="193">
        <f t="shared" si="56"/>
        <v>123.13682114361688</v>
      </c>
      <c r="R386" s="193">
        <f t="shared" si="57"/>
        <v>175.03078124999973</v>
      </c>
      <c r="S386" s="193">
        <f t="shared" si="58"/>
        <v>297.82986428125054</v>
      </c>
      <c r="T386" s="193">
        <f t="shared" si="59"/>
        <v>478.28181848476186</v>
      </c>
    </row>
    <row r="387" spans="1:20" x14ac:dyDescent="0.2">
      <c r="A387" t="s">
        <v>62</v>
      </c>
      <c r="B387" s="211" t="str">
        <f t="shared" si="51"/>
        <v>M1</v>
      </c>
      <c r="C387" s="211" t="str">
        <f t="shared" si="51"/>
        <v>M1</v>
      </c>
      <c r="D387" s="211" t="str">
        <f t="shared" si="51"/>
        <v>M1</v>
      </c>
      <c r="E387" s="211" t="str">
        <f t="shared" si="51"/>
        <v>M1</v>
      </c>
      <c r="F387" s="211" t="str">
        <f t="shared" si="51"/>
        <v>M2</v>
      </c>
      <c r="G387" s="211" t="str">
        <f t="shared" si="51"/>
        <v>M2</v>
      </c>
      <c r="H387" s="211" t="str">
        <f t="shared" si="51"/>
        <v>M2</v>
      </c>
      <c r="I387" s="211" t="str">
        <f t="shared" si="51"/>
        <v>M3</v>
      </c>
      <c r="L387" s="193" t="s">
        <v>62</v>
      </c>
      <c r="M387" s="193">
        <f t="shared" si="52"/>
        <v>1.7517407644462415</v>
      </c>
      <c r="N387" s="193">
        <f t="shared" si="53"/>
        <v>8.2868202251552994</v>
      </c>
      <c r="O387" s="193">
        <f t="shared" si="54"/>
        <v>33.267008405172412</v>
      </c>
      <c r="P387" s="193">
        <f t="shared" si="55"/>
        <v>66.017707031249998</v>
      </c>
      <c r="Q387" s="193">
        <f t="shared" si="56"/>
        <v>147.26762434554959</v>
      </c>
      <c r="R387" s="193">
        <f t="shared" si="57"/>
        <v>234.35465625000001</v>
      </c>
      <c r="S387" s="193">
        <f t="shared" si="58"/>
        <v>345.8769861516036</v>
      </c>
      <c r="T387" s="193">
        <f t="shared" si="59"/>
        <v>660.63509510869562</v>
      </c>
    </row>
    <row r="388" spans="1:20" x14ac:dyDescent="0.2">
      <c r="A388" t="s">
        <v>73</v>
      </c>
      <c r="B388" s="211" t="str">
        <f t="shared" si="51"/>
        <v>M1</v>
      </c>
      <c r="C388" s="211" t="str">
        <f t="shared" si="51"/>
        <v>M1</v>
      </c>
      <c r="D388" s="211" t="str">
        <f t="shared" si="51"/>
        <v>M1</v>
      </c>
      <c r="E388" s="211" t="str">
        <f t="shared" si="51"/>
        <v>M1</v>
      </c>
      <c r="F388" s="211" t="str">
        <f t="shared" si="51"/>
        <v>M2</v>
      </c>
      <c r="G388" s="211" t="str">
        <f t="shared" si="51"/>
        <v>M2</v>
      </c>
      <c r="H388" s="211" t="str">
        <f t="shared" si="51"/>
        <v>M2</v>
      </c>
      <c r="I388" s="211" t="str">
        <f t="shared" si="51"/>
        <v>M3</v>
      </c>
      <c r="L388" s="193" t="s">
        <v>73</v>
      </c>
      <c r="M388" s="193">
        <f t="shared" si="52"/>
        <v>0.8290935172134517</v>
      </c>
      <c r="N388" s="193">
        <f t="shared" si="53"/>
        <v>3.9221265306122421</v>
      </c>
      <c r="O388" s="193">
        <f t="shared" si="54"/>
        <v>11.769637964876051</v>
      </c>
      <c r="P388" s="193">
        <f t="shared" si="55"/>
        <v>38.239770151133527</v>
      </c>
      <c r="Q388" s="193">
        <f t="shared" si="56"/>
        <v>142.43616800920626</v>
      </c>
      <c r="R388" s="193">
        <f t="shared" si="57"/>
        <v>210.77864513006386</v>
      </c>
      <c r="S388" s="193">
        <f t="shared" si="58"/>
        <v>377.298535714286</v>
      </c>
      <c r="T388" s="193">
        <f t="shared" si="59"/>
        <v>570.39896186440683</v>
      </c>
    </row>
    <row r="389" spans="1:20" x14ac:dyDescent="0.2">
      <c r="A389" t="s">
        <v>117</v>
      </c>
      <c r="B389" s="211" t="str">
        <f t="shared" si="51"/>
        <v>M1</v>
      </c>
      <c r="C389" s="211" t="str">
        <f t="shared" si="51"/>
        <v>M1</v>
      </c>
      <c r="D389" s="211" t="str">
        <f t="shared" si="51"/>
        <v>M1</v>
      </c>
      <c r="E389" s="211" t="str">
        <f t="shared" si="51"/>
        <v>M1</v>
      </c>
      <c r="F389" s="211" t="str">
        <f t="shared" si="51"/>
        <v>M2</v>
      </c>
      <c r="G389" s="211" t="str">
        <f t="shared" si="51"/>
        <v>M2</v>
      </c>
      <c r="H389" s="211" t="str">
        <f t="shared" si="51"/>
        <v>M2</v>
      </c>
      <c r="I389" s="211" t="str">
        <f t="shared" si="51"/>
        <v>M3</v>
      </c>
      <c r="L389" s="193" t="s">
        <v>117</v>
      </c>
      <c r="M389" s="193">
        <f t="shared" si="52"/>
        <v>0.91878024193548691</v>
      </c>
      <c r="N389" s="193">
        <f t="shared" si="53"/>
        <v>6.3256023246951258</v>
      </c>
      <c r="O389" s="193">
        <f t="shared" si="54"/>
        <v>18.263304332386351</v>
      </c>
      <c r="P389" s="193">
        <f t="shared" si="55"/>
        <v>47.630970553336482</v>
      </c>
      <c r="Q389" s="193">
        <f t="shared" si="56"/>
        <v>163.2474553957862</v>
      </c>
      <c r="R389" s="193">
        <f t="shared" si="57"/>
        <v>230.0209913793102</v>
      </c>
      <c r="S389" s="193">
        <f t="shared" si="58"/>
        <v>355.40999999999985</v>
      </c>
      <c r="T389" s="193">
        <f t="shared" si="59"/>
        <v>570.74914739626593</v>
      </c>
    </row>
    <row r="390" spans="1:20" x14ac:dyDescent="0.2">
      <c r="A390" t="s">
        <v>74</v>
      </c>
      <c r="B390" s="211" t="str">
        <f t="shared" si="51"/>
        <v>M1</v>
      </c>
      <c r="C390" s="211" t="str">
        <f t="shared" si="51"/>
        <v>M1</v>
      </c>
      <c r="D390" s="211" t="str">
        <f t="shared" si="51"/>
        <v>M1</v>
      </c>
      <c r="E390" s="211" t="str">
        <f t="shared" si="51"/>
        <v>M1</v>
      </c>
      <c r="F390" s="211" t="str">
        <f t="shared" si="51"/>
        <v>M2</v>
      </c>
      <c r="G390" s="211" t="str">
        <f t="shared" si="51"/>
        <v>M2</v>
      </c>
      <c r="H390" s="211" t="str">
        <f t="shared" si="51"/>
        <v>M3</v>
      </c>
      <c r="I390" s="211" t="str">
        <f t="shared" si="51"/>
        <v>M3</v>
      </c>
      <c r="L390" s="193" t="s">
        <v>74</v>
      </c>
      <c r="M390" s="193">
        <f t="shared" si="52"/>
        <v>1.1256759368556537</v>
      </c>
      <c r="N390" s="193">
        <f t="shared" si="53"/>
        <v>5.3251453125000001</v>
      </c>
      <c r="O390" s="193">
        <f t="shared" si="54"/>
        <v>22.494143749999981</v>
      </c>
      <c r="P390" s="193">
        <f t="shared" si="55"/>
        <v>70.265402034198132</v>
      </c>
      <c r="Q390" s="193">
        <f t="shared" si="56"/>
        <v>151.33333007812502</v>
      </c>
      <c r="R390" s="193">
        <f t="shared" si="57"/>
        <v>272.23408423013251</v>
      </c>
      <c r="S390" s="193">
        <f t="shared" si="58"/>
        <v>532.45944642857114</v>
      </c>
      <c r="T390" s="193">
        <f t="shared" si="59"/>
        <v>859.73690443213445</v>
      </c>
    </row>
    <row r="391" spans="1:20" x14ac:dyDescent="0.2">
      <c r="A391" t="s">
        <v>66</v>
      </c>
      <c r="B391" s="211" t="str">
        <f t="shared" si="51"/>
        <v>M1</v>
      </c>
      <c r="C391" s="211" t="str">
        <f t="shared" si="51"/>
        <v>M1</v>
      </c>
      <c r="D391" s="211" t="str">
        <f t="shared" si="51"/>
        <v>M1</v>
      </c>
      <c r="E391" s="211" t="str">
        <f t="shared" si="51"/>
        <v>M1</v>
      </c>
      <c r="F391" s="211" t="str">
        <f t="shared" si="51"/>
        <v>M1</v>
      </c>
      <c r="G391" s="211" t="str">
        <f t="shared" si="51"/>
        <v>M2</v>
      </c>
      <c r="H391" s="211" t="str">
        <f t="shared" si="51"/>
        <v>M2</v>
      </c>
      <c r="I391" s="211" t="str">
        <f t="shared" si="51"/>
        <v>M2</v>
      </c>
      <c r="L391" s="193" t="s">
        <v>66</v>
      </c>
      <c r="M391" s="193">
        <f t="shared" si="52"/>
        <v>0.75377734806629526</v>
      </c>
      <c r="N391" s="193">
        <f t="shared" si="53"/>
        <v>3.3480649328859062</v>
      </c>
      <c r="O391" s="193">
        <f t="shared" si="54"/>
        <v>14.685833035714303</v>
      </c>
      <c r="P391" s="193">
        <f t="shared" si="55"/>
        <v>59.948646875000037</v>
      </c>
      <c r="Q391" s="193">
        <f t="shared" si="56"/>
        <v>67.982606250000018</v>
      </c>
      <c r="R391" s="193">
        <f t="shared" si="57"/>
        <v>104.15124819126495</v>
      </c>
      <c r="S391" s="193">
        <f t="shared" si="58"/>
        <v>177.22226851756756</v>
      </c>
      <c r="T391" s="193">
        <f t="shared" si="59"/>
        <v>284.5993603332314</v>
      </c>
    </row>
    <row r="392" spans="1:20" x14ac:dyDescent="0.2">
      <c r="A392" t="s">
        <v>69</v>
      </c>
      <c r="B392" s="211" t="str">
        <f t="shared" si="51"/>
        <v>M1</v>
      </c>
      <c r="C392" s="211" t="str">
        <f t="shared" si="51"/>
        <v>M1</v>
      </c>
      <c r="D392" s="211" t="str">
        <f t="shared" si="51"/>
        <v>M1</v>
      </c>
      <c r="E392" s="211" t="str">
        <f t="shared" si="51"/>
        <v>M1</v>
      </c>
      <c r="F392" s="211" t="str">
        <f t="shared" si="51"/>
        <v>M1</v>
      </c>
      <c r="G392" s="211" t="str">
        <f t="shared" si="51"/>
        <v>M1</v>
      </c>
      <c r="H392" s="211" t="str">
        <f t="shared" si="51"/>
        <v>M2</v>
      </c>
      <c r="I392" s="211" t="str">
        <f t="shared" si="51"/>
        <v>M2</v>
      </c>
      <c r="L392" s="193" t="s">
        <v>69</v>
      </c>
      <c r="M392" s="193">
        <f t="shared" si="52"/>
        <v>0.75719013157894999</v>
      </c>
      <c r="N392" s="193">
        <f t="shared" si="53"/>
        <v>3.4651982487146524</v>
      </c>
      <c r="O392" s="193">
        <f t="shared" si="54"/>
        <v>8.4874128939075923</v>
      </c>
      <c r="P392" s="193">
        <f t="shared" si="55"/>
        <v>30.956392101063855</v>
      </c>
      <c r="Q392" s="193">
        <f t="shared" si="56"/>
        <v>73.250539655172759</v>
      </c>
      <c r="R392" s="193">
        <f t="shared" si="57"/>
        <v>99.138183962263867</v>
      </c>
      <c r="S392" s="193">
        <f t="shared" si="58"/>
        <v>168.69211040312794</v>
      </c>
      <c r="T392" s="193">
        <f t="shared" si="59"/>
        <v>270.90086993911814</v>
      </c>
    </row>
    <row r="393" spans="1:20" x14ac:dyDescent="0.2">
      <c r="A393" t="s">
        <v>59</v>
      </c>
      <c r="B393" s="211" t="str">
        <f t="shared" si="51"/>
        <v>M1</v>
      </c>
      <c r="C393" s="211" t="str">
        <f t="shared" si="51"/>
        <v>M1</v>
      </c>
      <c r="D393" s="211" t="str">
        <f t="shared" si="51"/>
        <v>M1</v>
      </c>
      <c r="E393" s="211" t="str">
        <f t="shared" si="51"/>
        <v>M1</v>
      </c>
      <c r="F393" s="211" t="str">
        <f t="shared" si="51"/>
        <v>M1</v>
      </c>
      <c r="G393" s="211" t="str">
        <f t="shared" si="51"/>
        <v>M2</v>
      </c>
      <c r="H393" s="211" t="str">
        <f t="shared" si="51"/>
        <v>M2</v>
      </c>
      <c r="I393" s="211" t="str">
        <f t="shared" si="51"/>
        <v>M2</v>
      </c>
      <c r="L393" s="193" t="s">
        <v>59</v>
      </c>
      <c r="M393" s="193">
        <f t="shared" si="52"/>
        <v>0.96524999999999994</v>
      </c>
      <c r="N393" s="193">
        <f t="shared" si="53"/>
        <v>6.5715609374999993</v>
      </c>
      <c r="O393" s="193">
        <f t="shared" si="54"/>
        <v>22.162432500000001</v>
      </c>
      <c r="P393" s="193">
        <f t="shared" si="55"/>
        <v>35.905106250000003</v>
      </c>
      <c r="Q393" s="193">
        <f t="shared" si="56"/>
        <v>80.214468749999995</v>
      </c>
      <c r="R393" s="193">
        <f t="shared" si="57"/>
        <v>154.92866651785721</v>
      </c>
      <c r="S393" s="193">
        <f t="shared" si="58"/>
        <v>211.98265943877581</v>
      </c>
      <c r="T393" s="193">
        <f t="shared" si="59"/>
        <v>300.24854166666648</v>
      </c>
    </row>
    <row r="394" spans="1:20" x14ac:dyDescent="0.2">
      <c r="A394" t="s">
        <v>64</v>
      </c>
      <c r="B394" s="211" t="str">
        <f t="shared" si="51"/>
        <v>M1</v>
      </c>
      <c r="C394" s="211" t="str">
        <f t="shared" si="51"/>
        <v>M1</v>
      </c>
      <c r="D394" s="211" t="str">
        <f t="shared" si="51"/>
        <v>M1</v>
      </c>
      <c r="E394" s="211" t="str">
        <f t="shared" si="51"/>
        <v>M1</v>
      </c>
      <c r="F394" s="211" t="str">
        <f t="shared" si="51"/>
        <v>M2</v>
      </c>
      <c r="G394" s="211" t="str">
        <f t="shared" si="51"/>
        <v>M2</v>
      </c>
      <c r="H394" s="211" t="str">
        <f t="shared" si="51"/>
        <v>M3</v>
      </c>
      <c r="I394" s="211" t="str">
        <f t="shared" si="51"/>
        <v>M3</v>
      </c>
      <c r="L394" s="193" t="s">
        <v>64</v>
      </c>
      <c r="M394" s="193">
        <f t="shared" si="52"/>
        <v>1.6592003048780493</v>
      </c>
      <c r="N394" s="193">
        <f t="shared" si="53"/>
        <v>29.088142225979048</v>
      </c>
      <c r="O394" s="193">
        <f t="shared" si="54"/>
        <v>67.722414067337439</v>
      </c>
      <c r="P394" s="193">
        <f t="shared" si="55"/>
        <v>96.610312500000234</v>
      </c>
      <c r="Q394" s="193">
        <f t="shared" si="56"/>
        <v>205.86124366056333</v>
      </c>
      <c r="R394" s="193">
        <f t="shared" si="57"/>
        <v>315.38516488478638</v>
      </c>
      <c r="S394" s="193">
        <f t="shared" si="58"/>
        <v>536.65486826452388</v>
      </c>
      <c r="T394" s="193">
        <f t="shared" si="59"/>
        <v>861.80835797539021</v>
      </c>
    </row>
    <row r="395" spans="1:20" x14ac:dyDescent="0.2">
      <c r="A395" t="s">
        <v>71</v>
      </c>
      <c r="B395" s="211" t="str">
        <f t="shared" si="51"/>
        <v>M1</v>
      </c>
      <c r="C395" s="211" t="str">
        <f t="shared" si="51"/>
        <v>M1</v>
      </c>
      <c r="D395" s="211" t="str">
        <f t="shared" si="51"/>
        <v>M1</v>
      </c>
      <c r="E395" s="211" t="str">
        <f t="shared" si="51"/>
        <v>M2</v>
      </c>
      <c r="F395" s="211" t="str">
        <f t="shared" si="51"/>
        <v>M2</v>
      </c>
      <c r="G395" s="211" t="str">
        <f t="shared" si="51"/>
        <v>M2</v>
      </c>
      <c r="H395" s="211" t="str">
        <f t="shared" si="51"/>
        <v>M2</v>
      </c>
      <c r="I395" s="211" t="str">
        <f t="shared" si="51"/>
        <v>M3</v>
      </c>
      <c r="L395" s="193" t="s">
        <v>71</v>
      </c>
      <c r="M395" s="193">
        <f t="shared" si="52"/>
        <v>1.8565625000000012</v>
      </c>
      <c r="N395" s="193">
        <f t="shared" si="53"/>
        <v>22.150831273320918</v>
      </c>
      <c r="O395" s="193">
        <f t="shared" si="54"/>
        <v>78.641969999999745</v>
      </c>
      <c r="P395" s="193">
        <f t="shared" si="55"/>
        <v>138.65276429140133</v>
      </c>
      <c r="Q395" s="193">
        <f t="shared" si="56"/>
        <v>206.70174107142884</v>
      </c>
      <c r="R395" s="193">
        <f t="shared" si="57"/>
        <v>476.10712500000034</v>
      </c>
      <c r="S395" s="193">
        <f t="shared" si="58"/>
        <v>340.38136363636369</v>
      </c>
      <c r="T395" s="193">
        <f t="shared" si="59"/>
        <v>627.09226293103438</v>
      </c>
    </row>
    <row r="396" spans="1:20" x14ac:dyDescent="0.2">
      <c r="A396" t="s">
        <v>58</v>
      </c>
      <c r="B396" s="211" t="str">
        <f t="shared" si="51"/>
        <v>M1</v>
      </c>
      <c r="C396" s="211" t="str">
        <f t="shared" si="51"/>
        <v>M1</v>
      </c>
      <c r="D396" s="211" t="str">
        <f t="shared" si="51"/>
        <v>M1</v>
      </c>
      <c r="E396" s="211" t="str">
        <f t="shared" si="51"/>
        <v>M2</v>
      </c>
      <c r="F396" s="211" t="str">
        <f t="shared" si="51"/>
        <v>M2</v>
      </c>
      <c r="G396" s="211" t="str">
        <f t="shared" si="51"/>
        <v>M2</v>
      </c>
      <c r="H396" s="211" t="str">
        <f t="shared" si="51"/>
        <v>M2</v>
      </c>
      <c r="I396" s="211" t="str">
        <f t="shared" si="51"/>
        <v>M2</v>
      </c>
      <c r="L396" s="193" t="s">
        <v>58</v>
      </c>
      <c r="M396" s="193">
        <f t="shared" si="52"/>
        <v>0.80437500000000006</v>
      </c>
      <c r="N396" s="193">
        <f t="shared" si="53"/>
        <v>5.0263958333333312</v>
      </c>
      <c r="O396" s="193">
        <f t="shared" si="54"/>
        <v>26.983125000000001</v>
      </c>
      <c r="P396" s="193">
        <f t="shared" si="55"/>
        <v>184.72851949381754</v>
      </c>
      <c r="Q396" s="193">
        <f t="shared" si="56"/>
        <v>368.11124999999993</v>
      </c>
      <c r="R396" s="193">
        <f t="shared" si="57"/>
        <v>368.11124999999993</v>
      </c>
      <c r="S396" s="193">
        <f t="shared" si="58"/>
        <v>368.11124999999993</v>
      </c>
      <c r="T396" s="193">
        <f t="shared" si="59"/>
        <v>368.11124999999993</v>
      </c>
    </row>
    <row r="397" spans="1:20" x14ac:dyDescent="0.2">
      <c r="A397" t="s">
        <v>70</v>
      </c>
      <c r="B397" s="211" t="str">
        <f t="shared" si="51"/>
        <v>M1</v>
      </c>
      <c r="C397" s="211" t="str">
        <f t="shared" si="51"/>
        <v>M1</v>
      </c>
      <c r="D397" s="211" t="str">
        <f t="shared" si="51"/>
        <v>M2</v>
      </c>
      <c r="E397" s="211" t="str">
        <f t="shared" si="51"/>
        <v>M2</v>
      </c>
      <c r="F397" s="211" t="str">
        <f t="shared" si="51"/>
        <v>M2</v>
      </c>
      <c r="G397" s="211" t="str">
        <f t="shared" si="51"/>
        <v>M3</v>
      </c>
      <c r="H397" s="211" t="str">
        <f t="shared" si="51"/>
        <v>M3</v>
      </c>
      <c r="I397" s="211" t="str">
        <f t="shared" si="51"/>
        <v>M3</v>
      </c>
      <c r="L397" s="193" t="s">
        <v>70</v>
      </c>
      <c r="M397" s="193">
        <f t="shared" si="52"/>
        <v>7.3303889336847003</v>
      </c>
      <c r="N397" s="193">
        <f t="shared" si="53"/>
        <v>15.300635317645934</v>
      </c>
      <c r="O397" s="193">
        <f t="shared" si="54"/>
        <v>130.98968209459446</v>
      </c>
      <c r="P397" s="193">
        <f t="shared" si="55"/>
        <v>153.5625</v>
      </c>
      <c r="Q397" s="193">
        <f t="shared" si="56"/>
        <v>327.21731678101418</v>
      </c>
      <c r="R397" s="193">
        <f t="shared" si="57"/>
        <v>501.30605242188767</v>
      </c>
      <c r="S397" s="193">
        <f t="shared" si="58"/>
        <v>853.01518104365061</v>
      </c>
      <c r="T397" s="193">
        <f t="shared" si="59"/>
        <v>1369.8480270581438</v>
      </c>
    </row>
    <row r="398" spans="1:20" x14ac:dyDescent="0.2">
      <c r="A398" t="s">
        <v>72</v>
      </c>
      <c r="B398" s="211" t="str">
        <f t="shared" si="51"/>
        <v>M1</v>
      </c>
      <c r="C398" s="211" t="str">
        <f t="shared" si="51"/>
        <v>M1</v>
      </c>
      <c r="D398" s="211" t="str">
        <f t="shared" si="51"/>
        <v>M1</v>
      </c>
      <c r="E398" s="211" t="str">
        <f t="shared" si="51"/>
        <v>M2</v>
      </c>
      <c r="F398" s="211" t="str">
        <f t="shared" si="51"/>
        <v>M2</v>
      </c>
      <c r="G398" s="211" t="str">
        <f t="shared" si="51"/>
        <v>M2</v>
      </c>
      <c r="H398" s="211" t="str">
        <f t="shared" si="51"/>
        <v>M3</v>
      </c>
      <c r="I398" s="211" t="str">
        <f t="shared" si="51"/>
        <v>M3</v>
      </c>
      <c r="L398" s="193" t="s">
        <v>72</v>
      </c>
      <c r="M398" s="193">
        <f t="shared" si="52"/>
        <v>2.6096915207006353</v>
      </c>
      <c r="N398" s="193">
        <f t="shared" si="53"/>
        <v>10.366354016651663</v>
      </c>
      <c r="O398" s="193">
        <f t="shared" si="54"/>
        <v>51.539680345659193</v>
      </c>
      <c r="P398" s="193">
        <f t="shared" si="55"/>
        <v>124.73725178571419</v>
      </c>
      <c r="Q398" s="193">
        <f t="shared" si="56"/>
        <v>197.46492187500002</v>
      </c>
      <c r="R398" s="193">
        <f t="shared" si="57"/>
        <v>279.04500000000002</v>
      </c>
      <c r="S398" s="193">
        <f t="shared" si="58"/>
        <v>740.64656250000007</v>
      </c>
      <c r="T398" s="193">
        <f t="shared" si="59"/>
        <v>1189.3964549924049</v>
      </c>
    </row>
    <row r="399" spans="1:20" x14ac:dyDescent="0.2">
      <c r="A399" t="s">
        <v>61</v>
      </c>
      <c r="B399" s="211" t="str">
        <f t="shared" si="51"/>
        <v>M1</v>
      </c>
      <c r="C399" s="211" t="str">
        <f t="shared" si="51"/>
        <v>M1</v>
      </c>
      <c r="D399" s="211" t="str">
        <f t="shared" si="51"/>
        <v>M1</v>
      </c>
      <c r="E399" s="211" t="str">
        <f t="shared" si="51"/>
        <v>M1</v>
      </c>
      <c r="F399" s="211" t="str">
        <f t="shared" si="51"/>
        <v>M2</v>
      </c>
      <c r="G399" s="211" t="str">
        <f t="shared" si="51"/>
        <v>M2</v>
      </c>
      <c r="H399" s="211" t="str">
        <f t="shared" si="51"/>
        <v>M3</v>
      </c>
      <c r="I399" s="211" t="str">
        <f t="shared" si="51"/>
        <v>M3</v>
      </c>
      <c r="L399" s="193" t="s">
        <v>61</v>
      </c>
      <c r="M399" s="193">
        <f t="shared" si="52"/>
        <v>2.5410954025423762</v>
      </c>
      <c r="N399" s="193">
        <f t="shared" si="53"/>
        <v>11.077502188752529</v>
      </c>
      <c r="O399" s="193">
        <f t="shared" si="54"/>
        <v>45.175545873786433</v>
      </c>
      <c r="P399" s="193">
        <f t="shared" si="55"/>
        <v>94.537274147726961</v>
      </c>
      <c r="Q399" s="193">
        <f t="shared" si="56"/>
        <v>201.44392792778473</v>
      </c>
      <c r="R399" s="193">
        <f t="shared" si="57"/>
        <v>308.61771402342981</v>
      </c>
      <c r="S399" s="193">
        <f t="shared" si="58"/>
        <v>525.13947104596969</v>
      </c>
      <c r="T399" s="193">
        <f t="shared" si="59"/>
        <v>843.31590378327337</v>
      </c>
    </row>
    <row r="400" spans="1:20" x14ac:dyDescent="0.2">
      <c r="A400" t="s">
        <v>56</v>
      </c>
      <c r="B400" s="211" t="str">
        <f t="shared" si="51"/>
        <v>M1</v>
      </c>
      <c r="C400" s="211" t="str">
        <f t="shared" si="51"/>
        <v>M1</v>
      </c>
      <c r="D400" s="211" t="str">
        <f t="shared" si="51"/>
        <v>M1</v>
      </c>
      <c r="E400" s="211" t="str">
        <f t="shared" si="51"/>
        <v>M1</v>
      </c>
      <c r="F400" s="211" t="str">
        <f t="shared" si="51"/>
        <v>M1</v>
      </c>
      <c r="G400" s="211" t="str">
        <f t="shared" si="51"/>
        <v>M2</v>
      </c>
      <c r="H400" s="211" t="str">
        <f t="shared" si="51"/>
        <v>M2</v>
      </c>
      <c r="I400" s="211" t="str">
        <f t="shared" si="51"/>
        <v>M2</v>
      </c>
      <c r="L400" s="193" t="s">
        <v>56</v>
      </c>
      <c r="M400" s="193">
        <f t="shared" si="52"/>
        <v>1.4924147727272721</v>
      </c>
      <c r="N400" s="193">
        <f t="shared" si="53"/>
        <v>5.0018251132930489</v>
      </c>
      <c r="O400" s="193">
        <f t="shared" si="54"/>
        <v>16.410120535714302</v>
      </c>
      <c r="P400" s="193">
        <f t="shared" si="55"/>
        <v>43.878656249999992</v>
      </c>
      <c r="Q400" s="193">
        <f t="shared" si="56"/>
        <v>93.498452825927174</v>
      </c>
      <c r="R400" s="193">
        <f t="shared" si="57"/>
        <v>143.24223655035888</v>
      </c>
      <c r="S400" s="193">
        <f t="shared" si="58"/>
        <v>243.73893304059101</v>
      </c>
      <c r="T400" s="193">
        <f t="shared" si="59"/>
        <v>391.41776601725633</v>
      </c>
    </row>
    <row r="402" spans="1:20" ht="16" x14ac:dyDescent="0.2">
      <c r="A402" s="213" t="s">
        <v>1299</v>
      </c>
      <c r="B402" s="118"/>
      <c r="C402" s="118"/>
      <c r="D402" s="118"/>
      <c r="E402" s="118"/>
      <c r="F402" s="118"/>
      <c r="G402" s="118"/>
      <c r="H402" s="118"/>
      <c r="I402" s="118"/>
      <c r="L402" s="165" t="s">
        <v>1392</v>
      </c>
      <c r="M402" s="165"/>
      <c r="N402" s="165"/>
      <c r="O402" s="165"/>
      <c r="P402" s="165"/>
      <c r="Q402" s="165"/>
      <c r="R402" s="165"/>
      <c r="S402" s="165"/>
      <c r="T402" s="165"/>
    </row>
    <row r="403" spans="1:20" ht="21" x14ac:dyDescent="0.25">
      <c r="L403" s="214" t="s">
        <v>1387</v>
      </c>
      <c r="M403" s="191"/>
      <c r="N403" s="191"/>
      <c r="O403" s="191"/>
      <c r="P403" s="191"/>
      <c r="Q403" s="191"/>
      <c r="R403" s="191"/>
      <c r="S403" s="191"/>
      <c r="T403" s="191"/>
    </row>
    <row r="404" spans="1:20" ht="16" x14ac:dyDescent="0.2">
      <c r="A404" s="119" t="s">
        <v>1336</v>
      </c>
      <c r="B404" s="120" t="s">
        <v>57</v>
      </c>
      <c r="C404" s="120" t="s">
        <v>68</v>
      </c>
      <c r="D404" s="120" t="s">
        <v>63</v>
      </c>
      <c r="E404" s="120" t="s">
        <v>60</v>
      </c>
      <c r="F404" s="120" t="s">
        <v>75</v>
      </c>
      <c r="G404" s="120" t="s">
        <v>67</v>
      </c>
      <c r="H404" s="120" t="s">
        <v>84</v>
      </c>
      <c r="I404" s="120" t="s">
        <v>1303</v>
      </c>
      <c r="L404" s="192" t="s">
        <v>1336</v>
      </c>
      <c r="M404" s="120" t="s">
        <v>57</v>
      </c>
      <c r="N404" s="120" t="s">
        <v>68</v>
      </c>
      <c r="O404" s="120" t="s">
        <v>63</v>
      </c>
      <c r="P404" s="120" t="s">
        <v>60</v>
      </c>
      <c r="Q404" s="120" t="s">
        <v>75</v>
      </c>
      <c r="R404" s="120" t="s">
        <v>67</v>
      </c>
      <c r="S404" s="120" t="s">
        <v>84</v>
      </c>
      <c r="T404" s="120" t="s">
        <v>1303</v>
      </c>
    </row>
    <row r="405" spans="1:20" x14ac:dyDescent="0.2">
      <c r="A405" t="s">
        <v>65</v>
      </c>
      <c r="B405" s="211" t="str">
        <f t="shared" ref="B405:I420" si="60">_xlfn.IFS(M405&gt;10000,"M5",M405&gt;2000,"M4",M405&gt;500,"M3",M405&gt;100,"M2",M405&gt;=0,"M1")</f>
        <v>M1</v>
      </c>
      <c r="C405" s="211" t="str">
        <f t="shared" si="60"/>
        <v>M1</v>
      </c>
      <c r="D405" s="211" t="str">
        <f t="shared" si="60"/>
        <v>M1</v>
      </c>
      <c r="E405" s="211" t="str">
        <f t="shared" si="60"/>
        <v>M1</v>
      </c>
      <c r="F405" s="211" t="str">
        <f t="shared" si="60"/>
        <v>M2</v>
      </c>
      <c r="G405" s="211" t="str">
        <f t="shared" si="60"/>
        <v>M2</v>
      </c>
      <c r="H405" s="211" t="str">
        <f t="shared" si="60"/>
        <v>M3</v>
      </c>
      <c r="I405" s="211" t="str">
        <f t="shared" si="60"/>
        <v>M3</v>
      </c>
      <c r="L405" s="193" t="s">
        <v>65</v>
      </c>
      <c r="M405" s="193">
        <f t="shared" ref="M405:M420" si="61">B69*$G$11*(1-andel_olje)</f>
        <v>2.2441714285714278</v>
      </c>
      <c r="N405" s="193">
        <f t="shared" ref="N405:N420" si="62">C69*$G$11*(1-andel_olje)</f>
        <v>8.2913088497899139</v>
      </c>
      <c r="O405" s="193">
        <f t="shared" ref="O405:O420" si="63">D69*$G$11*(1-andel_olje)</f>
        <v>26.962088328220936</v>
      </c>
      <c r="P405" s="193">
        <f t="shared" ref="P405:P420" si="64">E69*$G$11*(1-andel_olje)</f>
        <v>63.156710948275915</v>
      </c>
      <c r="Q405" s="193">
        <f t="shared" ref="Q405:Q420" si="65">F69*$G$11*(1-andel_olje)</f>
        <v>252.93753565950874</v>
      </c>
      <c r="R405" s="193">
        <f t="shared" ref="R405:R420" si="66">G69*$G$11*(1-andel_olje)</f>
        <v>454.38832758620634</v>
      </c>
      <c r="S405" s="193">
        <f t="shared" ref="S405:S420" si="67">H69*$G$11*(1-andel_olje)</f>
        <v>613.89716315580313</v>
      </c>
      <c r="T405" s="193">
        <f t="shared" ref="T405:T420" si="68">I69*$G$11*(1-andel_olje)</f>
        <v>1221.3476585014405</v>
      </c>
    </row>
    <row r="406" spans="1:20" x14ac:dyDescent="0.2">
      <c r="A406" t="s">
        <v>76</v>
      </c>
      <c r="B406" s="211" t="str">
        <f t="shared" si="60"/>
        <v>M1</v>
      </c>
      <c r="C406" s="211" t="str">
        <f t="shared" si="60"/>
        <v>M1</v>
      </c>
      <c r="D406" s="211" t="str">
        <f t="shared" si="60"/>
        <v>M1</v>
      </c>
      <c r="E406" s="211" t="str">
        <f t="shared" si="60"/>
        <v>M2</v>
      </c>
      <c r="F406" s="211" t="str">
        <f t="shared" si="60"/>
        <v>M2</v>
      </c>
      <c r="G406" s="211" t="str">
        <f t="shared" si="60"/>
        <v>M2</v>
      </c>
      <c r="H406" s="211" t="str">
        <f t="shared" si="60"/>
        <v>M3</v>
      </c>
      <c r="I406" s="211" t="str">
        <f t="shared" si="60"/>
        <v>M3</v>
      </c>
      <c r="L406" s="193" t="s">
        <v>76</v>
      </c>
      <c r="M406" s="193">
        <f t="shared" si="61"/>
        <v>1.8928556707918895</v>
      </c>
      <c r="N406" s="193">
        <f t="shared" si="62"/>
        <v>8.9543812500000062</v>
      </c>
      <c r="O406" s="193">
        <f t="shared" si="63"/>
        <v>36.190258175675716</v>
      </c>
      <c r="P406" s="193">
        <f t="shared" si="64"/>
        <v>102.66461171874998</v>
      </c>
      <c r="Q406" s="193">
        <f t="shared" si="65"/>
        <v>246.27364228723377</v>
      </c>
      <c r="R406" s="193">
        <f t="shared" si="66"/>
        <v>350.06156249999947</v>
      </c>
      <c r="S406" s="193">
        <f t="shared" si="67"/>
        <v>595.65972856250107</v>
      </c>
      <c r="T406" s="193">
        <f t="shared" si="68"/>
        <v>956.56363696952371</v>
      </c>
    </row>
    <row r="407" spans="1:20" x14ac:dyDescent="0.2">
      <c r="A407" t="s">
        <v>62</v>
      </c>
      <c r="B407" s="211" t="str">
        <f t="shared" si="60"/>
        <v>M1</v>
      </c>
      <c r="C407" s="211" t="str">
        <f t="shared" si="60"/>
        <v>M1</v>
      </c>
      <c r="D407" s="211" t="str">
        <f t="shared" si="60"/>
        <v>M1</v>
      </c>
      <c r="E407" s="211" t="str">
        <f t="shared" si="60"/>
        <v>M2</v>
      </c>
      <c r="F407" s="211" t="str">
        <f t="shared" si="60"/>
        <v>M2</v>
      </c>
      <c r="G407" s="211" t="str">
        <f t="shared" si="60"/>
        <v>M2</v>
      </c>
      <c r="H407" s="211" t="str">
        <f t="shared" si="60"/>
        <v>M3</v>
      </c>
      <c r="I407" s="211" t="str">
        <f t="shared" si="60"/>
        <v>M3</v>
      </c>
      <c r="L407" s="193" t="s">
        <v>62</v>
      </c>
      <c r="M407" s="193">
        <f t="shared" si="61"/>
        <v>3.503481528892483</v>
      </c>
      <c r="N407" s="193">
        <f t="shared" si="62"/>
        <v>16.573640450310599</v>
      </c>
      <c r="O407" s="193">
        <f t="shared" si="63"/>
        <v>66.534016810344824</v>
      </c>
      <c r="P407" s="193">
        <f t="shared" si="64"/>
        <v>132.0354140625</v>
      </c>
      <c r="Q407" s="193">
        <f t="shared" si="65"/>
        <v>294.53524869109918</v>
      </c>
      <c r="R407" s="193">
        <f t="shared" si="66"/>
        <v>468.70931250000001</v>
      </c>
      <c r="S407" s="193">
        <f t="shared" si="67"/>
        <v>691.75397230320721</v>
      </c>
      <c r="T407" s="193">
        <f t="shared" si="68"/>
        <v>1321.2701902173912</v>
      </c>
    </row>
    <row r="408" spans="1:20" x14ac:dyDescent="0.2">
      <c r="A408" t="s">
        <v>73</v>
      </c>
      <c r="B408" s="211" t="str">
        <f t="shared" si="60"/>
        <v>M1</v>
      </c>
      <c r="C408" s="211" t="str">
        <f t="shared" si="60"/>
        <v>M1</v>
      </c>
      <c r="D408" s="211" t="str">
        <f t="shared" si="60"/>
        <v>M1</v>
      </c>
      <c r="E408" s="211" t="str">
        <f t="shared" si="60"/>
        <v>M1</v>
      </c>
      <c r="F408" s="211" t="str">
        <f t="shared" si="60"/>
        <v>M2</v>
      </c>
      <c r="G408" s="211" t="str">
        <f t="shared" si="60"/>
        <v>M2</v>
      </c>
      <c r="H408" s="211" t="str">
        <f t="shared" si="60"/>
        <v>M3</v>
      </c>
      <c r="I408" s="211" t="str">
        <f t="shared" si="60"/>
        <v>M3</v>
      </c>
      <c r="L408" s="193" t="s">
        <v>73</v>
      </c>
      <c r="M408" s="193">
        <f t="shared" si="61"/>
        <v>1.6581870344269034</v>
      </c>
      <c r="N408" s="193">
        <f t="shared" si="62"/>
        <v>7.8442530612244843</v>
      </c>
      <c r="O408" s="193">
        <f t="shared" si="63"/>
        <v>23.539275929752101</v>
      </c>
      <c r="P408" s="193">
        <f t="shared" si="64"/>
        <v>76.479540302267054</v>
      </c>
      <c r="Q408" s="193">
        <f t="shared" si="65"/>
        <v>284.87233601841251</v>
      </c>
      <c r="R408" s="193">
        <f t="shared" si="66"/>
        <v>421.55729026012773</v>
      </c>
      <c r="S408" s="193">
        <f t="shared" si="67"/>
        <v>754.59707142857201</v>
      </c>
      <c r="T408" s="193">
        <f t="shared" si="68"/>
        <v>1140.7979237288137</v>
      </c>
    </row>
    <row r="409" spans="1:20" x14ac:dyDescent="0.2">
      <c r="A409" t="s">
        <v>117</v>
      </c>
      <c r="B409" s="211" t="str">
        <f t="shared" si="60"/>
        <v>M1</v>
      </c>
      <c r="C409" s="211" t="str">
        <f t="shared" si="60"/>
        <v>M1</v>
      </c>
      <c r="D409" s="211" t="str">
        <f t="shared" si="60"/>
        <v>M1</v>
      </c>
      <c r="E409" s="211" t="str">
        <f t="shared" si="60"/>
        <v>M1</v>
      </c>
      <c r="F409" s="211" t="str">
        <f t="shared" si="60"/>
        <v>M2</v>
      </c>
      <c r="G409" s="211" t="str">
        <f t="shared" si="60"/>
        <v>M2</v>
      </c>
      <c r="H409" s="211" t="str">
        <f t="shared" si="60"/>
        <v>M3</v>
      </c>
      <c r="I409" s="211" t="str">
        <f t="shared" si="60"/>
        <v>M3</v>
      </c>
      <c r="L409" s="193" t="s">
        <v>117</v>
      </c>
      <c r="M409" s="193">
        <f t="shared" si="61"/>
        <v>1.8375604838709738</v>
      </c>
      <c r="N409" s="193">
        <f t="shared" si="62"/>
        <v>12.651204649390252</v>
      </c>
      <c r="O409" s="193">
        <f t="shared" si="63"/>
        <v>36.526608664772702</v>
      </c>
      <c r="P409" s="193">
        <f t="shared" si="64"/>
        <v>95.261941106672964</v>
      </c>
      <c r="Q409" s="193">
        <f t="shared" si="65"/>
        <v>326.49491079157241</v>
      </c>
      <c r="R409" s="193">
        <f t="shared" si="66"/>
        <v>460.04198275862041</v>
      </c>
      <c r="S409" s="193">
        <f t="shared" si="67"/>
        <v>710.81999999999971</v>
      </c>
      <c r="T409" s="193">
        <f t="shared" si="68"/>
        <v>1141.4982947925319</v>
      </c>
    </row>
    <row r="410" spans="1:20" x14ac:dyDescent="0.2">
      <c r="A410" t="s">
        <v>74</v>
      </c>
      <c r="B410" s="211" t="str">
        <f t="shared" si="60"/>
        <v>M1</v>
      </c>
      <c r="C410" s="211" t="str">
        <f t="shared" si="60"/>
        <v>M1</v>
      </c>
      <c r="D410" s="211" t="str">
        <f t="shared" si="60"/>
        <v>M1</v>
      </c>
      <c r="E410" s="211" t="str">
        <f t="shared" si="60"/>
        <v>M2</v>
      </c>
      <c r="F410" s="211" t="str">
        <f t="shared" si="60"/>
        <v>M2</v>
      </c>
      <c r="G410" s="211" t="str">
        <f t="shared" si="60"/>
        <v>M3</v>
      </c>
      <c r="H410" s="211" t="str">
        <f t="shared" si="60"/>
        <v>M3</v>
      </c>
      <c r="I410" s="211" t="str">
        <f t="shared" si="60"/>
        <v>M3</v>
      </c>
      <c r="L410" s="193" t="s">
        <v>74</v>
      </c>
      <c r="M410" s="193">
        <f t="shared" si="61"/>
        <v>2.2513518737113074</v>
      </c>
      <c r="N410" s="193">
        <f t="shared" si="62"/>
        <v>10.650290625</v>
      </c>
      <c r="O410" s="193">
        <f t="shared" si="63"/>
        <v>44.988287499999963</v>
      </c>
      <c r="P410" s="193">
        <f t="shared" si="64"/>
        <v>140.53080406839626</v>
      </c>
      <c r="Q410" s="193">
        <f t="shared" si="65"/>
        <v>302.66666015625003</v>
      </c>
      <c r="R410" s="193">
        <f t="shared" si="66"/>
        <v>544.46816846026502</v>
      </c>
      <c r="S410" s="193">
        <f t="shared" si="67"/>
        <v>1064.9188928571423</v>
      </c>
      <c r="T410" s="193">
        <f t="shared" si="68"/>
        <v>1719.4738088642689</v>
      </c>
    </row>
    <row r="411" spans="1:20" x14ac:dyDescent="0.2">
      <c r="A411" t="s">
        <v>66</v>
      </c>
      <c r="B411" s="211" t="str">
        <f t="shared" si="60"/>
        <v>M1</v>
      </c>
      <c r="C411" s="211" t="str">
        <f t="shared" si="60"/>
        <v>M1</v>
      </c>
      <c r="D411" s="211" t="str">
        <f t="shared" si="60"/>
        <v>M1</v>
      </c>
      <c r="E411" s="211" t="str">
        <f t="shared" si="60"/>
        <v>M2</v>
      </c>
      <c r="F411" s="211" t="str">
        <f t="shared" si="60"/>
        <v>M2</v>
      </c>
      <c r="G411" s="211" t="str">
        <f t="shared" si="60"/>
        <v>M2</v>
      </c>
      <c r="H411" s="211" t="str">
        <f t="shared" si="60"/>
        <v>M2</v>
      </c>
      <c r="I411" s="211" t="str">
        <f t="shared" si="60"/>
        <v>M3</v>
      </c>
      <c r="L411" s="193" t="s">
        <v>66</v>
      </c>
      <c r="M411" s="193">
        <f t="shared" si="61"/>
        <v>1.5075546961325905</v>
      </c>
      <c r="N411" s="193">
        <f t="shared" si="62"/>
        <v>6.6961298657718125</v>
      </c>
      <c r="O411" s="193">
        <f t="shared" si="63"/>
        <v>29.371666071428606</v>
      </c>
      <c r="P411" s="193">
        <f t="shared" si="64"/>
        <v>119.89729375000007</v>
      </c>
      <c r="Q411" s="193">
        <f t="shared" si="65"/>
        <v>135.96521250000004</v>
      </c>
      <c r="R411" s="193">
        <f t="shared" si="66"/>
        <v>208.30249638252991</v>
      </c>
      <c r="S411" s="193">
        <f t="shared" si="67"/>
        <v>354.44453703513511</v>
      </c>
      <c r="T411" s="193">
        <f t="shared" si="68"/>
        <v>569.1987206664628</v>
      </c>
    </row>
    <row r="412" spans="1:20" x14ac:dyDescent="0.2">
      <c r="A412" t="s">
        <v>69</v>
      </c>
      <c r="B412" s="211" t="str">
        <f t="shared" si="60"/>
        <v>M1</v>
      </c>
      <c r="C412" s="211" t="str">
        <f t="shared" si="60"/>
        <v>M1</v>
      </c>
      <c r="D412" s="211" t="str">
        <f t="shared" si="60"/>
        <v>M1</v>
      </c>
      <c r="E412" s="211" t="str">
        <f t="shared" si="60"/>
        <v>M1</v>
      </c>
      <c r="F412" s="211" t="str">
        <f t="shared" si="60"/>
        <v>M2</v>
      </c>
      <c r="G412" s="211" t="str">
        <f t="shared" si="60"/>
        <v>M2</v>
      </c>
      <c r="H412" s="211" t="str">
        <f t="shared" si="60"/>
        <v>M2</v>
      </c>
      <c r="I412" s="211" t="str">
        <f t="shared" si="60"/>
        <v>M3</v>
      </c>
      <c r="L412" s="193" t="s">
        <v>69</v>
      </c>
      <c r="M412" s="193">
        <f t="shared" si="61"/>
        <v>1.5143802631579</v>
      </c>
      <c r="N412" s="193">
        <f t="shared" si="62"/>
        <v>6.9303964974293049</v>
      </c>
      <c r="O412" s="193">
        <f t="shared" si="63"/>
        <v>16.974825787815185</v>
      </c>
      <c r="P412" s="193">
        <f t="shared" si="64"/>
        <v>61.91278420212771</v>
      </c>
      <c r="Q412" s="193">
        <f t="shared" si="65"/>
        <v>146.50107931034552</v>
      </c>
      <c r="R412" s="193">
        <f t="shared" si="66"/>
        <v>198.27636792452773</v>
      </c>
      <c r="S412" s="193">
        <f t="shared" si="67"/>
        <v>337.38422080625588</v>
      </c>
      <c r="T412" s="193">
        <f t="shared" si="68"/>
        <v>541.80173987823628</v>
      </c>
    </row>
    <row r="413" spans="1:20" x14ac:dyDescent="0.2">
      <c r="A413" t="s">
        <v>59</v>
      </c>
      <c r="B413" s="211" t="str">
        <f t="shared" si="60"/>
        <v>M1</v>
      </c>
      <c r="C413" s="211" t="str">
        <f t="shared" si="60"/>
        <v>M1</v>
      </c>
      <c r="D413" s="211" t="str">
        <f t="shared" si="60"/>
        <v>M1</v>
      </c>
      <c r="E413" s="211" t="str">
        <f t="shared" si="60"/>
        <v>M1</v>
      </c>
      <c r="F413" s="211" t="str">
        <f t="shared" si="60"/>
        <v>M2</v>
      </c>
      <c r="G413" s="211" t="str">
        <f t="shared" si="60"/>
        <v>M2</v>
      </c>
      <c r="H413" s="211" t="str">
        <f t="shared" si="60"/>
        <v>M2</v>
      </c>
      <c r="I413" s="211" t="str">
        <f t="shared" si="60"/>
        <v>M3</v>
      </c>
      <c r="L413" s="193" t="s">
        <v>59</v>
      </c>
      <c r="M413" s="193">
        <f t="shared" si="61"/>
        <v>1.9304999999999999</v>
      </c>
      <c r="N413" s="193">
        <f t="shared" si="62"/>
        <v>13.143121874999999</v>
      </c>
      <c r="O413" s="193">
        <f t="shared" si="63"/>
        <v>44.324865000000003</v>
      </c>
      <c r="P413" s="193">
        <f t="shared" si="64"/>
        <v>71.810212500000006</v>
      </c>
      <c r="Q413" s="193">
        <f t="shared" si="65"/>
        <v>160.42893749999999</v>
      </c>
      <c r="R413" s="193">
        <f t="shared" si="66"/>
        <v>309.85733303571442</v>
      </c>
      <c r="S413" s="193">
        <f t="shared" si="67"/>
        <v>423.96531887755162</v>
      </c>
      <c r="T413" s="193">
        <f t="shared" si="68"/>
        <v>600.49708333333297</v>
      </c>
    </row>
    <row r="414" spans="1:20" x14ac:dyDescent="0.2">
      <c r="A414" t="s">
        <v>64</v>
      </c>
      <c r="B414" s="211" t="str">
        <f t="shared" si="60"/>
        <v>M1</v>
      </c>
      <c r="C414" s="211" t="str">
        <f t="shared" si="60"/>
        <v>M1</v>
      </c>
      <c r="D414" s="211" t="str">
        <f t="shared" si="60"/>
        <v>M2</v>
      </c>
      <c r="E414" s="211" t="str">
        <f t="shared" si="60"/>
        <v>M2</v>
      </c>
      <c r="F414" s="211" t="str">
        <f t="shared" si="60"/>
        <v>M2</v>
      </c>
      <c r="G414" s="211" t="str">
        <f t="shared" si="60"/>
        <v>M3</v>
      </c>
      <c r="H414" s="211" t="str">
        <f t="shared" si="60"/>
        <v>M3</v>
      </c>
      <c r="I414" s="211" t="str">
        <f t="shared" si="60"/>
        <v>M3</v>
      </c>
      <c r="L414" s="193" t="s">
        <v>64</v>
      </c>
      <c r="M414" s="193">
        <f t="shared" si="61"/>
        <v>3.3184006097560985</v>
      </c>
      <c r="N414" s="193">
        <f t="shared" si="62"/>
        <v>58.176284451958097</v>
      </c>
      <c r="O414" s="193">
        <f t="shared" si="63"/>
        <v>135.44482813467488</v>
      </c>
      <c r="P414" s="193">
        <f t="shared" si="64"/>
        <v>193.22062500000047</v>
      </c>
      <c r="Q414" s="193">
        <f t="shared" si="65"/>
        <v>411.72248732112666</v>
      </c>
      <c r="R414" s="193">
        <f t="shared" si="66"/>
        <v>630.77032976957275</v>
      </c>
      <c r="S414" s="193">
        <f t="shared" si="67"/>
        <v>1073.3097365290478</v>
      </c>
      <c r="T414" s="193">
        <f t="shared" si="68"/>
        <v>1723.6167159507804</v>
      </c>
    </row>
    <row r="415" spans="1:20" x14ac:dyDescent="0.2">
      <c r="A415" t="s">
        <v>71</v>
      </c>
      <c r="B415" s="211" t="str">
        <f t="shared" si="60"/>
        <v>M1</v>
      </c>
      <c r="C415" s="211" t="str">
        <f t="shared" si="60"/>
        <v>M1</v>
      </c>
      <c r="D415" s="211" t="str">
        <f t="shared" si="60"/>
        <v>M2</v>
      </c>
      <c r="E415" s="211" t="str">
        <f t="shared" si="60"/>
        <v>M2</v>
      </c>
      <c r="F415" s="211" t="str">
        <f t="shared" si="60"/>
        <v>M2</v>
      </c>
      <c r="G415" s="211" t="str">
        <f t="shared" si="60"/>
        <v>M3</v>
      </c>
      <c r="H415" s="211" t="str">
        <f t="shared" si="60"/>
        <v>M3</v>
      </c>
      <c r="I415" s="211" t="str">
        <f t="shared" si="60"/>
        <v>M3</v>
      </c>
      <c r="L415" s="193" t="s">
        <v>71</v>
      </c>
      <c r="M415" s="193">
        <f t="shared" si="61"/>
        <v>3.7131250000000025</v>
      </c>
      <c r="N415" s="193">
        <f t="shared" si="62"/>
        <v>44.301662546641836</v>
      </c>
      <c r="O415" s="193">
        <f t="shared" si="63"/>
        <v>157.28393999999949</v>
      </c>
      <c r="P415" s="193">
        <f t="shared" si="64"/>
        <v>277.30552858280265</v>
      </c>
      <c r="Q415" s="193">
        <f t="shared" si="65"/>
        <v>413.40348214285768</v>
      </c>
      <c r="R415" s="193">
        <f t="shared" si="66"/>
        <v>952.21425000000067</v>
      </c>
      <c r="S415" s="193">
        <f t="shared" si="67"/>
        <v>680.76272727272737</v>
      </c>
      <c r="T415" s="193">
        <f t="shared" si="68"/>
        <v>1254.1845258620688</v>
      </c>
    </row>
    <row r="416" spans="1:20" x14ac:dyDescent="0.2">
      <c r="A416" t="s">
        <v>58</v>
      </c>
      <c r="B416" s="211" t="str">
        <f t="shared" si="60"/>
        <v>M1</v>
      </c>
      <c r="C416" s="211" t="str">
        <f t="shared" si="60"/>
        <v>M1</v>
      </c>
      <c r="D416" s="211" t="str">
        <f t="shared" si="60"/>
        <v>M1</v>
      </c>
      <c r="E416" s="211" t="str">
        <f t="shared" si="60"/>
        <v>M2</v>
      </c>
      <c r="F416" s="211" t="str">
        <f t="shared" si="60"/>
        <v>M3</v>
      </c>
      <c r="G416" s="211" t="str">
        <f t="shared" si="60"/>
        <v>M3</v>
      </c>
      <c r="H416" s="211" t="str">
        <f t="shared" si="60"/>
        <v>M3</v>
      </c>
      <c r="I416" s="211" t="str">
        <f t="shared" si="60"/>
        <v>M3</v>
      </c>
      <c r="L416" s="193" t="s">
        <v>58</v>
      </c>
      <c r="M416" s="193">
        <f t="shared" si="61"/>
        <v>1.6087500000000001</v>
      </c>
      <c r="N416" s="193">
        <f t="shared" si="62"/>
        <v>10.052791666666662</v>
      </c>
      <c r="O416" s="193">
        <f t="shared" si="63"/>
        <v>53.966250000000002</v>
      </c>
      <c r="P416" s="193">
        <f t="shared" si="64"/>
        <v>369.45703898763509</v>
      </c>
      <c r="Q416" s="193">
        <f t="shared" si="65"/>
        <v>736.22249999999985</v>
      </c>
      <c r="R416" s="193">
        <f t="shared" si="66"/>
        <v>736.22249999999985</v>
      </c>
      <c r="S416" s="193">
        <f t="shared" si="67"/>
        <v>736.22249999999985</v>
      </c>
      <c r="T416" s="193">
        <f t="shared" si="68"/>
        <v>736.22249999999985</v>
      </c>
    </row>
    <row r="417" spans="1:20" x14ac:dyDescent="0.2">
      <c r="A417" t="s">
        <v>70</v>
      </c>
      <c r="B417" s="211" t="str">
        <f t="shared" si="60"/>
        <v>M1</v>
      </c>
      <c r="C417" s="211" t="str">
        <f t="shared" si="60"/>
        <v>M1</v>
      </c>
      <c r="D417" s="211" t="str">
        <f t="shared" si="60"/>
        <v>M2</v>
      </c>
      <c r="E417" s="211" t="str">
        <f t="shared" si="60"/>
        <v>M2</v>
      </c>
      <c r="F417" s="211" t="str">
        <f t="shared" si="60"/>
        <v>M3</v>
      </c>
      <c r="G417" s="211" t="str">
        <f t="shared" si="60"/>
        <v>M3</v>
      </c>
      <c r="H417" s="211" t="str">
        <f t="shared" si="60"/>
        <v>M3</v>
      </c>
      <c r="I417" s="211" t="str">
        <f t="shared" si="60"/>
        <v>M4</v>
      </c>
      <c r="L417" s="193" t="s">
        <v>70</v>
      </c>
      <c r="M417" s="193">
        <f t="shared" si="61"/>
        <v>14.660777867369401</v>
      </c>
      <c r="N417" s="193">
        <f t="shared" si="62"/>
        <v>30.601270635291868</v>
      </c>
      <c r="O417" s="193">
        <f t="shared" si="63"/>
        <v>261.97936418918891</v>
      </c>
      <c r="P417" s="193">
        <f t="shared" si="64"/>
        <v>307.125</v>
      </c>
      <c r="Q417" s="193">
        <f t="shared" si="65"/>
        <v>654.43463356202835</v>
      </c>
      <c r="R417" s="193">
        <f t="shared" si="66"/>
        <v>1002.6121048437753</v>
      </c>
      <c r="S417" s="193">
        <f t="shared" si="67"/>
        <v>1706.0303620873012</v>
      </c>
      <c r="T417" s="193">
        <f t="shared" si="68"/>
        <v>2739.6960541162875</v>
      </c>
    </row>
    <row r="418" spans="1:20" x14ac:dyDescent="0.2">
      <c r="A418" t="s">
        <v>72</v>
      </c>
      <c r="B418" s="211" t="str">
        <f t="shared" si="60"/>
        <v>M1</v>
      </c>
      <c r="C418" s="211" t="str">
        <f t="shared" si="60"/>
        <v>M1</v>
      </c>
      <c r="D418" s="211" t="str">
        <f t="shared" si="60"/>
        <v>M2</v>
      </c>
      <c r="E418" s="211" t="str">
        <f t="shared" si="60"/>
        <v>M2</v>
      </c>
      <c r="F418" s="211" t="str">
        <f t="shared" si="60"/>
        <v>M2</v>
      </c>
      <c r="G418" s="211" t="str">
        <f t="shared" si="60"/>
        <v>M3</v>
      </c>
      <c r="H418" s="211" t="str">
        <f t="shared" si="60"/>
        <v>M3</v>
      </c>
      <c r="I418" s="211" t="str">
        <f t="shared" si="60"/>
        <v>M4</v>
      </c>
      <c r="L418" s="193" t="s">
        <v>72</v>
      </c>
      <c r="M418" s="193">
        <f t="shared" si="61"/>
        <v>5.2193830414012705</v>
      </c>
      <c r="N418" s="193">
        <f t="shared" si="62"/>
        <v>20.732708033303325</v>
      </c>
      <c r="O418" s="193">
        <f t="shared" si="63"/>
        <v>103.07936069131839</v>
      </c>
      <c r="P418" s="193">
        <f t="shared" si="64"/>
        <v>249.47450357142839</v>
      </c>
      <c r="Q418" s="193">
        <f t="shared" si="65"/>
        <v>394.92984375000003</v>
      </c>
      <c r="R418" s="193">
        <f t="shared" si="66"/>
        <v>558.09</v>
      </c>
      <c r="S418" s="193">
        <f t="shared" si="67"/>
        <v>1481.2931250000001</v>
      </c>
      <c r="T418" s="193">
        <f t="shared" si="68"/>
        <v>2378.7929099848097</v>
      </c>
    </row>
    <row r="419" spans="1:20" x14ac:dyDescent="0.2">
      <c r="A419" t="s">
        <v>61</v>
      </c>
      <c r="B419" s="211" t="str">
        <f t="shared" si="60"/>
        <v>M1</v>
      </c>
      <c r="C419" s="211" t="str">
        <f t="shared" si="60"/>
        <v>M1</v>
      </c>
      <c r="D419" s="211" t="str">
        <f t="shared" si="60"/>
        <v>M1</v>
      </c>
      <c r="E419" s="211" t="str">
        <f t="shared" si="60"/>
        <v>M2</v>
      </c>
      <c r="F419" s="211" t="str">
        <f t="shared" si="60"/>
        <v>M2</v>
      </c>
      <c r="G419" s="211" t="str">
        <f t="shared" si="60"/>
        <v>M3</v>
      </c>
      <c r="H419" s="211" t="str">
        <f t="shared" si="60"/>
        <v>M3</v>
      </c>
      <c r="I419" s="211" t="str">
        <f t="shared" si="60"/>
        <v>M3</v>
      </c>
      <c r="L419" s="193" t="s">
        <v>61</v>
      </c>
      <c r="M419" s="193">
        <f t="shared" si="61"/>
        <v>5.0821908050847524</v>
      </c>
      <c r="N419" s="193">
        <f t="shared" si="62"/>
        <v>22.155004377505058</v>
      </c>
      <c r="O419" s="193">
        <f t="shared" si="63"/>
        <v>90.351091747572866</v>
      </c>
      <c r="P419" s="193">
        <f t="shared" si="64"/>
        <v>189.07454829545392</v>
      </c>
      <c r="Q419" s="193">
        <f t="shared" si="65"/>
        <v>402.88785585556946</v>
      </c>
      <c r="R419" s="193">
        <f t="shared" si="66"/>
        <v>617.23542804685962</v>
      </c>
      <c r="S419" s="193">
        <f t="shared" si="67"/>
        <v>1050.2789420919394</v>
      </c>
      <c r="T419" s="193">
        <f t="shared" si="68"/>
        <v>1686.6318075665467</v>
      </c>
    </row>
    <row r="420" spans="1:20" x14ac:dyDescent="0.2">
      <c r="A420" t="s">
        <v>56</v>
      </c>
      <c r="B420" s="211" t="str">
        <f t="shared" si="60"/>
        <v>M1</v>
      </c>
      <c r="C420" s="211" t="str">
        <f t="shared" si="60"/>
        <v>M1</v>
      </c>
      <c r="D420" s="211" t="str">
        <f t="shared" si="60"/>
        <v>M1</v>
      </c>
      <c r="E420" s="211" t="str">
        <f t="shared" si="60"/>
        <v>M1</v>
      </c>
      <c r="F420" s="211" t="str">
        <f t="shared" si="60"/>
        <v>M2</v>
      </c>
      <c r="G420" s="211" t="str">
        <f t="shared" si="60"/>
        <v>M2</v>
      </c>
      <c r="H420" s="211" t="str">
        <f t="shared" si="60"/>
        <v>M2</v>
      </c>
      <c r="I420" s="211" t="str">
        <f t="shared" si="60"/>
        <v>M3</v>
      </c>
      <c r="L420" s="193" t="s">
        <v>56</v>
      </c>
      <c r="M420" s="193">
        <f t="shared" si="61"/>
        <v>2.9848295454545442</v>
      </c>
      <c r="N420" s="193">
        <f t="shared" si="62"/>
        <v>10.003650226586098</v>
      </c>
      <c r="O420" s="193">
        <f t="shared" si="63"/>
        <v>32.820241071428605</v>
      </c>
      <c r="P420" s="193">
        <f t="shared" si="64"/>
        <v>87.757312499999983</v>
      </c>
      <c r="Q420" s="193">
        <f t="shared" si="65"/>
        <v>186.99690565185435</v>
      </c>
      <c r="R420" s="193">
        <f t="shared" si="66"/>
        <v>286.48447310071776</v>
      </c>
      <c r="S420" s="193">
        <f t="shared" si="67"/>
        <v>487.47786608118201</v>
      </c>
      <c r="T420" s="193">
        <f t="shared" si="68"/>
        <v>782.83553203451265</v>
      </c>
    </row>
    <row r="422" spans="1:20" ht="16" x14ac:dyDescent="0.2">
      <c r="A422" s="213" t="s">
        <v>1299</v>
      </c>
      <c r="B422" s="118"/>
      <c r="C422" s="118"/>
      <c r="D422" s="118"/>
      <c r="E422" s="118"/>
      <c r="F422" s="118"/>
      <c r="G422" s="118"/>
      <c r="H422" s="118"/>
      <c r="I422" s="118"/>
      <c r="L422" s="165" t="s">
        <v>1393</v>
      </c>
      <c r="M422" s="165"/>
      <c r="N422" s="165"/>
      <c r="O422" s="165"/>
      <c r="P422" s="165"/>
      <c r="Q422" s="165"/>
      <c r="R422" s="165"/>
      <c r="S422" s="165"/>
      <c r="T422" s="165"/>
    </row>
    <row r="423" spans="1:20" ht="21" x14ac:dyDescent="0.25">
      <c r="L423" s="214" t="s">
        <v>1387</v>
      </c>
      <c r="M423" s="191"/>
      <c r="N423" s="191"/>
      <c r="O423" s="191"/>
      <c r="P423" s="191"/>
      <c r="Q423" s="191"/>
      <c r="R423" s="191"/>
      <c r="S423" s="191"/>
      <c r="T423" s="191"/>
    </row>
    <row r="424" spans="1:20" ht="16" x14ac:dyDescent="0.2">
      <c r="A424" s="119" t="s">
        <v>1336</v>
      </c>
      <c r="B424" s="120" t="s">
        <v>57</v>
      </c>
      <c r="C424" s="120" t="s">
        <v>68</v>
      </c>
      <c r="D424" s="120" t="s">
        <v>63</v>
      </c>
      <c r="E424" s="120" t="s">
        <v>60</v>
      </c>
      <c r="F424" s="120" t="s">
        <v>75</v>
      </c>
      <c r="G424" s="120" t="s">
        <v>67</v>
      </c>
      <c r="H424" s="120" t="s">
        <v>84</v>
      </c>
      <c r="I424" s="120" t="s">
        <v>1303</v>
      </c>
      <c r="L424" s="192" t="s">
        <v>1336</v>
      </c>
      <c r="M424" s="120" t="s">
        <v>57</v>
      </c>
      <c r="N424" s="120" t="s">
        <v>68</v>
      </c>
      <c r="O424" s="120" t="s">
        <v>63</v>
      </c>
      <c r="P424" s="120" t="s">
        <v>60</v>
      </c>
      <c r="Q424" s="120" t="s">
        <v>75</v>
      </c>
      <c r="R424" s="120" t="s">
        <v>67</v>
      </c>
      <c r="S424" s="120" t="s">
        <v>84</v>
      </c>
      <c r="T424" s="120" t="s">
        <v>1303</v>
      </c>
    </row>
    <row r="425" spans="1:20" x14ac:dyDescent="0.2">
      <c r="A425" t="s">
        <v>65</v>
      </c>
      <c r="B425" s="211" t="str">
        <f t="shared" ref="B425:I440" si="69">_xlfn.IFS(M425&gt;10000,"M5",M425&gt;2000,"M4",M425&gt;500,"M3",M425&gt;100,"M2",M425&gt;=0,"M1")</f>
        <v>M1</v>
      </c>
      <c r="C425" s="211" t="str">
        <f t="shared" si="69"/>
        <v>M1</v>
      </c>
      <c r="D425" s="211" t="str">
        <f t="shared" si="69"/>
        <v>M1</v>
      </c>
      <c r="E425" s="211" t="str">
        <f t="shared" si="69"/>
        <v>M2</v>
      </c>
      <c r="F425" s="211" t="str">
        <f t="shared" si="69"/>
        <v>M3</v>
      </c>
      <c r="G425" s="211" t="str">
        <f t="shared" si="69"/>
        <v>M3</v>
      </c>
      <c r="H425" s="211" t="str">
        <f t="shared" si="69"/>
        <v>M4</v>
      </c>
      <c r="I425" s="211" t="str">
        <f t="shared" si="69"/>
        <v>M4</v>
      </c>
      <c r="L425" s="193" t="s">
        <v>65</v>
      </c>
      <c r="M425" s="193">
        <f t="shared" ref="M425:M440" si="70">B69*$G$12*$B$44*(1-andel_olje)</f>
        <v>7.4805714285714258</v>
      </c>
      <c r="N425" s="193">
        <f t="shared" ref="N425:N440" si="71">C69*$G$12*$B$44*(1-andel_olje)</f>
        <v>27.637696165966378</v>
      </c>
      <c r="O425" s="193">
        <f t="shared" ref="O425:O440" si="72">D69*$G$12*$B$44*(1-andel_olje)</f>
        <v>89.873627760736468</v>
      </c>
      <c r="P425" s="193">
        <f t="shared" ref="P425:P440" si="73">E69*$G$12*$B$44*(1-andel_olje)</f>
        <v>210.52236982758637</v>
      </c>
      <c r="Q425" s="193">
        <f t="shared" ref="Q425:Q440" si="74">F69*$G$12*$B$44*(1-andel_olje)</f>
        <v>843.12511886502921</v>
      </c>
      <c r="R425" s="193">
        <f t="shared" ref="R425:R440" si="75">G69*$G$12*$B$44*(1-andel_olje)</f>
        <v>1514.6277586206879</v>
      </c>
      <c r="S425" s="193">
        <f t="shared" ref="S425:S440" si="76">H69*$G$12*$B$44*(1-andel_olje)</f>
        <v>2046.3238771860106</v>
      </c>
      <c r="T425" s="193">
        <f t="shared" ref="T425:T440" si="77">I69*$G$12*$B$44*(1-andel_olje)</f>
        <v>4071.158861671468</v>
      </c>
    </row>
    <row r="426" spans="1:20" x14ac:dyDescent="0.2">
      <c r="A426" t="s">
        <v>76</v>
      </c>
      <c r="B426" s="211" t="str">
        <f t="shared" si="69"/>
        <v>M1</v>
      </c>
      <c r="C426" s="211" t="str">
        <f t="shared" si="69"/>
        <v>M1</v>
      </c>
      <c r="D426" s="211" t="str">
        <f t="shared" si="69"/>
        <v>M2</v>
      </c>
      <c r="E426" s="211" t="str">
        <f t="shared" si="69"/>
        <v>M2</v>
      </c>
      <c r="F426" s="211" t="str">
        <f t="shared" si="69"/>
        <v>M3</v>
      </c>
      <c r="G426" s="211" t="str">
        <f t="shared" si="69"/>
        <v>M3</v>
      </c>
      <c r="H426" s="211" t="str">
        <f t="shared" si="69"/>
        <v>M3</v>
      </c>
      <c r="I426" s="211" t="str">
        <f t="shared" si="69"/>
        <v>M4</v>
      </c>
      <c r="L426" s="193" t="s">
        <v>76</v>
      </c>
      <c r="M426" s="193">
        <f t="shared" si="70"/>
        <v>6.3095189026396321</v>
      </c>
      <c r="N426" s="193">
        <f t="shared" si="71"/>
        <v>29.847937500000022</v>
      </c>
      <c r="O426" s="193">
        <f t="shared" si="72"/>
        <v>120.63419391891905</v>
      </c>
      <c r="P426" s="193">
        <f t="shared" si="73"/>
        <v>342.2153723958333</v>
      </c>
      <c r="Q426" s="193">
        <f t="shared" si="74"/>
        <v>820.9121409574459</v>
      </c>
      <c r="R426" s="193">
        <f t="shared" si="75"/>
        <v>1166.8718749999982</v>
      </c>
      <c r="S426" s="193">
        <f t="shared" si="76"/>
        <v>1985.5324285416705</v>
      </c>
      <c r="T426" s="193">
        <f t="shared" si="77"/>
        <v>3188.5454565650798</v>
      </c>
    </row>
    <row r="427" spans="1:20" x14ac:dyDescent="0.2">
      <c r="A427" t="s">
        <v>62</v>
      </c>
      <c r="B427" s="211" t="str">
        <f t="shared" si="69"/>
        <v>M1</v>
      </c>
      <c r="C427" s="211" t="str">
        <f t="shared" si="69"/>
        <v>M1</v>
      </c>
      <c r="D427" s="211" t="str">
        <f t="shared" si="69"/>
        <v>M2</v>
      </c>
      <c r="E427" s="211" t="str">
        <f t="shared" si="69"/>
        <v>M2</v>
      </c>
      <c r="F427" s="211" t="str">
        <f t="shared" si="69"/>
        <v>M3</v>
      </c>
      <c r="G427" s="211" t="str">
        <f t="shared" si="69"/>
        <v>M3</v>
      </c>
      <c r="H427" s="211" t="str">
        <f t="shared" si="69"/>
        <v>M4</v>
      </c>
      <c r="I427" s="211" t="str">
        <f t="shared" si="69"/>
        <v>M4</v>
      </c>
      <c r="L427" s="193" t="s">
        <v>62</v>
      </c>
      <c r="M427" s="193">
        <f t="shared" si="70"/>
        <v>11.678271762974944</v>
      </c>
      <c r="N427" s="193">
        <f t="shared" si="71"/>
        <v>55.245468167701986</v>
      </c>
      <c r="O427" s="193">
        <f t="shared" si="72"/>
        <v>221.78005603448273</v>
      </c>
      <c r="P427" s="193">
        <f t="shared" si="73"/>
        <v>440.118046875</v>
      </c>
      <c r="Q427" s="193">
        <f t="shared" si="74"/>
        <v>981.78416230366395</v>
      </c>
      <c r="R427" s="193">
        <f t="shared" si="75"/>
        <v>1562.3643750000001</v>
      </c>
      <c r="S427" s="193">
        <f t="shared" si="76"/>
        <v>2305.8465743440242</v>
      </c>
      <c r="T427" s="193">
        <f t="shared" si="77"/>
        <v>4404.2339673913038</v>
      </c>
    </row>
    <row r="428" spans="1:20" x14ac:dyDescent="0.2">
      <c r="A428" t="s">
        <v>73</v>
      </c>
      <c r="B428" s="211" t="str">
        <f t="shared" si="69"/>
        <v>M1</v>
      </c>
      <c r="C428" s="211" t="str">
        <f t="shared" si="69"/>
        <v>M1</v>
      </c>
      <c r="D428" s="211" t="str">
        <f t="shared" si="69"/>
        <v>M1</v>
      </c>
      <c r="E428" s="211" t="str">
        <f t="shared" si="69"/>
        <v>M2</v>
      </c>
      <c r="F428" s="211" t="str">
        <f t="shared" si="69"/>
        <v>M3</v>
      </c>
      <c r="G428" s="211" t="str">
        <f t="shared" si="69"/>
        <v>M3</v>
      </c>
      <c r="H428" s="211" t="str">
        <f t="shared" si="69"/>
        <v>M4</v>
      </c>
      <c r="I428" s="211" t="str">
        <f t="shared" si="69"/>
        <v>M4</v>
      </c>
      <c r="L428" s="193" t="s">
        <v>73</v>
      </c>
      <c r="M428" s="193">
        <f t="shared" si="70"/>
        <v>5.5272901147563456</v>
      </c>
      <c r="N428" s="193">
        <f t="shared" si="71"/>
        <v>26.147510204081613</v>
      </c>
      <c r="O428" s="193">
        <f t="shared" si="72"/>
        <v>78.464253099173661</v>
      </c>
      <c r="P428" s="193">
        <f t="shared" si="73"/>
        <v>254.93180100755688</v>
      </c>
      <c r="Q428" s="193">
        <f t="shared" si="74"/>
        <v>949.57445339470837</v>
      </c>
      <c r="R428" s="193">
        <f t="shared" si="75"/>
        <v>1405.1909675337592</v>
      </c>
      <c r="S428" s="193">
        <f t="shared" si="76"/>
        <v>2515.3235714285738</v>
      </c>
      <c r="T428" s="193">
        <f t="shared" si="77"/>
        <v>3802.6597457627122</v>
      </c>
    </row>
    <row r="429" spans="1:20" x14ac:dyDescent="0.2">
      <c r="A429" t="s">
        <v>117</v>
      </c>
      <c r="B429" s="211" t="str">
        <f t="shared" si="69"/>
        <v>M1</v>
      </c>
      <c r="C429" s="211" t="str">
        <f t="shared" si="69"/>
        <v>M1</v>
      </c>
      <c r="D429" s="211" t="str">
        <f t="shared" si="69"/>
        <v>M2</v>
      </c>
      <c r="E429" s="211" t="str">
        <f t="shared" si="69"/>
        <v>M2</v>
      </c>
      <c r="F429" s="211" t="str">
        <f t="shared" si="69"/>
        <v>M3</v>
      </c>
      <c r="G429" s="211" t="str">
        <f t="shared" si="69"/>
        <v>M3</v>
      </c>
      <c r="H429" s="211" t="str">
        <f t="shared" si="69"/>
        <v>M4</v>
      </c>
      <c r="I429" s="211" t="str">
        <f t="shared" si="69"/>
        <v>M4</v>
      </c>
      <c r="L429" s="193" t="s">
        <v>117</v>
      </c>
      <c r="M429" s="193">
        <f t="shared" si="70"/>
        <v>6.1252016129032469</v>
      </c>
      <c r="N429" s="193">
        <f t="shared" si="71"/>
        <v>42.170682164634172</v>
      </c>
      <c r="O429" s="193">
        <f t="shared" si="72"/>
        <v>121.75536221590903</v>
      </c>
      <c r="P429" s="193">
        <f t="shared" si="73"/>
        <v>317.5398036889099</v>
      </c>
      <c r="Q429" s="193">
        <f t="shared" si="74"/>
        <v>1088.3163693052413</v>
      </c>
      <c r="R429" s="193">
        <f t="shared" si="75"/>
        <v>1533.473275862068</v>
      </c>
      <c r="S429" s="193">
        <f t="shared" si="76"/>
        <v>2369.3999999999987</v>
      </c>
      <c r="T429" s="193">
        <f t="shared" si="77"/>
        <v>3804.9943159751056</v>
      </c>
    </row>
    <row r="430" spans="1:20" x14ac:dyDescent="0.2">
      <c r="A430" t="s">
        <v>74</v>
      </c>
      <c r="B430" s="211" t="str">
        <f t="shared" si="69"/>
        <v>M1</v>
      </c>
      <c r="C430" s="211" t="str">
        <f t="shared" si="69"/>
        <v>M1</v>
      </c>
      <c r="D430" s="211" t="str">
        <f t="shared" si="69"/>
        <v>M2</v>
      </c>
      <c r="E430" s="211" t="str">
        <f t="shared" si="69"/>
        <v>M2</v>
      </c>
      <c r="F430" s="211" t="str">
        <f t="shared" si="69"/>
        <v>M3</v>
      </c>
      <c r="G430" s="211" t="str">
        <f t="shared" si="69"/>
        <v>M3</v>
      </c>
      <c r="H430" s="211" t="str">
        <f t="shared" si="69"/>
        <v>M4</v>
      </c>
      <c r="I430" s="211" t="str">
        <f t="shared" si="69"/>
        <v>M4</v>
      </c>
      <c r="L430" s="193" t="s">
        <v>74</v>
      </c>
      <c r="M430" s="193">
        <f t="shared" si="70"/>
        <v>7.5045062457043574</v>
      </c>
      <c r="N430" s="193">
        <f t="shared" si="71"/>
        <v>35.500968749999998</v>
      </c>
      <c r="O430" s="193">
        <f t="shared" si="72"/>
        <v>149.96095833333322</v>
      </c>
      <c r="P430" s="193">
        <f t="shared" si="73"/>
        <v>468.43601356132081</v>
      </c>
      <c r="Q430" s="193">
        <f t="shared" si="74"/>
        <v>1008.8888671875001</v>
      </c>
      <c r="R430" s="193">
        <f t="shared" si="75"/>
        <v>1814.8938948675504</v>
      </c>
      <c r="S430" s="193">
        <f t="shared" si="76"/>
        <v>3549.7296428571412</v>
      </c>
      <c r="T430" s="193">
        <f t="shared" si="77"/>
        <v>5731.579362880897</v>
      </c>
    </row>
    <row r="431" spans="1:20" x14ac:dyDescent="0.2">
      <c r="A431" t="s">
        <v>66</v>
      </c>
      <c r="B431" s="211" t="str">
        <f t="shared" si="69"/>
        <v>M1</v>
      </c>
      <c r="C431" s="211" t="str">
        <f t="shared" si="69"/>
        <v>M1</v>
      </c>
      <c r="D431" s="211" t="str">
        <f t="shared" si="69"/>
        <v>M1</v>
      </c>
      <c r="E431" s="211" t="str">
        <f t="shared" si="69"/>
        <v>M2</v>
      </c>
      <c r="F431" s="211" t="str">
        <f t="shared" si="69"/>
        <v>M2</v>
      </c>
      <c r="G431" s="211" t="str">
        <f t="shared" si="69"/>
        <v>M3</v>
      </c>
      <c r="H431" s="211" t="str">
        <f t="shared" si="69"/>
        <v>M3</v>
      </c>
      <c r="I431" s="211" t="str">
        <f t="shared" si="69"/>
        <v>M3</v>
      </c>
      <c r="L431" s="193" t="s">
        <v>66</v>
      </c>
      <c r="M431" s="193">
        <f t="shared" si="70"/>
        <v>5.025182320441969</v>
      </c>
      <c r="N431" s="193">
        <f t="shared" si="71"/>
        <v>22.320432885906044</v>
      </c>
      <c r="O431" s="193">
        <f t="shared" si="72"/>
        <v>97.905553571428698</v>
      </c>
      <c r="P431" s="193">
        <f t="shared" si="73"/>
        <v>399.65764583333362</v>
      </c>
      <c r="Q431" s="193">
        <f t="shared" si="74"/>
        <v>453.21737500000012</v>
      </c>
      <c r="R431" s="193">
        <f t="shared" si="75"/>
        <v>694.34165460843303</v>
      </c>
      <c r="S431" s="193">
        <f t="shared" si="76"/>
        <v>1181.4817901171173</v>
      </c>
      <c r="T431" s="193">
        <f t="shared" si="77"/>
        <v>1897.3290688882093</v>
      </c>
    </row>
    <row r="432" spans="1:20" x14ac:dyDescent="0.2">
      <c r="A432" t="s">
        <v>69</v>
      </c>
      <c r="B432" s="211" t="str">
        <f t="shared" si="69"/>
        <v>M1</v>
      </c>
      <c r="C432" s="211" t="str">
        <f t="shared" si="69"/>
        <v>M1</v>
      </c>
      <c r="D432" s="211" t="str">
        <f t="shared" si="69"/>
        <v>M1</v>
      </c>
      <c r="E432" s="211" t="str">
        <f t="shared" si="69"/>
        <v>M2</v>
      </c>
      <c r="F432" s="211" t="str">
        <f t="shared" si="69"/>
        <v>M2</v>
      </c>
      <c r="G432" s="211" t="str">
        <f t="shared" si="69"/>
        <v>M3</v>
      </c>
      <c r="H432" s="211" t="str">
        <f t="shared" si="69"/>
        <v>M3</v>
      </c>
      <c r="I432" s="211" t="str">
        <f t="shared" si="69"/>
        <v>M3</v>
      </c>
      <c r="L432" s="193" t="s">
        <v>69</v>
      </c>
      <c r="M432" s="193">
        <f t="shared" si="70"/>
        <v>5.0479342105263338</v>
      </c>
      <c r="N432" s="193">
        <f t="shared" si="71"/>
        <v>23.101321658097689</v>
      </c>
      <c r="O432" s="193">
        <f t="shared" si="72"/>
        <v>56.58275262605062</v>
      </c>
      <c r="P432" s="193">
        <f t="shared" si="73"/>
        <v>206.37594734042568</v>
      </c>
      <c r="Q432" s="193">
        <f t="shared" si="74"/>
        <v>488.33693103448502</v>
      </c>
      <c r="R432" s="193">
        <f t="shared" si="75"/>
        <v>660.92122641509252</v>
      </c>
      <c r="S432" s="193">
        <f t="shared" si="76"/>
        <v>1124.6140693541861</v>
      </c>
      <c r="T432" s="193">
        <f t="shared" si="77"/>
        <v>1806.0057995941211</v>
      </c>
    </row>
    <row r="433" spans="1:20" x14ac:dyDescent="0.2">
      <c r="A433" t="s">
        <v>59</v>
      </c>
      <c r="B433" s="211" t="str">
        <f t="shared" si="69"/>
        <v>M1</v>
      </c>
      <c r="C433" s="211" t="str">
        <f t="shared" si="69"/>
        <v>M1</v>
      </c>
      <c r="D433" s="211" t="str">
        <f t="shared" si="69"/>
        <v>M2</v>
      </c>
      <c r="E433" s="211" t="str">
        <f t="shared" si="69"/>
        <v>M2</v>
      </c>
      <c r="F433" s="211" t="str">
        <f t="shared" si="69"/>
        <v>M3</v>
      </c>
      <c r="G433" s="211" t="str">
        <f t="shared" si="69"/>
        <v>M3</v>
      </c>
      <c r="H433" s="211" t="str">
        <f t="shared" si="69"/>
        <v>M3</v>
      </c>
      <c r="I433" s="211" t="str">
        <f t="shared" si="69"/>
        <v>M4</v>
      </c>
      <c r="L433" s="193" t="s">
        <v>59</v>
      </c>
      <c r="M433" s="193">
        <f t="shared" si="70"/>
        <v>6.4350000000000005</v>
      </c>
      <c r="N433" s="193">
        <f t="shared" si="71"/>
        <v>43.81040625</v>
      </c>
      <c r="O433" s="193">
        <f t="shared" si="72"/>
        <v>147.74955</v>
      </c>
      <c r="P433" s="193">
        <f t="shared" si="73"/>
        <v>239.36737499999998</v>
      </c>
      <c r="Q433" s="193">
        <f t="shared" si="74"/>
        <v>534.76312500000006</v>
      </c>
      <c r="R433" s="193">
        <f t="shared" si="75"/>
        <v>1032.8577767857148</v>
      </c>
      <c r="S433" s="193">
        <f t="shared" si="76"/>
        <v>1413.2177295918389</v>
      </c>
      <c r="T433" s="193">
        <f t="shared" si="77"/>
        <v>2001.6569444444431</v>
      </c>
    </row>
    <row r="434" spans="1:20" x14ac:dyDescent="0.2">
      <c r="A434" t="s">
        <v>64</v>
      </c>
      <c r="B434" s="211" t="str">
        <f t="shared" si="69"/>
        <v>M1</v>
      </c>
      <c r="C434" s="211" t="str">
        <f t="shared" si="69"/>
        <v>M2</v>
      </c>
      <c r="D434" s="211" t="str">
        <f t="shared" si="69"/>
        <v>M2</v>
      </c>
      <c r="E434" s="211" t="str">
        <f t="shared" si="69"/>
        <v>M3</v>
      </c>
      <c r="F434" s="211" t="str">
        <f t="shared" si="69"/>
        <v>M3</v>
      </c>
      <c r="G434" s="211" t="str">
        <f t="shared" si="69"/>
        <v>M4</v>
      </c>
      <c r="H434" s="211" t="str">
        <f t="shared" si="69"/>
        <v>M4</v>
      </c>
      <c r="I434" s="211" t="str">
        <f t="shared" si="69"/>
        <v>M4</v>
      </c>
      <c r="L434" s="193" t="s">
        <v>64</v>
      </c>
      <c r="M434" s="193">
        <f t="shared" si="70"/>
        <v>11.061335365853664</v>
      </c>
      <c r="N434" s="193">
        <f t="shared" si="71"/>
        <v>193.92094817319364</v>
      </c>
      <c r="O434" s="193">
        <f t="shared" si="72"/>
        <v>451.48276044891634</v>
      </c>
      <c r="P434" s="193">
        <f t="shared" si="73"/>
        <v>644.06875000000161</v>
      </c>
      <c r="Q434" s="193">
        <f t="shared" si="74"/>
        <v>1372.4082910704224</v>
      </c>
      <c r="R434" s="193">
        <f t="shared" si="75"/>
        <v>2102.5677658985755</v>
      </c>
      <c r="S434" s="193">
        <f t="shared" si="76"/>
        <v>3577.6991217634923</v>
      </c>
      <c r="T434" s="193">
        <f t="shared" si="77"/>
        <v>5745.3890531692687</v>
      </c>
    </row>
    <row r="435" spans="1:20" x14ac:dyDescent="0.2">
      <c r="A435" t="s">
        <v>71</v>
      </c>
      <c r="B435" s="211" t="str">
        <f t="shared" si="69"/>
        <v>M1</v>
      </c>
      <c r="C435" s="211" t="str">
        <f t="shared" si="69"/>
        <v>M2</v>
      </c>
      <c r="D435" s="211" t="str">
        <f t="shared" si="69"/>
        <v>M3</v>
      </c>
      <c r="E435" s="211" t="str">
        <f t="shared" si="69"/>
        <v>M3</v>
      </c>
      <c r="F435" s="211" t="str">
        <f t="shared" si="69"/>
        <v>M3</v>
      </c>
      <c r="G435" s="211" t="str">
        <f t="shared" si="69"/>
        <v>M4</v>
      </c>
      <c r="H435" s="211" t="str">
        <f t="shared" si="69"/>
        <v>M4</v>
      </c>
      <c r="I435" s="211" t="str">
        <f t="shared" si="69"/>
        <v>M4</v>
      </c>
      <c r="L435" s="193" t="s">
        <v>71</v>
      </c>
      <c r="M435" s="193">
        <f t="shared" si="70"/>
        <v>12.37708333333334</v>
      </c>
      <c r="N435" s="193">
        <f t="shared" si="71"/>
        <v>147.67220848880612</v>
      </c>
      <c r="O435" s="193">
        <f t="shared" si="72"/>
        <v>524.2797999999982</v>
      </c>
      <c r="P435" s="193">
        <f t="shared" si="73"/>
        <v>924.35176194267558</v>
      </c>
      <c r="Q435" s="193">
        <f t="shared" si="74"/>
        <v>1378.011607142859</v>
      </c>
      <c r="R435" s="193">
        <f t="shared" si="75"/>
        <v>3174.0475000000024</v>
      </c>
      <c r="S435" s="193">
        <f t="shared" si="76"/>
        <v>2269.2090909090916</v>
      </c>
      <c r="T435" s="193">
        <f t="shared" si="77"/>
        <v>4180.6150862068953</v>
      </c>
    </row>
    <row r="436" spans="1:20" x14ac:dyDescent="0.2">
      <c r="A436" t="s">
        <v>58</v>
      </c>
      <c r="B436" s="211" t="str">
        <f t="shared" si="69"/>
        <v>M1</v>
      </c>
      <c r="C436" s="211" t="str">
        <f t="shared" si="69"/>
        <v>M1</v>
      </c>
      <c r="D436" s="211" t="str">
        <f t="shared" si="69"/>
        <v>M2</v>
      </c>
      <c r="E436" s="211" t="str">
        <f t="shared" si="69"/>
        <v>M3</v>
      </c>
      <c r="F436" s="211" t="str">
        <f t="shared" si="69"/>
        <v>M4</v>
      </c>
      <c r="G436" s="211" t="str">
        <f t="shared" si="69"/>
        <v>M4</v>
      </c>
      <c r="H436" s="211" t="str">
        <f t="shared" si="69"/>
        <v>M4</v>
      </c>
      <c r="I436" s="211" t="str">
        <f t="shared" si="69"/>
        <v>M4</v>
      </c>
      <c r="L436" s="193" t="s">
        <v>58</v>
      </c>
      <c r="M436" s="193">
        <f t="shared" si="70"/>
        <v>5.3625000000000007</v>
      </c>
      <c r="N436" s="193">
        <f t="shared" si="71"/>
        <v>33.509305555555542</v>
      </c>
      <c r="O436" s="193">
        <f t="shared" si="72"/>
        <v>179.88749999999999</v>
      </c>
      <c r="P436" s="193">
        <f t="shared" si="73"/>
        <v>1231.523463292117</v>
      </c>
      <c r="Q436" s="193">
        <f t="shared" si="74"/>
        <v>2454.0749999999998</v>
      </c>
      <c r="R436" s="193">
        <f t="shared" si="75"/>
        <v>2454.0749999999998</v>
      </c>
      <c r="S436" s="193">
        <f t="shared" si="76"/>
        <v>2454.0749999999998</v>
      </c>
      <c r="T436" s="193">
        <f t="shared" si="77"/>
        <v>2454.0749999999998</v>
      </c>
    </row>
    <row r="437" spans="1:20" x14ac:dyDescent="0.2">
      <c r="A437" t="s">
        <v>70</v>
      </c>
      <c r="B437" s="211" t="str">
        <f t="shared" si="69"/>
        <v>M1</v>
      </c>
      <c r="C437" s="211" t="str">
        <f t="shared" si="69"/>
        <v>M2</v>
      </c>
      <c r="D437" s="211" t="str">
        <f t="shared" si="69"/>
        <v>M3</v>
      </c>
      <c r="E437" s="211" t="str">
        <f t="shared" si="69"/>
        <v>M3</v>
      </c>
      <c r="F437" s="211" t="str">
        <f t="shared" si="69"/>
        <v>M4</v>
      </c>
      <c r="G437" s="211" t="str">
        <f t="shared" si="69"/>
        <v>M4</v>
      </c>
      <c r="H437" s="211" t="str">
        <f t="shared" si="69"/>
        <v>M4</v>
      </c>
      <c r="I437" s="211" t="str">
        <f t="shared" si="69"/>
        <v>M4</v>
      </c>
      <c r="L437" s="193" t="s">
        <v>70</v>
      </c>
      <c r="M437" s="193">
        <f t="shared" si="70"/>
        <v>48.869259557897998</v>
      </c>
      <c r="N437" s="193">
        <f t="shared" si="71"/>
        <v>102.0042354509729</v>
      </c>
      <c r="O437" s="193">
        <f t="shared" si="72"/>
        <v>873.2645472972963</v>
      </c>
      <c r="P437" s="193">
        <f t="shared" si="73"/>
        <v>1023.75</v>
      </c>
      <c r="Q437" s="193">
        <f t="shared" si="74"/>
        <v>2181.4487785400943</v>
      </c>
      <c r="R437" s="193">
        <f t="shared" si="75"/>
        <v>3342.0403494792508</v>
      </c>
      <c r="S437" s="193">
        <f t="shared" si="76"/>
        <v>5686.767873624337</v>
      </c>
      <c r="T437" s="193">
        <f t="shared" si="77"/>
        <v>9132.3201803876254</v>
      </c>
    </row>
    <row r="438" spans="1:20" x14ac:dyDescent="0.2">
      <c r="A438" t="s">
        <v>72</v>
      </c>
      <c r="B438" s="211" t="str">
        <f t="shared" si="69"/>
        <v>M1</v>
      </c>
      <c r="C438" s="211" t="str">
        <f t="shared" si="69"/>
        <v>M1</v>
      </c>
      <c r="D438" s="211" t="str">
        <f t="shared" si="69"/>
        <v>M2</v>
      </c>
      <c r="E438" s="211" t="str">
        <f t="shared" si="69"/>
        <v>M3</v>
      </c>
      <c r="F438" s="211" t="str">
        <f t="shared" si="69"/>
        <v>M3</v>
      </c>
      <c r="G438" s="211" t="str">
        <f t="shared" si="69"/>
        <v>M3</v>
      </c>
      <c r="H438" s="211" t="str">
        <f t="shared" si="69"/>
        <v>M4</v>
      </c>
      <c r="I438" s="211" t="str">
        <f t="shared" si="69"/>
        <v>M4</v>
      </c>
      <c r="L438" s="193" t="s">
        <v>72</v>
      </c>
      <c r="M438" s="193">
        <f t="shared" si="70"/>
        <v>17.39794347133757</v>
      </c>
      <c r="N438" s="193">
        <f t="shared" si="71"/>
        <v>69.109026777677741</v>
      </c>
      <c r="O438" s="193">
        <f t="shared" si="72"/>
        <v>343.5978689710613</v>
      </c>
      <c r="P438" s="193">
        <f t="shared" si="73"/>
        <v>831.58167857142803</v>
      </c>
      <c r="Q438" s="193">
        <f t="shared" si="74"/>
        <v>1316.4328125000002</v>
      </c>
      <c r="R438" s="193">
        <f t="shared" si="75"/>
        <v>1860.3000000000002</v>
      </c>
      <c r="S438" s="193">
        <f t="shared" si="76"/>
        <v>4937.6437500000002</v>
      </c>
      <c r="T438" s="193">
        <f t="shared" si="77"/>
        <v>7929.3096999493664</v>
      </c>
    </row>
    <row r="439" spans="1:20" x14ac:dyDescent="0.2">
      <c r="A439" t="s">
        <v>61</v>
      </c>
      <c r="B439" s="211" t="str">
        <f t="shared" si="69"/>
        <v>M1</v>
      </c>
      <c r="C439" s="211" t="str">
        <f t="shared" si="69"/>
        <v>M1</v>
      </c>
      <c r="D439" s="211" t="str">
        <f t="shared" si="69"/>
        <v>M2</v>
      </c>
      <c r="E439" s="211" t="str">
        <f t="shared" si="69"/>
        <v>M3</v>
      </c>
      <c r="F439" s="211" t="str">
        <f t="shared" si="69"/>
        <v>M3</v>
      </c>
      <c r="G439" s="211" t="str">
        <f t="shared" si="69"/>
        <v>M4</v>
      </c>
      <c r="H439" s="211" t="str">
        <f t="shared" si="69"/>
        <v>M4</v>
      </c>
      <c r="I439" s="211" t="str">
        <f t="shared" si="69"/>
        <v>M4</v>
      </c>
      <c r="L439" s="193" t="s">
        <v>61</v>
      </c>
      <c r="M439" s="193">
        <f t="shared" si="70"/>
        <v>16.940636016949178</v>
      </c>
      <c r="N439" s="193">
        <f t="shared" si="71"/>
        <v>73.850014591683532</v>
      </c>
      <c r="O439" s="193">
        <f t="shared" si="72"/>
        <v>301.17030582524291</v>
      </c>
      <c r="P439" s="193">
        <f t="shared" si="73"/>
        <v>630.24849431817984</v>
      </c>
      <c r="Q439" s="193">
        <f t="shared" si="74"/>
        <v>1342.959519518565</v>
      </c>
      <c r="R439" s="193">
        <f t="shared" si="75"/>
        <v>2057.4514268228654</v>
      </c>
      <c r="S439" s="193">
        <f t="shared" si="76"/>
        <v>3500.9298069731312</v>
      </c>
      <c r="T439" s="193">
        <f t="shared" si="77"/>
        <v>5622.1060252218231</v>
      </c>
    </row>
    <row r="440" spans="1:20" x14ac:dyDescent="0.2">
      <c r="A440" t="s">
        <v>56</v>
      </c>
      <c r="B440" s="211" t="str">
        <f t="shared" si="69"/>
        <v>M1</v>
      </c>
      <c r="C440" s="211" t="str">
        <f t="shared" si="69"/>
        <v>M1</v>
      </c>
      <c r="D440" s="211" t="str">
        <f t="shared" si="69"/>
        <v>M2</v>
      </c>
      <c r="E440" s="211" t="str">
        <f t="shared" si="69"/>
        <v>M2</v>
      </c>
      <c r="F440" s="211" t="str">
        <f t="shared" si="69"/>
        <v>M3</v>
      </c>
      <c r="G440" s="211" t="str">
        <f t="shared" si="69"/>
        <v>M3</v>
      </c>
      <c r="H440" s="211" t="str">
        <f t="shared" si="69"/>
        <v>M3</v>
      </c>
      <c r="I440" s="211" t="str">
        <f t="shared" si="69"/>
        <v>M4</v>
      </c>
      <c r="L440" s="193" t="s">
        <v>56</v>
      </c>
      <c r="M440" s="193">
        <f t="shared" si="70"/>
        <v>9.9494318181818144</v>
      </c>
      <c r="N440" s="193">
        <f t="shared" si="71"/>
        <v>33.345500755286999</v>
      </c>
      <c r="O440" s="193">
        <f t="shared" si="72"/>
        <v>109.4008035714287</v>
      </c>
      <c r="P440" s="193">
        <f t="shared" si="73"/>
        <v>292.52437499999996</v>
      </c>
      <c r="Q440" s="193">
        <f t="shared" si="74"/>
        <v>623.32301883951459</v>
      </c>
      <c r="R440" s="193">
        <f t="shared" si="75"/>
        <v>954.94824366905925</v>
      </c>
      <c r="S440" s="193">
        <f t="shared" si="76"/>
        <v>1624.9262202706066</v>
      </c>
      <c r="T440" s="193">
        <f t="shared" si="77"/>
        <v>2609.4517734483757</v>
      </c>
    </row>
    <row r="443" spans="1:20" ht="31" x14ac:dyDescent="0.35">
      <c r="A443" s="212" t="s">
        <v>1394</v>
      </c>
      <c r="B443" s="212"/>
      <c r="C443" s="212"/>
      <c r="D443" s="212"/>
      <c r="E443" s="212"/>
      <c r="F443" s="212"/>
      <c r="G443" s="212"/>
      <c r="H443" s="212"/>
      <c r="I443" s="212"/>
      <c r="J443" s="215"/>
      <c r="K443" s="215"/>
      <c r="L443" s="212"/>
      <c r="M443" s="212"/>
      <c r="N443" s="212"/>
      <c r="O443" s="212"/>
      <c r="P443" s="212"/>
      <c r="Q443" s="212"/>
      <c r="R443" s="212"/>
      <c r="S443" s="212"/>
      <c r="T443" s="212"/>
    </row>
    <row r="445" spans="1:20" ht="16" x14ac:dyDescent="0.2">
      <c r="A445" s="213" t="s">
        <v>1300</v>
      </c>
      <c r="B445" s="118"/>
      <c r="C445" s="118"/>
      <c r="D445" s="118"/>
      <c r="E445" s="118"/>
      <c r="F445" s="118"/>
      <c r="G445" s="118"/>
      <c r="H445" s="118"/>
      <c r="I445" s="118"/>
      <c r="L445" s="165" t="s">
        <v>1395</v>
      </c>
      <c r="M445" s="165"/>
      <c r="N445" s="165"/>
      <c r="O445" s="165"/>
      <c r="P445" s="165"/>
      <c r="Q445" s="165"/>
      <c r="R445" s="165"/>
      <c r="S445" s="165"/>
      <c r="T445" s="165"/>
    </row>
    <row r="446" spans="1:20" ht="21" x14ac:dyDescent="0.25">
      <c r="A446" s="119" t="s">
        <v>1336</v>
      </c>
      <c r="B446" s="120" t="s">
        <v>57</v>
      </c>
      <c r="C446" s="120" t="s">
        <v>68</v>
      </c>
      <c r="D446" s="120" t="s">
        <v>63</v>
      </c>
      <c r="E446" s="120" t="s">
        <v>60</v>
      </c>
      <c r="F446" s="120" t="s">
        <v>75</v>
      </c>
      <c r="G446" s="120" t="s">
        <v>67</v>
      </c>
      <c r="H446" s="120" t="s">
        <v>84</v>
      </c>
      <c r="I446" s="120" t="s">
        <v>1303</v>
      </c>
      <c r="L446" s="214" t="s">
        <v>1387</v>
      </c>
      <c r="M446" s="191"/>
      <c r="N446" s="191"/>
      <c r="O446" s="191"/>
      <c r="P446" s="191"/>
      <c r="Q446" s="191"/>
      <c r="R446" s="191"/>
      <c r="S446" s="191"/>
      <c r="T446" s="191"/>
    </row>
    <row r="447" spans="1:20" ht="16" x14ac:dyDescent="0.2">
      <c r="A447" t="s">
        <v>65</v>
      </c>
      <c r="B447" s="211" t="str">
        <f t="shared" ref="B447:I462" si="78">_xlfn.IFS(M448&gt;10000,"M5",M448&gt;2000,"M4",M448&gt;500,"M3",M448&gt;100,"M2",M448&gt;=0,"M1")</f>
        <v>M1</v>
      </c>
      <c r="C447" s="211" t="str">
        <f t="shared" si="78"/>
        <v>M1</v>
      </c>
      <c r="D447" s="211" t="str">
        <f t="shared" si="78"/>
        <v>M1</v>
      </c>
      <c r="E447" s="211" t="str">
        <f t="shared" si="78"/>
        <v>M1</v>
      </c>
      <c r="F447" s="211" t="str">
        <f t="shared" si="78"/>
        <v>M2</v>
      </c>
      <c r="G447" s="211" t="str">
        <f t="shared" si="78"/>
        <v>M2</v>
      </c>
      <c r="H447" s="211" t="str">
        <f t="shared" si="78"/>
        <v>M2</v>
      </c>
      <c r="I447" s="211" t="str">
        <f t="shared" si="78"/>
        <v>M3</v>
      </c>
      <c r="L447" s="192" t="s">
        <v>1336</v>
      </c>
      <c r="M447" s="120" t="s">
        <v>57</v>
      </c>
      <c r="N447" s="120" t="s">
        <v>68</v>
      </c>
      <c r="O447" s="120" t="s">
        <v>63</v>
      </c>
      <c r="P447" s="120" t="s">
        <v>60</v>
      </c>
      <c r="Q447" s="120" t="s">
        <v>75</v>
      </c>
      <c r="R447" s="120" t="s">
        <v>67</v>
      </c>
      <c r="S447" s="120" t="s">
        <v>84</v>
      </c>
      <c r="T447" s="120" t="s">
        <v>1303</v>
      </c>
    </row>
    <row r="448" spans="1:20" x14ac:dyDescent="0.2">
      <c r="A448" t="s">
        <v>76</v>
      </c>
      <c r="B448" s="211" t="str">
        <f t="shared" si="78"/>
        <v>M1</v>
      </c>
      <c r="C448" s="211" t="str">
        <f t="shared" si="78"/>
        <v>M1</v>
      </c>
      <c r="D448" s="211" t="str">
        <f t="shared" si="78"/>
        <v>M1</v>
      </c>
      <c r="E448" s="211" t="str">
        <f t="shared" si="78"/>
        <v>M1</v>
      </c>
      <c r="F448" s="211" t="str">
        <f t="shared" si="78"/>
        <v>M2</v>
      </c>
      <c r="G448" s="211" t="str">
        <f t="shared" si="78"/>
        <v>M2</v>
      </c>
      <c r="H448" s="211" t="str">
        <f t="shared" si="78"/>
        <v>M2</v>
      </c>
      <c r="I448" s="211" t="str">
        <f t="shared" si="78"/>
        <v>M2</v>
      </c>
      <c r="L448" s="193" t="s">
        <v>65</v>
      </c>
      <c r="M448" s="193">
        <f t="shared" ref="M448:M463" si="79">B69*$I$10*(1-andel_olje)</f>
        <v>1.1220857142857139</v>
      </c>
      <c r="N448" s="193">
        <f t="shared" ref="N448:N463" si="80">C69*$I$10*(1-andel_olje)</f>
        <v>4.1456544248949569</v>
      </c>
      <c r="O448" s="193">
        <f t="shared" ref="O448:O463" si="81">D69*$I$10*(1-andel_olje)</f>
        <v>13.481044164110468</v>
      </c>
      <c r="P448" s="193">
        <f t="shared" ref="P448:P463" si="82">E69*$I$10*(1-andel_olje)</f>
        <v>31.578355474137958</v>
      </c>
      <c r="Q448" s="193">
        <f t="shared" ref="Q448:Q463" si="83">F69*$I$10*(1-andel_olje)</f>
        <v>126.46876782975437</v>
      </c>
      <c r="R448" s="193">
        <f t="shared" ref="R448:R463" si="84">G69*$I$10*(1-andel_olje)</f>
        <v>227.19416379310317</v>
      </c>
      <c r="S448" s="193">
        <f t="shared" ref="S448:S463" si="85">H69*$I$10*(1-andel_olje)</f>
        <v>306.94858157790156</v>
      </c>
      <c r="T448" s="193">
        <f t="shared" ref="T448:T463" si="86">I69*$I$10*(1-andel_olje)</f>
        <v>610.67382925072025</v>
      </c>
    </row>
    <row r="449" spans="1:20" x14ac:dyDescent="0.2">
      <c r="A449" t="s">
        <v>62</v>
      </c>
      <c r="B449" s="211" t="str">
        <f t="shared" si="78"/>
        <v>M1</v>
      </c>
      <c r="C449" s="211" t="str">
        <f t="shared" si="78"/>
        <v>M1</v>
      </c>
      <c r="D449" s="211" t="str">
        <f t="shared" si="78"/>
        <v>M1</v>
      </c>
      <c r="E449" s="211" t="str">
        <f t="shared" si="78"/>
        <v>M1</v>
      </c>
      <c r="F449" s="211" t="str">
        <f t="shared" si="78"/>
        <v>M2</v>
      </c>
      <c r="G449" s="211" t="str">
        <f t="shared" si="78"/>
        <v>M2</v>
      </c>
      <c r="H449" s="211" t="str">
        <f t="shared" si="78"/>
        <v>M2</v>
      </c>
      <c r="I449" s="211" t="str">
        <f t="shared" si="78"/>
        <v>M3</v>
      </c>
      <c r="L449" s="193" t="s">
        <v>76</v>
      </c>
      <c r="M449" s="193">
        <f t="shared" si="79"/>
        <v>0.94642783539594477</v>
      </c>
      <c r="N449" s="193">
        <f t="shared" si="80"/>
        <v>4.4771906250000031</v>
      </c>
      <c r="O449" s="193">
        <f t="shared" si="81"/>
        <v>18.095129087837858</v>
      </c>
      <c r="P449" s="193">
        <f t="shared" si="82"/>
        <v>51.332305859374991</v>
      </c>
      <c r="Q449" s="193">
        <f t="shared" si="83"/>
        <v>123.13682114361688</v>
      </c>
      <c r="R449" s="193">
        <f t="shared" si="84"/>
        <v>175.03078124999973</v>
      </c>
      <c r="S449" s="193">
        <f t="shared" si="85"/>
        <v>297.82986428125054</v>
      </c>
      <c r="T449" s="193">
        <f t="shared" si="86"/>
        <v>478.28181848476186</v>
      </c>
    </row>
    <row r="450" spans="1:20" x14ac:dyDescent="0.2">
      <c r="A450" t="s">
        <v>73</v>
      </c>
      <c r="B450" s="211" t="str">
        <f t="shared" si="78"/>
        <v>M1</v>
      </c>
      <c r="C450" s="211" t="str">
        <f t="shared" si="78"/>
        <v>M1</v>
      </c>
      <c r="D450" s="211" t="str">
        <f t="shared" si="78"/>
        <v>M1</v>
      </c>
      <c r="E450" s="211" t="str">
        <f t="shared" si="78"/>
        <v>M1</v>
      </c>
      <c r="F450" s="211" t="str">
        <f t="shared" si="78"/>
        <v>M2</v>
      </c>
      <c r="G450" s="211" t="str">
        <f t="shared" si="78"/>
        <v>M2</v>
      </c>
      <c r="H450" s="211" t="str">
        <f t="shared" si="78"/>
        <v>M2</v>
      </c>
      <c r="I450" s="211" t="str">
        <f t="shared" si="78"/>
        <v>M3</v>
      </c>
      <c r="L450" s="193" t="s">
        <v>62</v>
      </c>
      <c r="M450" s="193">
        <f t="shared" si="79"/>
        <v>1.7517407644462415</v>
      </c>
      <c r="N450" s="193">
        <f t="shared" si="80"/>
        <v>8.2868202251552994</v>
      </c>
      <c r="O450" s="193">
        <f t="shared" si="81"/>
        <v>33.267008405172412</v>
      </c>
      <c r="P450" s="193">
        <f t="shared" si="82"/>
        <v>66.017707031249998</v>
      </c>
      <c r="Q450" s="193">
        <f t="shared" si="83"/>
        <v>147.26762434554959</v>
      </c>
      <c r="R450" s="193">
        <f t="shared" si="84"/>
        <v>234.35465625000001</v>
      </c>
      <c r="S450" s="193">
        <f t="shared" si="85"/>
        <v>345.8769861516036</v>
      </c>
      <c r="T450" s="193">
        <f t="shared" si="86"/>
        <v>660.63509510869562</v>
      </c>
    </row>
    <row r="451" spans="1:20" x14ac:dyDescent="0.2">
      <c r="A451" t="s">
        <v>117</v>
      </c>
      <c r="B451" s="211" t="str">
        <f t="shared" si="78"/>
        <v>M1</v>
      </c>
      <c r="C451" s="211" t="str">
        <f t="shared" si="78"/>
        <v>M1</v>
      </c>
      <c r="D451" s="211" t="str">
        <f t="shared" si="78"/>
        <v>M1</v>
      </c>
      <c r="E451" s="211" t="str">
        <f t="shared" si="78"/>
        <v>M1</v>
      </c>
      <c r="F451" s="211" t="str">
        <f t="shared" si="78"/>
        <v>M2</v>
      </c>
      <c r="G451" s="211" t="str">
        <f t="shared" si="78"/>
        <v>M2</v>
      </c>
      <c r="H451" s="211" t="str">
        <f t="shared" si="78"/>
        <v>M2</v>
      </c>
      <c r="I451" s="211" t="str">
        <f t="shared" si="78"/>
        <v>M3</v>
      </c>
      <c r="L451" s="193" t="s">
        <v>73</v>
      </c>
      <c r="M451" s="193">
        <f t="shared" si="79"/>
        <v>0.8290935172134517</v>
      </c>
      <c r="N451" s="193">
        <f t="shared" si="80"/>
        <v>3.9221265306122421</v>
      </c>
      <c r="O451" s="193">
        <f t="shared" si="81"/>
        <v>11.769637964876051</v>
      </c>
      <c r="P451" s="193">
        <f t="shared" si="82"/>
        <v>38.239770151133527</v>
      </c>
      <c r="Q451" s="193">
        <f t="shared" si="83"/>
        <v>142.43616800920626</v>
      </c>
      <c r="R451" s="193">
        <f t="shared" si="84"/>
        <v>210.77864513006386</v>
      </c>
      <c r="S451" s="193">
        <f t="shared" si="85"/>
        <v>377.298535714286</v>
      </c>
      <c r="T451" s="193">
        <f t="shared" si="86"/>
        <v>570.39896186440683</v>
      </c>
    </row>
    <row r="452" spans="1:20" x14ac:dyDescent="0.2">
      <c r="A452" t="s">
        <v>74</v>
      </c>
      <c r="B452" s="211" t="str">
        <f t="shared" si="78"/>
        <v>M1</v>
      </c>
      <c r="C452" s="211" t="str">
        <f t="shared" si="78"/>
        <v>M1</v>
      </c>
      <c r="D452" s="211" t="str">
        <f t="shared" si="78"/>
        <v>M1</v>
      </c>
      <c r="E452" s="211" t="str">
        <f t="shared" si="78"/>
        <v>M1</v>
      </c>
      <c r="F452" s="211" t="str">
        <f t="shared" si="78"/>
        <v>M2</v>
      </c>
      <c r="G452" s="211" t="str">
        <f t="shared" si="78"/>
        <v>M2</v>
      </c>
      <c r="H452" s="211" t="str">
        <f t="shared" si="78"/>
        <v>M3</v>
      </c>
      <c r="I452" s="211" t="str">
        <f t="shared" si="78"/>
        <v>M3</v>
      </c>
      <c r="L452" s="193" t="s">
        <v>117</v>
      </c>
      <c r="M452" s="193">
        <f t="shared" si="79"/>
        <v>0.91878024193548691</v>
      </c>
      <c r="N452" s="193">
        <f t="shared" si="80"/>
        <v>6.3256023246951258</v>
      </c>
      <c r="O452" s="193">
        <f t="shared" si="81"/>
        <v>18.263304332386351</v>
      </c>
      <c r="P452" s="193">
        <f t="shared" si="82"/>
        <v>47.630970553336482</v>
      </c>
      <c r="Q452" s="193">
        <f t="shared" si="83"/>
        <v>163.2474553957862</v>
      </c>
      <c r="R452" s="193">
        <f t="shared" si="84"/>
        <v>230.0209913793102</v>
      </c>
      <c r="S452" s="193">
        <f t="shared" si="85"/>
        <v>355.40999999999985</v>
      </c>
      <c r="T452" s="193">
        <f t="shared" si="86"/>
        <v>570.74914739626593</v>
      </c>
    </row>
    <row r="453" spans="1:20" x14ac:dyDescent="0.2">
      <c r="A453" t="s">
        <v>66</v>
      </c>
      <c r="B453" s="211" t="str">
        <f t="shared" si="78"/>
        <v>M1</v>
      </c>
      <c r="C453" s="211" t="str">
        <f t="shared" si="78"/>
        <v>M1</v>
      </c>
      <c r="D453" s="211" t="str">
        <f t="shared" si="78"/>
        <v>M1</v>
      </c>
      <c r="E453" s="211" t="str">
        <f t="shared" si="78"/>
        <v>M1</v>
      </c>
      <c r="F453" s="211" t="str">
        <f t="shared" si="78"/>
        <v>M1</v>
      </c>
      <c r="G453" s="211" t="str">
        <f t="shared" si="78"/>
        <v>M2</v>
      </c>
      <c r="H453" s="211" t="str">
        <f t="shared" si="78"/>
        <v>M2</v>
      </c>
      <c r="I453" s="211" t="str">
        <f t="shared" si="78"/>
        <v>M2</v>
      </c>
      <c r="L453" s="193" t="s">
        <v>74</v>
      </c>
      <c r="M453" s="193">
        <f t="shared" si="79"/>
        <v>1.1256759368556537</v>
      </c>
      <c r="N453" s="193">
        <f t="shared" si="80"/>
        <v>5.3251453125000001</v>
      </c>
      <c r="O453" s="193">
        <f t="shared" si="81"/>
        <v>22.494143749999981</v>
      </c>
      <c r="P453" s="193">
        <f t="shared" si="82"/>
        <v>70.265402034198132</v>
      </c>
      <c r="Q453" s="193">
        <f t="shared" si="83"/>
        <v>151.33333007812502</v>
      </c>
      <c r="R453" s="193">
        <f t="shared" si="84"/>
        <v>272.23408423013251</v>
      </c>
      <c r="S453" s="193">
        <f t="shared" si="85"/>
        <v>532.45944642857114</v>
      </c>
      <c r="T453" s="193">
        <f t="shared" si="86"/>
        <v>859.73690443213445</v>
      </c>
    </row>
    <row r="454" spans="1:20" x14ac:dyDescent="0.2">
      <c r="A454" t="s">
        <v>69</v>
      </c>
      <c r="B454" s="211" t="str">
        <f t="shared" si="78"/>
        <v>M1</v>
      </c>
      <c r="C454" s="211" t="str">
        <f t="shared" si="78"/>
        <v>M1</v>
      </c>
      <c r="D454" s="211" t="str">
        <f t="shared" si="78"/>
        <v>M1</v>
      </c>
      <c r="E454" s="211" t="str">
        <f t="shared" si="78"/>
        <v>M1</v>
      </c>
      <c r="F454" s="211" t="str">
        <f t="shared" si="78"/>
        <v>M1</v>
      </c>
      <c r="G454" s="211" t="str">
        <f t="shared" si="78"/>
        <v>M1</v>
      </c>
      <c r="H454" s="211" t="str">
        <f t="shared" si="78"/>
        <v>M2</v>
      </c>
      <c r="I454" s="211" t="str">
        <f t="shared" si="78"/>
        <v>M2</v>
      </c>
      <c r="L454" s="193" t="s">
        <v>66</v>
      </c>
      <c r="M454" s="193">
        <f t="shared" si="79"/>
        <v>0.75377734806629526</v>
      </c>
      <c r="N454" s="193">
        <f t="shared" si="80"/>
        <v>3.3480649328859062</v>
      </c>
      <c r="O454" s="193">
        <f t="shared" si="81"/>
        <v>14.685833035714303</v>
      </c>
      <c r="P454" s="193">
        <f t="shared" si="82"/>
        <v>59.948646875000037</v>
      </c>
      <c r="Q454" s="193">
        <f t="shared" si="83"/>
        <v>67.982606250000018</v>
      </c>
      <c r="R454" s="193">
        <f t="shared" si="84"/>
        <v>104.15124819126495</v>
      </c>
      <c r="S454" s="193">
        <f t="shared" si="85"/>
        <v>177.22226851756756</v>
      </c>
      <c r="T454" s="193">
        <f t="shared" si="86"/>
        <v>284.5993603332314</v>
      </c>
    </row>
    <row r="455" spans="1:20" x14ac:dyDescent="0.2">
      <c r="A455" t="s">
        <v>59</v>
      </c>
      <c r="B455" s="211" t="str">
        <f t="shared" si="78"/>
        <v>M1</v>
      </c>
      <c r="C455" s="211" t="str">
        <f t="shared" si="78"/>
        <v>M1</v>
      </c>
      <c r="D455" s="211" t="str">
        <f t="shared" si="78"/>
        <v>M1</v>
      </c>
      <c r="E455" s="211" t="str">
        <f t="shared" si="78"/>
        <v>M1</v>
      </c>
      <c r="F455" s="211" t="str">
        <f t="shared" si="78"/>
        <v>M1</v>
      </c>
      <c r="G455" s="211" t="str">
        <f t="shared" si="78"/>
        <v>M2</v>
      </c>
      <c r="H455" s="211" t="str">
        <f t="shared" si="78"/>
        <v>M2</v>
      </c>
      <c r="I455" s="211" t="str">
        <f t="shared" si="78"/>
        <v>M2</v>
      </c>
      <c r="L455" s="193" t="s">
        <v>69</v>
      </c>
      <c r="M455" s="193">
        <f t="shared" si="79"/>
        <v>0.75719013157894999</v>
      </c>
      <c r="N455" s="193">
        <f t="shared" si="80"/>
        <v>3.4651982487146524</v>
      </c>
      <c r="O455" s="193">
        <f t="shared" si="81"/>
        <v>8.4874128939075923</v>
      </c>
      <c r="P455" s="193">
        <f t="shared" si="82"/>
        <v>30.956392101063855</v>
      </c>
      <c r="Q455" s="193">
        <f t="shared" si="83"/>
        <v>73.250539655172759</v>
      </c>
      <c r="R455" s="193">
        <f t="shared" si="84"/>
        <v>99.138183962263867</v>
      </c>
      <c r="S455" s="193">
        <f t="shared" si="85"/>
        <v>168.69211040312794</v>
      </c>
      <c r="T455" s="193">
        <f t="shared" si="86"/>
        <v>270.90086993911814</v>
      </c>
    </row>
    <row r="456" spans="1:20" x14ac:dyDescent="0.2">
      <c r="A456" t="s">
        <v>64</v>
      </c>
      <c r="B456" s="211" t="str">
        <f t="shared" si="78"/>
        <v>M1</v>
      </c>
      <c r="C456" s="211" t="str">
        <f t="shared" si="78"/>
        <v>M1</v>
      </c>
      <c r="D456" s="211" t="str">
        <f t="shared" si="78"/>
        <v>M1</v>
      </c>
      <c r="E456" s="211" t="str">
        <f t="shared" si="78"/>
        <v>M1</v>
      </c>
      <c r="F456" s="211" t="str">
        <f t="shared" si="78"/>
        <v>M2</v>
      </c>
      <c r="G456" s="211" t="str">
        <f t="shared" si="78"/>
        <v>M2</v>
      </c>
      <c r="H456" s="211" t="str">
        <f t="shared" si="78"/>
        <v>M3</v>
      </c>
      <c r="I456" s="211" t="str">
        <f t="shared" si="78"/>
        <v>M3</v>
      </c>
      <c r="L456" s="193" t="s">
        <v>59</v>
      </c>
      <c r="M456" s="193">
        <f t="shared" si="79"/>
        <v>0.96524999999999994</v>
      </c>
      <c r="N456" s="193">
        <f t="shared" si="80"/>
        <v>6.5715609374999993</v>
      </c>
      <c r="O456" s="193">
        <f t="shared" si="81"/>
        <v>22.162432500000001</v>
      </c>
      <c r="P456" s="193">
        <f t="shared" si="82"/>
        <v>35.905106250000003</v>
      </c>
      <c r="Q456" s="193">
        <f t="shared" si="83"/>
        <v>80.214468749999995</v>
      </c>
      <c r="R456" s="193">
        <f t="shared" si="84"/>
        <v>154.92866651785721</v>
      </c>
      <c r="S456" s="193">
        <f t="shared" si="85"/>
        <v>211.98265943877581</v>
      </c>
      <c r="T456" s="193">
        <f t="shared" si="86"/>
        <v>300.24854166666648</v>
      </c>
    </row>
    <row r="457" spans="1:20" x14ac:dyDescent="0.2">
      <c r="A457" t="s">
        <v>71</v>
      </c>
      <c r="B457" s="211" t="str">
        <f t="shared" si="78"/>
        <v>M1</v>
      </c>
      <c r="C457" s="211" t="str">
        <f t="shared" si="78"/>
        <v>M1</v>
      </c>
      <c r="D457" s="211" t="str">
        <f t="shared" si="78"/>
        <v>M1</v>
      </c>
      <c r="E457" s="211" t="str">
        <f t="shared" si="78"/>
        <v>M2</v>
      </c>
      <c r="F457" s="211" t="str">
        <f t="shared" si="78"/>
        <v>M2</v>
      </c>
      <c r="G457" s="211" t="str">
        <f t="shared" si="78"/>
        <v>M2</v>
      </c>
      <c r="H457" s="211" t="str">
        <f t="shared" si="78"/>
        <v>M2</v>
      </c>
      <c r="I457" s="211" t="str">
        <f t="shared" si="78"/>
        <v>M3</v>
      </c>
      <c r="L457" s="193" t="s">
        <v>64</v>
      </c>
      <c r="M457" s="193">
        <f t="shared" si="79"/>
        <v>1.6592003048780493</v>
      </c>
      <c r="N457" s="193">
        <f t="shared" si="80"/>
        <v>29.088142225979048</v>
      </c>
      <c r="O457" s="193">
        <f t="shared" si="81"/>
        <v>67.722414067337439</v>
      </c>
      <c r="P457" s="193">
        <f t="shared" si="82"/>
        <v>96.610312500000234</v>
      </c>
      <c r="Q457" s="193">
        <f t="shared" si="83"/>
        <v>205.86124366056333</v>
      </c>
      <c r="R457" s="193">
        <f t="shared" si="84"/>
        <v>315.38516488478638</v>
      </c>
      <c r="S457" s="193">
        <f t="shared" si="85"/>
        <v>536.65486826452388</v>
      </c>
      <c r="T457" s="193">
        <f t="shared" si="86"/>
        <v>861.80835797539021</v>
      </c>
    </row>
    <row r="458" spans="1:20" x14ac:dyDescent="0.2">
      <c r="A458" t="s">
        <v>58</v>
      </c>
      <c r="B458" s="211" t="str">
        <f t="shared" si="78"/>
        <v>M1</v>
      </c>
      <c r="C458" s="211" t="str">
        <f t="shared" si="78"/>
        <v>M1</v>
      </c>
      <c r="D458" s="211" t="str">
        <f t="shared" si="78"/>
        <v>M1</v>
      </c>
      <c r="E458" s="211" t="str">
        <f t="shared" si="78"/>
        <v>M2</v>
      </c>
      <c r="F458" s="211" t="str">
        <f t="shared" si="78"/>
        <v>M2</v>
      </c>
      <c r="G458" s="211" t="str">
        <f t="shared" si="78"/>
        <v>M2</v>
      </c>
      <c r="H458" s="211" t="str">
        <f t="shared" si="78"/>
        <v>M2</v>
      </c>
      <c r="I458" s="211" t="str">
        <f t="shared" si="78"/>
        <v>M2</v>
      </c>
      <c r="L458" s="193" t="s">
        <v>71</v>
      </c>
      <c r="M458" s="193">
        <f t="shared" si="79"/>
        <v>1.8565625000000012</v>
      </c>
      <c r="N458" s="193">
        <f t="shared" si="80"/>
        <v>22.150831273320918</v>
      </c>
      <c r="O458" s="193">
        <f t="shared" si="81"/>
        <v>78.641969999999745</v>
      </c>
      <c r="P458" s="193">
        <f t="shared" si="82"/>
        <v>138.65276429140133</v>
      </c>
      <c r="Q458" s="193">
        <f t="shared" si="83"/>
        <v>206.70174107142884</v>
      </c>
      <c r="R458" s="193">
        <f t="shared" si="84"/>
        <v>476.10712500000034</v>
      </c>
      <c r="S458" s="193">
        <f t="shared" si="85"/>
        <v>340.38136363636369</v>
      </c>
      <c r="T458" s="193">
        <f t="shared" si="86"/>
        <v>627.09226293103438</v>
      </c>
    </row>
    <row r="459" spans="1:20" x14ac:dyDescent="0.2">
      <c r="A459" t="s">
        <v>70</v>
      </c>
      <c r="B459" s="211" t="str">
        <f t="shared" si="78"/>
        <v>M1</v>
      </c>
      <c r="C459" s="211" t="str">
        <f t="shared" si="78"/>
        <v>M1</v>
      </c>
      <c r="D459" s="211" t="str">
        <f t="shared" si="78"/>
        <v>M2</v>
      </c>
      <c r="E459" s="211" t="str">
        <f t="shared" si="78"/>
        <v>M2</v>
      </c>
      <c r="F459" s="211" t="str">
        <f t="shared" si="78"/>
        <v>M2</v>
      </c>
      <c r="G459" s="211" t="str">
        <f t="shared" si="78"/>
        <v>M3</v>
      </c>
      <c r="H459" s="211" t="str">
        <f t="shared" si="78"/>
        <v>M3</v>
      </c>
      <c r="I459" s="211" t="str">
        <f t="shared" si="78"/>
        <v>M3</v>
      </c>
      <c r="L459" s="193" t="s">
        <v>58</v>
      </c>
      <c r="M459" s="193">
        <f t="shared" si="79"/>
        <v>0.80437500000000006</v>
      </c>
      <c r="N459" s="193">
        <f t="shared" si="80"/>
        <v>5.0263958333333312</v>
      </c>
      <c r="O459" s="193">
        <f t="shared" si="81"/>
        <v>26.983125000000001</v>
      </c>
      <c r="P459" s="193">
        <f t="shared" si="82"/>
        <v>184.72851949381754</v>
      </c>
      <c r="Q459" s="193">
        <f t="shared" si="83"/>
        <v>368.11124999999993</v>
      </c>
      <c r="R459" s="193">
        <f t="shared" si="84"/>
        <v>368.11124999999993</v>
      </c>
      <c r="S459" s="193">
        <f t="shared" si="85"/>
        <v>368.11124999999993</v>
      </c>
      <c r="T459" s="193">
        <f t="shared" si="86"/>
        <v>368.11124999999993</v>
      </c>
    </row>
    <row r="460" spans="1:20" x14ac:dyDescent="0.2">
      <c r="A460" t="s">
        <v>72</v>
      </c>
      <c r="B460" s="211" t="str">
        <f t="shared" si="78"/>
        <v>M1</v>
      </c>
      <c r="C460" s="211" t="str">
        <f t="shared" si="78"/>
        <v>M1</v>
      </c>
      <c r="D460" s="211" t="str">
        <f t="shared" si="78"/>
        <v>M1</v>
      </c>
      <c r="E460" s="211" t="str">
        <f t="shared" si="78"/>
        <v>M2</v>
      </c>
      <c r="F460" s="211" t="str">
        <f t="shared" si="78"/>
        <v>M2</v>
      </c>
      <c r="G460" s="211" t="str">
        <f t="shared" si="78"/>
        <v>M2</v>
      </c>
      <c r="H460" s="211" t="str">
        <f t="shared" si="78"/>
        <v>M3</v>
      </c>
      <c r="I460" s="211" t="str">
        <f t="shared" si="78"/>
        <v>M3</v>
      </c>
      <c r="L460" s="193" t="s">
        <v>70</v>
      </c>
      <c r="M460" s="193">
        <f t="shared" si="79"/>
        <v>7.3303889336847003</v>
      </c>
      <c r="N460" s="193">
        <f t="shared" si="80"/>
        <v>15.300635317645934</v>
      </c>
      <c r="O460" s="193">
        <f t="shared" si="81"/>
        <v>130.98968209459446</v>
      </c>
      <c r="P460" s="193">
        <f t="shared" si="82"/>
        <v>153.5625</v>
      </c>
      <c r="Q460" s="193">
        <f t="shared" si="83"/>
        <v>327.21731678101418</v>
      </c>
      <c r="R460" s="193">
        <f t="shared" si="84"/>
        <v>501.30605242188767</v>
      </c>
      <c r="S460" s="193">
        <f t="shared" si="85"/>
        <v>853.01518104365061</v>
      </c>
      <c r="T460" s="193">
        <f t="shared" si="86"/>
        <v>1369.8480270581438</v>
      </c>
    </row>
    <row r="461" spans="1:20" x14ac:dyDescent="0.2">
      <c r="A461" t="s">
        <v>61</v>
      </c>
      <c r="B461" s="211" t="str">
        <f t="shared" si="78"/>
        <v>M1</v>
      </c>
      <c r="C461" s="211" t="str">
        <f t="shared" si="78"/>
        <v>M1</v>
      </c>
      <c r="D461" s="211" t="str">
        <f t="shared" si="78"/>
        <v>M1</v>
      </c>
      <c r="E461" s="211" t="str">
        <f t="shared" si="78"/>
        <v>M1</v>
      </c>
      <c r="F461" s="211" t="str">
        <f t="shared" si="78"/>
        <v>M2</v>
      </c>
      <c r="G461" s="211" t="str">
        <f t="shared" si="78"/>
        <v>M2</v>
      </c>
      <c r="H461" s="211" t="str">
        <f t="shared" si="78"/>
        <v>M3</v>
      </c>
      <c r="I461" s="211" t="str">
        <f t="shared" si="78"/>
        <v>M3</v>
      </c>
      <c r="L461" s="193" t="s">
        <v>72</v>
      </c>
      <c r="M461" s="193">
        <f t="shared" si="79"/>
        <v>2.6096915207006353</v>
      </c>
      <c r="N461" s="193">
        <f t="shared" si="80"/>
        <v>10.366354016651663</v>
      </c>
      <c r="O461" s="193">
        <f t="shared" si="81"/>
        <v>51.539680345659193</v>
      </c>
      <c r="P461" s="193">
        <f t="shared" si="82"/>
        <v>124.73725178571419</v>
      </c>
      <c r="Q461" s="193">
        <f t="shared" si="83"/>
        <v>197.46492187500002</v>
      </c>
      <c r="R461" s="193">
        <f t="shared" si="84"/>
        <v>279.04500000000002</v>
      </c>
      <c r="S461" s="193">
        <f t="shared" si="85"/>
        <v>740.64656250000007</v>
      </c>
      <c r="T461" s="193">
        <f t="shared" si="86"/>
        <v>1189.3964549924049</v>
      </c>
    </row>
    <row r="462" spans="1:20" x14ac:dyDescent="0.2">
      <c r="A462" t="s">
        <v>56</v>
      </c>
      <c r="B462" s="211" t="str">
        <f t="shared" si="78"/>
        <v>M1</v>
      </c>
      <c r="C462" s="211" t="str">
        <f t="shared" si="78"/>
        <v>M1</v>
      </c>
      <c r="D462" s="211" t="str">
        <f t="shared" si="78"/>
        <v>M1</v>
      </c>
      <c r="E462" s="211" t="str">
        <f t="shared" si="78"/>
        <v>M1</v>
      </c>
      <c r="F462" s="211" t="str">
        <f t="shared" si="78"/>
        <v>M1</v>
      </c>
      <c r="G462" s="211" t="str">
        <f t="shared" si="78"/>
        <v>M2</v>
      </c>
      <c r="H462" s="211" t="str">
        <f t="shared" si="78"/>
        <v>M2</v>
      </c>
      <c r="I462" s="211" t="str">
        <f t="shared" si="78"/>
        <v>M2</v>
      </c>
      <c r="L462" s="193" t="s">
        <v>61</v>
      </c>
      <c r="M462" s="193">
        <f t="shared" si="79"/>
        <v>2.5410954025423762</v>
      </c>
      <c r="N462" s="193">
        <f t="shared" si="80"/>
        <v>11.077502188752529</v>
      </c>
      <c r="O462" s="193">
        <f t="shared" si="81"/>
        <v>45.175545873786433</v>
      </c>
      <c r="P462" s="193">
        <f t="shared" si="82"/>
        <v>94.537274147726961</v>
      </c>
      <c r="Q462" s="193">
        <f t="shared" si="83"/>
        <v>201.44392792778473</v>
      </c>
      <c r="R462" s="193">
        <f t="shared" si="84"/>
        <v>308.61771402342981</v>
      </c>
      <c r="S462" s="193">
        <f t="shared" si="85"/>
        <v>525.13947104596969</v>
      </c>
      <c r="T462" s="193">
        <f t="shared" si="86"/>
        <v>843.31590378327337</v>
      </c>
    </row>
    <row r="463" spans="1:20" x14ac:dyDescent="0.2">
      <c r="L463" s="193" t="s">
        <v>56</v>
      </c>
      <c r="M463" s="193">
        <f t="shared" si="79"/>
        <v>1.4924147727272721</v>
      </c>
      <c r="N463" s="193">
        <f t="shared" si="80"/>
        <v>5.0018251132930489</v>
      </c>
      <c r="O463" s="193">
        <f t="shared" si="81"/>
        <v>16.410120535714302</v>
      </c>
      <c r="P463" s="193">
        <f t="shared" si="82"/>
        <v>43.878656249999992</v>
      </c>
      <c r="Q463" s="193">
        <f t="shared" si="83"/>
        <v>93.498452825927174</v>
      </c>
      <c r="R463" s="193">
        <f t="shared" si="84"/>
        <v>143.24223655035888</v>
      </c>
      <c r="S463" s="193">
        <f t="shared" si="85"/>
        <v>243.73893304059101</v>
      </c>
      <c r="T463" s="193">
        <f t="shared" si="86"/>
        <v>391.41776601725633</v>
      </c>
    </row>
    <row r="465" spans="1:20" ht="16" x14ac:dyDescent="0.2">
      <c r="A465" s="213" t="s">
        <v>1300</v>
      </c>
      <c r="B465" s="118"/>
      <c r="C465" s="118"/>
      <c r="D465" s="118"/>
      <c r="E465" s="118"/>
      <c r="F465" s="118"/>
      <c r="G465" s="118"/>
      <c r="H465" s="118"/>
      <c r="I465" s="118"/>
      <c r="L465" s="165" t="s">
        <v>1396</v>
      </c>
      <c r="M465" s="165"/>
      <c r="N465" s="165"/>
      <c r="O465" s="165"/>
      <c r="P465" s="165"/>
      <c r="Q465" s="165"/>
      <c r="R465" s="165"/>
      <c r="S465" s="165"/>
      <c r="T465" s="165"/>
    </row>
    <row r="466" spans="1:20" ht="21" x14ac:dyDescent="0.25">
      <c r="A466" s="119" t="s">
        <v>1336</v>
      </c>
      <c r="B466" s="120" t="s">
        <v>57</v>
      </c>
      <c r="C466" s="120" t="s">
        <v>68</v>
      </c>
      <c r="D466" s="120" t="s">
        <v>63</v>
      </c>
      <c r="E466" s="120" t="s">
        <v>60</v>
      </c>
      <c r="F466" s="120" t="s">
        <v>75</v>
      </c>
      <c r="G466" s="120" t="s">
        <v>67</v>
      </c>
      <c r="H466" s="120" t="s">
        <v>84</v>
      </c>
      <c r="I466" s="120" t="s">
        <v>1303</v>
      </c>
      <c r="L466" s="214" t="s">
        <v>1387</v>
      </c>
      <c r="M466" s="191"/>
      <c r="N466" s="191"/>
      <c r="O466" s="191"/>
      <c r="P466" s="191"/>
      <c r="Q466" s="191"/>
      <c r="R466" s="191"/>
      <c r="S466" s="191"/>
      <c r="T466" s="191"/>
    </row>
    <row r="467" spans="1:20" ht="16" x14ac:dyDescent="0.2">
      <c r="A467" t="s">
        <v>65</v>
      </c>
      <c r="B467" s="211" t="str">
        <f t="shared" ref="B467:I482" si="87">_xlfn.IFS(M468&gt;10000,"M5",M468&gt;2000,"M4",M468&gt;500,"M3",M468&gt;100,"M2",M468&gt;=0,"M1")</f>
        <v>M1</v>
      </c>
      <c r="C467" s="211" t="str">
        <f t="shared" si="87"/>
        <v>M1</v>
      </c>
      <c r="D467" s="211" t="str">
        <f t="shared" si="87"/>
        <v>M1</v>
      </c>
      <c r="E467" s="211" t="str">
        <f t="shared" si="87"/>
        <v>M1</v>
      </c>
      <c r="F467" s="211" t="str">
        <f t="shared" si="87"/>
        <v>M2</v>
      </c>
      <c r="G467" s="211" t="str">
        <f t="shared" si="87"/>
        <v>M2</v>
      </c>
      <c r="H467" s="211" t="str">
        <f t="shared" si="87"/>
        <v>M3</v>
      </c>
      <c r="I467" s="211" t="str">
        <f t="shared" si="87"/>
        <v>M3</v>
      </c>
      <c r="L467" s="192" t="s">
        <v>1336</v>
      </c>
      <c r="M467" s="120" t="s">
        <v>57</v>
      </c>
      <c r="N467" s="120" t="s">
        <v>68</v>
      </c>
      <c r="O467" s="120" t="s">
        <v>63</v>
      </c>
      <c r="P467" s="120" t="s">
        <v>60</v>
      </c>
      <c r="Q467" s="120" t="s">
        <v>75</v>
      </c>
      <c r="R467" s="120" t="s">
        <v>67</v>
      </c>
      <c r="S467" s="120" t="s">
        <v>84</v>
      </c>
      <c r="T467" s="120" t="s">
        <v>1303</v>
      </c>
    </row>
    <row r="468" spans="1:20" x14ac:dyDescent="0.2">
      <c r="A468" t="s">
        <v>76</v>
      </c>
      <c r="B468" s="211" t="str">
        <f t="shared" si="87"/>
        <v>M1</v>
      </c>
      <c r="C468" s="211" t="str">
        <f t="shared" si="87"/>
        <v>M1</v>
      </c>
      <c r="D468" s="211" t="str">
        <f t="shared" si="87"/>
        <v>M1</v>
      </c>
      <c r="E468" s="211" t="str">
        <f t="shared" si="87"/>
        <v>M2</v>
      </c>
      <c r="F468" s="211" t="str">
        <f t="shared" si="87"/>
        <v>M2</v>
      </c>
      <c r="G468" s="211" t="str">
        <f t="shared" si="87"/>
        <v>M2</v>
      </c>
      <c r="H468" s="211" t="str">
        <f t="shared" si="87"/>
        <v>M3</v>
      </c>
      <c r="I468" s="211" t="str">
        <f t="shared" si="87"/>
        <v>M3</v>
      </c>
      <c r="L468" s="193" t="s">
        <v>65</v>
      </c>
      <c r="M468" s="193">
        <f t="shared" ref="M468:M483" si="88">B69*$I$11*(1-andel_olje)</f>
        <v>2.2441714285714278</v>
      </c>
      <c r="N468" s="193">
        <f t="shared" ref="N468:N483" si="89">C69*$I$11*(1-andel_olje)</f>
        <v>8.2913088497899139</v>
      </c>
      <c r="O468" s="193">
        <f t="shared" ref="O468:O483" si="90">D69*$I$11*(1-andel_olje)</f>
        <v>26.962088328220936</v>
      </c>
      <c r="P468" s="193">
        <f t="shared" ref="P468:P483" si="91">E69*$I$11*(1-andel_olje)</f>
        <v>63.156710948275915</v>
      </c>
      <c r="Q468" s="193">
        <f t="shared" ref="Q468:Q483" si="92">F69*$I$11*(1-andel_olje)</f>
        <v>252.93753565950874</v>
      </c>
      <c r="R468" s="193">
        <f t="shared" ref="R468:R483" si="93">G69*$I$11*(1-andel_olje)</f>
        <v>454.38832758620634</v>
      </c>
      <c r="S468" s="193">
        <f t="shared" ref="S468:S483" si="94">H69*$I$11*(1-andel_olje)</f>
        <v>613.89716315580313</v>
      </c>
      <c r="T468" s="193">
        <f t="shared" ref="T468:T483" si="95">I69*$I$11*(1-andel_olje)</f>
        <v>1221.3476585014405</v>
      </c>
    </row>
    <row r="469" spans="1:20" x14ac:dyDescent="0.2">
      <c r="A469" t="s">
        <v>62</v>
      </c>
      <c r="B469" s="211" t="str">
        <f t="shared" si="87"/>
        <v>M1</v>
      </c>
      <c r="C469" s="211" t="str">
        <f t="shared" si="87"/>
        <v>M1</v>
      </c>
      <c r="D469" s="211" t="str">
        <f t="shared" si="87"/>
        <v>M1</v>
      </c>
      <c r="E469" s="211" t="str">
        <f t="shared" si="87"/>
        <v>M2</v>
      </c>
      <c r="F469" s="211" t="str">
        <f t="shared" si="87"/>
        <v>M2</v>
      </c>
      <c r="G469" s="211" t="str">
        <f t="shared" si="87"/>
        <v>M2</v>
      </c>
      <c r="H469" s="211" t="str">
        <f t="shared" si="87"/>
        <v>M3</v>
      </c>
      <c r="I469" s="211" t="str">
        <f t="shared" si="87"/>
        <v>M3</v>
      </c>
      <c r="L469" s="193" t="s">
        <v>76</v>
      </c>
      <c r="M469" s="193">
        <f t="shared" si="88"/>
        <v>1.8928556707918895</v>
      </c>
      <c r="N469" s="193">
        <f t="shared" si="89"/>
        <v>8.9543812500000062</v>
      </c>
      <c r="O469" s="193">
        <f t="shared" si="90"/>
        <v>36.190258175675716</v>
      </c>
      <c r="P469" s="193">
        <f t="shared" si="91"/>
        <v>102.66461171874998</v>
      </c>
      <c r="Q469" s="193">
        <f t="shared" si="92"/>
        <v>246.27364228723377</v>
      </c>
      <c r="R469" s="193">
        <f t="shared" si="93"/>
        <v>350.06156249999947</v>
      </c>
      <c r="S469" s="193">
        <f t="shared" si="94"/>
        <v>595.65972856250107</v>
      </c>
      <c r="T469" s="193">
        <f t="shared" si="95"/>
        <v>956.56363696952371</v>
      </c>
    </row>
    <row r="470" spans="1:20" x14ac:dyDescent="0.2">
      <c r="A470" t="s">
        <v>73</v>
      </c>
      <c r="B470" s="211" t="str">
        <f t="shared" si="87"/>
        <v>M1</v>
      </c>
      <c r="C470" s="211" t="str">
        <f t="shared" si="87"/>
        <v>M1</v>
      </c>
      <c r="D470" s="211" t="str">
        <f t="shared" si="87"/>
        <v>M1</v>
      </c>
      <c r="E470" s="211" t="str">
        <f t="shared" si="87"/>
        <v>M1</v>
      </c>
      <c r="F470" s="211" t="str">
        <f t="shared" si="87"/>
        <v>M2</v>
      </c>
      <c r="G470" s="211" t="str">
        <f t="shared" si="87"/>
        <v>M2</v>
      </c>
      <c r="H470" s="211" t="str">
        <f t="shared" si="87"/>
        <v>M3</v>
      </c>
      <c r="I470" s="211" t="str">
        <f t="shared" si="87"/>
        <v>M3</v>
      </c>
      <c r="L470" s="193" t="s">
        <v>62</v>
      </c>
      <c r="M470" s="193">
        <f t="shared" si="88"/>
        <v>3.503481528892483</v>
      </c>
      <c r="N470" s="193">
        <f t="shared" si="89"/>
        <v>16.573640450310599</v>
      </c>
      <c r="O470" s="193">
        <f t="shared" si="90"/>
        <v>66.534016810344824</v>
      </c>
      <c r="P470" s="193">
        <f t="shared" si="91"/>
        <v>132.0354140625</v>
      </c>
      <c r="Q470" s="193">
        <f t="shared" si="92"/>
        <v>294.53524869109918</v>
      </c>
      <c r="R470" s="193">
        <f t="shared" si="93"/>
        <v>468.70931250000001</v>
      </c>
      <c r="S470" s="193">
        <f t="shared" si="94"/>
        <v>691.75397230320721</v>
      </c>
      <c r="T470" s="193">
        <f t="shared" si="95"/>
        <v>1321.2701902173912</v>
      </c>
    </row>
    <row r="471" spans="1:20" x14ac:dyDescent="0.2">
      <c r="A471" t="s">
        <v>117</v>
      </c>
      <c r="B471" s="211" t="str">
        <f t="shared" si="87"/>
        <v>M1</v>
      </c>
      <c r="C471" s="211" t="str">
        <f t="shared" si="87"/>
        <v>M1</v>
      </c>
      <c r="D471" s="211" t="str">
        <f t="shared" si="87"/>
        <v>M1</v>
      </c>
      <c r="E471" s="211" t="str">
        <f t="shared" si="87"/>
        <v>M1</v>
      </c>
      <c r="F471" s="211" t="str">
        <f t="shared" si="87"/>
        <v>M2</v>
      </c>
      <c r="G471" s="211" t="str">
        <f t="shared" si="87"/>
        <v>M2</v>
      </c>
      <c r="H471" s="211" t="str">
        <f t="shared" si="87"/>
        <v>M3</v>
      </c>
      <c r="I471" s="211" t="str">
        <f t="shared" si="87"/>
        <v>M3</v>
      </c>
      <c r="L471" s="193" t="s">
        <v>73</v>
      </c>
      <c r="M471" s="193">
        <f t="shared" si="88"/>
        <v>1.6581870344269034</v>
      </c>
      <c r="N471" s="193">
        <f t="shared" si="89"/>
        <v>7.8442530612244843</v>
      </c>
      <c r="O471" s="193">
        <f t="shared" si="90"/>
        <v>23.539275929752101</v>
      </c>
      <c r="P471" s="193">
        <f t="shared" si="91"/>
        <v>76.479540302267054</v>
      </c>
      <c r="Q471" s="193">
        <f t="shared" si="92"/>
        <v>284.87233601841251</v>
      </c>
      <c r="R471" s="193">
        <f t="shared" si="93"/>
        <v>421.55729026012773</v>
      </c>
      <c r="S471" s="193">
        <f t="shared" si="94"/>
        <v>754.59707142857201</v>
      </c>
      <c r="T471" s="193">
        <f t="shared" si="95"/>
        <v>1140.7979237288137</v>
      </c>
    </row>
    <row r="472" spans="1:20" x14ac:dyDescent="0.2">
      <c r="A472" t="s">
        <v>74</v>
      </c>
      <c r="B472" s="211" t="str">
        <f t="shared" si="87"/>
        <v>M1</v>
      </c>
      <c r="C472" s="211" t="str">
        <f t="shared" si="87"/>
        <v>M1</v>
      </c>
      <c r="D472" s="211" t="str">
        <f t="shared" si="87"/>
        <v>M1</v>
      </c>
      <c r="E472" s="211" t="str">
        <f t="shared" si="87"/>
        <v>M2</v>
      </c>
      <c r="F472" s="211" t="str">
        <f t="shared" si="87"/>
        <v>M2</v>
      </c>
      <c r="G472" s="211" t="str">
        <f t="shared" si="87"/>
        <v>M3</v>
      </c>
      <c r="H472" s="211" t="str">
        <f t="shared" si="87"/>
        <v>M3</v>
      </c>
      <c r="I472" s="211" t="str">
        <f t="shared" si="87"/>
        <v>M3</v>
      </c>
      <c r="L472" s="193" t="s">
        <v>117</v>
      </c>
      <c r="M472" s="193">
        <f t="shared" si="88"/>
        <v>1.8375604838709738</v>
      </c>
      <c r="N472" s="193">
        <f t="shared" si="89"/>
        <v>12.651204649390252</v>
      </c>
      <c r="O472" s="193">
        <f t="shared" si="90"/>
        <v>36.526608664772702</v>
      </c>
      <c r="P472" s="193">
        <f t="shared" si="91"/>
        <v>95.261941106672964</v>
      </c>
      <c r="Q472" s="193">
        <f t="shared" si="92"/>
        <v>326.49491079157241</v>
      </c>
      <c r="R472" s="193">
        <f t="shared" si="93"/>
        <v>460.04198275862041</v>
      </c>
      <c r="S472" s="193">
        <f t="shared" si="94"/>
        <v>710.81999999999971</v>
      </c>
      <c r="T472" s="193">
        <f t="shared" si="95"/>
        <v>1141.4982947925319</v>
      </c>
    </row>
    <row r="473" spans="1:20" x14ac:dyDescent="0.2">
      <c r="A473" t="s">
        <v>66</v>
      </c>
      <c r="B473" s="211" t="str">
        <f t="shared" si="87"/>
        <v>M1</v>
      </c>
      <c r="C473" s="211" t="str">
        <f t="shared" si="87"/>
        <v>M1</v>
      </c>
      <c r="D473" s="211" t="str">
        <f t="shared" si="87"/>
        <v>M1</v>
      </c>
      <c r="E473" s="211" t="str">
        <f t="shared" si="87"/>
        <v>M2</v>
      </c>
      <c r="F473" s="211" t="str">
        <f t="shared" si="87"/>
        <v>M2</v>
      </c>
      <c r="G473" s="211" t="str">
        <f t="shared" si="87"/>
        <v>M2</v>
      </c>
      <c r="H473" s="211" t="str">
        <f t="shared" si="87"/>
        <v>M2</v>
      </c>
      <c r="I473" s="211" t="str">
        <f t="shared" si="87"/>
        <v>M3</v>
      </c>
      <c r="L473" s="193" t="s">
        <v>74</v>
      </c>
      <c r="M473" s="193">
        <f t="shared" si="88"/>
        <v>2.2513518737113074</v>
      </c>
      <c r="N473" s="193">
        <f t="shared" si="89"/>
        <v>10.650290625</v>
      </c>
      <c r="O473" s="193">
        <f t="shared" si="90"/>
        <v>44.988287499999963</v>
      </c>
      <c r="P473" s="193">
        <f t="shared" si="91"/>
        <v>140.53080406839626</v>
      </c>
      <c r="Q473" s="193">
        <f t="shared" si="92"/>
        <v>302.66666015625003</v>
      </c>
      <c r="R473" s="193">
        <f t="shared" si="93"/>
        <v>544.46816846026502</v>
      </c>
      <c r="S473" s="193">
        <f t="shared" si="94"/>
        <v>1064.9188928571423</v>
      </c>
      <c r="T473" s="193">
        <f t="shared" si="95"/>
        <v>1719.4738088642689</v>
      </c>
    </row>
    <row r="474" spans="1:20" x14ac:dyDescent="0.2">
      <c r="A474" t="s">
        <v>69</v>
      </c>
      <c r="B474" s="211" t="str">
        <f t="shared" si="87"/>
        <v>M1</v>
      </c>
      <c r="C474" s="211" t="str">
        <f t="shared" si="87"/>
        <v>M1</v>
      </c>
      <c r="D474" s="211" t="str">
        <f t="shared" si="87"/>
        <v>M1</v>
      </c>
      <c r="E474" s="211" t="str">
        <f t="shared" si="87"/>
        <v>M1</v>
      </c>
      <c r="F474" s="211" t="str">
        <f t="shared" si="87"/>
        <v>M2</v>
      </c>
      <c r="G474" s="211" t="str">
        <f t="shared" si="87"/>
        <v>M2</v>
      </c>
      <c r="H474" s="211" t="str">
        <f t="shared" si="87"/>
        <v>M2</v>
      </c>
      <c r="I474" s="211" t="str">
        <f t="shared" si="87"/>
        <v>M3</v>
      </c>
      <c r="L474" s="193" t="s">
        <v>66</v>
      </c>
      <c r="M474" s="193">
        <f t="shared" si="88"/>
        <v>1.5075546961325905</v>
      </c>
      <c r="N474" s="193">
        <f t="shared" si="89"/>
        <v>6.6961298657718125</v>
      </c>
      <c r="O474" s="193">
        <f t="shared" si="90"/>
        <v>29.371666071428606</v>
      </c>
      <c r="P474" s="193">
        <f t="shared" si="91"/>
        <v>119.89729375000007</v>
      </c>
      <c r="Q474" s="193">
        <f t="shared" si="92"/>
        <v>135.96521250000004</v>
      </c>
      <c r="R474" s="193">
        <f t="shared" si="93"/>
        <v>208.30249638252991</v>
      </c>
      <c r="S474" s="193">
        <f t="shared" si="94"/>
        <v>354.44453703513511</v>
      </c>
      <c r="T474" s="193">
        <f t="shared" si="95"/>
        <v>569.1987206664628</v>
      </c>
    </row>
    <row r="475" spans="1:20" x14ac:dyDescent="0.2">
      <c r="A475" t="s">
        <v>59</v>
      </c>
      <c r="B475" s="211" t="str">
        <f t="shared" si="87"/>
        <v>M1</v>
      </c>
      <c r="C475" s="211" t="str">
        <f t="shared" si="87"/>
        <v>M1</v>
      </c>
      <c r="D475" s="211" t="str">
        <f t="shared" si="87"/>
        <v>M1</v>
      </c>
      <c r="E475" s="211" t="str">
        <f t="shared" si="87"/>
        <v>M1</v>
      </c>
      <c r="F475" s="211" t="str">
        <f t="shared" si="87"/>
        <v>M2</v>
      </c>
      <c r="G475" s="211" t="str">
        <f t="shared" si="87"/>
        <v>M2</v>
      </c>
      <c r="H475" s="211" t="str">
        <f t="shared" si="87"/>
        <v>M2</v>
      </c>
      <c r="I475" s="211" t="str">
        <f t="shared" si="87"/>
        <v>M3</v>
      </c>
      <c r="L475" s="193" t="s">
        <v>69</v>
      </c>
      <c r="M475" s="193">
        <f t="shared" si="88"/>
        <v>1.5143802631579</v>
      </c>
      <c r="N475" s="193">
        <f t="shared" si="89"/>
        <v>6.9303964974293049</v>
      </c>
      <c r="O475" s="193">
        <f t="shared" si="90"/>
        <v>16.974825787815185</v>
      </c>
      <c r="P475" s="193">
        <f t="shared" si="91"/>
        <v>61.91278420212771</v>
      </c>
      <c r="Q475" s="193">
        <f t="shared" si="92"/>
        <v>146.50107931034552</v>
      </c>
      <c r="R475" s="193">
        <f t="shared" si="93"/>
        <v>198.27636792452773</v>
      </c>
      <c r="S475" s="193">
        <f t="shared" si="94"/>
        <v>337.38422080625588</v>
      </c>
      <c r="T475" s="193">
        <f t="shared" si="95"/>
        <v>541.80173987823628</v>
      </c>
    </row>
    <row r="476" spans="1:20" x14ac:dyDescent="0.2">
      <c r="A476" t="s">
        <v>64</v>
      </c>
      <c r="B476" s="211" t="str">
        <f t="shared" si="87"/>
        <v>M1</v>
      </c>
      <c r="C476" s="211" t="str">
        <f t="shared" si="87"/>
        <v>M1</v>
      </c>
      <c r="D476" s="211" t="str">
        <f t="shared" si="87"/>
        <v>M2</v>
      </c>
      <c r="E476" s="211" t="str">
        <f t="shared" si="87"/>
        <v>M2</v>
      </c>
      <c r="F476" s="211" t="str">
        <f t="shared" si="87"/>
        <v>M2</v>
      </c>
      <c r="G476" s="211" t="str">
        <f t="shared" si="87"/>
        <v>M3</v>
      </c>
      <c r="H476" s="211" t="str">
        <f t="shared" si="87"/>
        <v>M3</v>
      </c>
      <c r="I476" s="211" t="str">
        <f t="shared" si="87"/>
        <v>M3</v>
      </c>
      <c r="L476" s="193" t="s">
        <v>59</v>
      </c>
      <c r="M476" s="193">
        <f t="shared" si="88"/>
        <v>1.9304999999999999</v>
      </c>
      <c r="N476" s="193">
        <f t="shared" si="89"/>
        <v>13.143121874999999</v>
      </c>
      <c r="O476" s="193">
        <f t="shared" si="90"/>
        <v>44.324865000000003</v>
      </c>
      <c r="P476" s="193">
        <f t="shared" si="91"/>
        <v>71.810212500000006</v>
      </c>
      <c r="Q476" s="193">
        <f t="shared" si="92"/>
        <v>160.42893749999999</v>
      </c>
      <c r="R476" s="193">
        <f t="shared" si="93"/>
        <v>309.85733303571442</v>
      </c>
      <c r="S476" s="193">
        <f t="shared" si="94"/>
        <v>423.96531887755162</v>
      </c>
      <c r="T476" s="193">
        <f t="shared" si="95"/>
        <v>600.49708333333297</v>
      </c>
    </row>
    <row r="477" spans="1:20" x14ac:dyDescent="0.2">
      <c r="A477" t="s">
        <v>71</v>
      </c>
      <c r="B477" s="211" t="str">
        <f t="shared" si="87"/>
        <v>M1</v>
      </c>
      <c r="C477" s="211" t="str">
        <f t="shared" si="87"/>
        <v>M1</v>
      </c>
      <c r="D477" s="211" t="str">
        <f t="shared" si="87"/>
        <v>M2</v>
      </c>
      <c r="E477" s="211" t="str">
        <f t="shared" si="87"/>
        <v>M2</v>
      </c>
      <c r="F477" s="211" t="str">
        <f t="shared" si="87"/>
        <v>M2</v>
      </c>
      <c r="G477" s="211" t="str">
        <f t="shared" si="87"/>
        <v>M3</v>
      </c>
      <c r="H477" s="211" t="str">
        <f t="shared" si="87"/>
        <v>M3</v>
      </c>
      <c r="I477" s="211" t="str">
        <f t="shared" si="87"/>
        <v>M3</v>
      </c>
      <c r="L477" s="193" t="s">
        <v>64</v>
      </c>
      <c r="M477" s="193">
        <f t="shared" si="88"/>
        <v>3.3184006097560985</v>
      </c>
      <c r="N477" s="193">
        <f t="shared" si="89"/>
        <v>58.176284451958097</v>
      </c>
      <c r="O477" s="193">
        <f t="shared" si="90"/>
        <v>135.44482813467488</v>
      </c>
      <c r="P477" s="193">
        <f t="shared" si="91"/>
        <v>193.22062500000047</v>
      </c>
      <c r="Q477" s="193">
        <f t="shared" si="92"/>
        <v>411.72248732112666</v>
      </c>
      <c r="R477" s="193">
        <f t="shared" si="93"/>
        <v>630.77032976957275</v>
      </c>
      <c r="S477" s="193">
        <f t="shared" si="94"/>
        <v>1073.3097365290478</v>
      </c>
      <c r="T477" s="193">
        <f t="shared" si="95"/>
        <v>1723.6167159507804</v>
      </c>
    </row>
    <row r="478" spans="1:20" x14ac:dyDescent="0.2">
      <c r="A478" t="s">
        <v>58</v>
      </c>
      <c r="B478" s="211" t="str">
        <f t="shared" si="87"/>
        <v>M1</v>
      </c>
      <c r="C478" s="211" t="str">
        <f t="shared" si="87"/>
        <v>M1</v>
      </c>
      <c r="D478" s="211" t="str">
        <f t="shared" si="87"/>
        <v>M1</v>
      </c>
      <c r="E478" s="211" t="str">
        <f t="shared" si="87"/>
        <v>M2</v>
      </c>
      <c r="F478" s="211" t="str">
        <f t="shared" si="87"/>
        <v>M3</v>
      </c>
      <c r="G478" s="211" t="str">
        <f t="shared" si="87"/>
        <v>M3</v>
      </c>
      <c r="H478" s="211" t="str">
        <f t="shared" si="87"/>
        <v>M3</v>
      </c>
      <c r="I478" s="211" t="str">
        <f t="shared" si="87"/>
        <v>M3</v>
      </c>
      <c r="L478" s="193" t="s">
        <v>71</v>
      </c>
      <c r="M478" s="193">
        <f t="shared" si="88"/>
        <v>3.7131250000000025</v>
      </c>
      <c r="N478" s="193">
        <f t="shared" si="89"/>
        <v>44.301662546641836</v>
      </c>
      <c r="O478" s="193">
        <f t="shared" si="90"/>
        <v>157.28393999999949</v>
      </c>
      <c r="P478" s="193">
        <f t="shared" si="91"/>
        <v>277.30552858280265</v>
      </c>
      <c r="Q478" s="193">
        <f t="shared" si="92"/>
        <v>413.40348214285768</v>
      </c>
      <c r="R478" s="193">
        <f t="shared" si="93"/>
        <v>952.21425000000067</v>
      </c>
      <c r="S478" s="193">
        <f t="shared" si="94"/>
        <v>680.76272727272737</v>
      </c>
      <c r="T478" s="193">
        <f t="shared" si="95"/>
        <v>1254.1845258620688</v>
      </c>
    </row>
    <row r="479" spans="1:20" x14ac:dyDescent="0.2">
      <c r="A479" t="s">
        <v>70</v>
      </c>
      <c r="B479" s="211" t="str">
        <f t="shared" si="87"/>
        <v>M1</v>
      </c>
      <c r="C479" s="211" t="str">
        <f t="shared" si="87"/>
        <v>M1</v>
      </c>
      <c r="D479" s="211" t="str">
        <f t="shared" si="87"/>
        <v>M2</v>
      </c>
      <c r="E479" s="211" t="str">
        <f t="shared" si="87"/>
        <v>M2</v>
      </c>
      <c r="F479" s="211" t="str">
        <f t="shared" si="87"/>
        <v>M3</v>
      </c>
      <c r="G479" s="211" t="str">
        <f t="shared" si="87"/>
        <v>M3</v>
      </c>
      <c r="H479" s="211" t="str">
        <f t="shared" si="87"/>
        <v>M3</v>
      </c>
      <c r="I479" s="211" t="str">
        <f t="shared" si="87"/>
        <v>M4</v>
      </c>
      <c r="L479" s="193" t="s">
        <v>58</v>
      </c>
      <c r="M479" s="193">
        <f t="shared" si="88"/>
        <v>1.6087500000000001</v>
      </c>
      <c r="N479" s="193">
        <f t="shared" si="89"/>
        <v>10.052791666666662</v>
      </c>
      <c r="O479" s="193">
        <f t="shared" si="90"/>
        <v>53.966250000000002</v>
      </c>
      <c r="P479" s="193">
        <f t="shared" si="91"/>
        <v>369.45703898763509</v>
      </c>
      <c r="Q479" s="193">
        <f t="shared" si="92"/>
        <v>736.22249999999985</v>
      </c>
      <c r="R479" s="193">
        <f t="shared" si="93"/>
        <v>736.22249999999985</v>
      </c>
      <c r="S479" s="193">
        <f t="shared" si="94"/>
        <v>736.22249999999985</v>
      </c>
      <c r="T479" s="193">
        <f t="shared" si="95"/>
        <v>736.22249999999985</v>
      </c>
    </row>
    <row r="480" spans="1:20" x14ac:dyDescent="0.2">
      <c r="A480" t="s">
        <v>72</v>
      </c>
      <c r="B480" s="211" t="str">
        <f t="shared" si="87"/>
        <v>M1</v>
      </c>
      <c r="C480" s="211" t="str">
        <f t="shared" si="87"/>
        <v>M1</v>
      </c>
      <c r="D480" s="211" t="str">
        <f t="shared" si="87"/>
        <v>M2</v>
      </c>
      <c r="E480" s="211" t="str">
        <f t="shared" si="87"/>
        <v>M2</v>
      </c>
      <c r="F480" s="211" t="str">
        <f t="shared" si="87"/>
        <v>M2</v>
      </c>
      <c r="G480" s="211" t="str">
        <f t="shared" si="87"/>
        <v>M3</v>
      </c>
      <c r="H480" s="211" t="str">
        <f t="shared" si="87"/>
        <v>M3</v>
      </c>
      <c r="I480" s="211" t="str">
        <f t="shared" si="87"/>
        <v>M4</v>
      </c>
      <c r="L480" s="193" t="s">
        <v>70</v>
      </c>
      <c r="M480" s="193">
        <f t="shared" si="88"/>
        <v>14.660777867369401</v>
      </c>
      <c r="N480" s="193">
        <f t="shared" si="89"/>
        <v>30.601270635291868</v>
      </c>
      <c r="O480" s="193">
        <f t="shared" si="90"/>
        <v>261.97936418918891</v>
      </c>
      <c r="P480" s="193">
        <f t="shared" si="91"/>
        <v>307.125</v>
      </c>
      <c r="Q480" s="193">
        <f t="shared" si="92"/>
        <v>654.43463356202835</v>
      </c>
      <c r="R480" s="193">
        <f t="shared" si="93"/>
        <v>1002.6121048437753</v>
      </c>
      <c r="S480" s="193">
        <f t="shared" si="94"/>
        <v>1706.0303620873012</v>
      </c>
      <c r="T480" s="193">
        <f t="shared" si="95"/>
        <v>2739.6960541162875</v>
      </c>
    </row>
    <row r="481" spans="1:20" x14ac:dyDescent="0.2">
      <c r="A481" t="s">
        <v>61</v>
      </c>
      <c r="B481" s="211" t="str">
        <f t="shared" si="87"/>
        <v>M1</v>
      </c>
      <c r="C481" s="211" t="str">
        <f t="shared" si="87"/>
        <v>M1</v>
      </c>
      <c r="D481" s="211" t="str">
        <f t="shared" si="87"/>
        <v>M1</v>
      </c>
      <c r="E481" s="211" t="str">
        <f t="shared" si="87"/>
        <v>M2</v>
      </c>
      <c r="F481" s="211" t="str">
        <f t="shared" si="87"/>
        <v>M2</v>
      </c>
      <c r="G481" s="211" t="str">
        <f t="shared" si="87"/>
        <v>M3</v>
      </c>
      <c r="H481" s="211" t="str">
        <f t="shared" si="87"/>
        <v>M3</v>
      </c>
      <c r="I481" s="211" t="str">
        <f t="shared" si="87"/>
        <v>M3</v>
      </c>
      <c r="L481" s="193" t="s">
        <v>72</v>
      </c>
      <c r="M481" s="193">
        <f t="shared" si="88"/>
        <v>5.2193830414012705</v>
      </c>
      <c r="N481" s="193">
        <f t="shared" si="89"/>
        <v>20.732708033303325</v>
      </c>
      <c r="O481" s="193">
        <f t="shared" si="90"/>
        <v>103.07936069131839</v>
      </c>
      <c r="P481" s="193">
        <f t="shared" si="91"/>
        <v>249.47450357142839</v>
      </c>
      <c r="Q481" s="193">
        <f t="shared" si="92"/>
        <v>394.92984375000003</v>
      </c>
      <c r="R481" s="193">
        <f t="shared" si="93"/>
        <v>558.09</v>
      </c>
      <c r="S481" s="193">
        <f t="shared" si="94"/>
        <v>1481.2931250000001</v>
      </c>
      <c r="T481" s="193">
        <f t="shared" si="95"/>
        <v>2378.7929099848097</v>
      </c>
    </row>
    <row r="482" spans="1:20" x14ac:dyDescent="0.2">
      <c r="A482" t="s">
        <v>56</v>
      </c>
      <c r="B482" s="211" t="str">
        <f t="shared" si="87"/>
        <v>M1</v>
      </c>
      <c r="C482" s="211" t="str">
        <f t="shared" si="87"/>
        <v>M1</v>
      </c>
      <c r="D482" s="211" t="str">
        <f t="shared" si="87"/>
        <v>M1</v>
      </c>
      <c r="E482" s="211" t="str">
        <f t="shared" si="87"/>
        <v>M1</v>
      </c>
      <c r="F482" s="211" t="str">
        <f t="shared" si="87"/>
        <v>M2</v>
      </c>
      <c r="G482" s="211" t="str">
        <f t="shared" si="87"/>
        <v>M2</v>
      </c>
      <c r="H482" s="211" t="str">
        <f t="shared" si="87"/>
        <v>M2</v>
      </c>
      <c r="I482" s="211" t="str">
        <f t="shared" si="87"/>
        <v>M3</v>
      </c>
      <c r="L482" s="193" t="s">
        <v>61</v>
      </c>
      <c r="M482" s="193">
        <f t="shared" si="88"/>
        <v>5.0821908050847524</v>
      </c>
      <c r="N482" s="193">
        <f t="shared" si="89"/>
        <v>22.155004377505058</v>
      </c>
      <c r="O482" s="193">
        <f t="shared" si="90"/>
        <v>90.351091747572866</v>
      </c>
      <c r="P482" s="193">
        <f t="shared" si="91"/>
        <v>189.07454829545392</v>
      </c>
      <c r="Q482" s="193">
        <f t="shared" si="92"/>
        <v>402.88785585556946</v>
      </c>
      <c r="R482" s="193">
        <f t="shared" si="93"/>
        <v>617.23542804685962</v>
      </c>
      <c r="S482" s="193">
        <f t="shared" si="94"/>
        <v>1050.2789420919394</v>
      </c>
      <c r="T482" s="193">
        <f t="shared" si="95"/>
        <v>1686.6318075665467</v>
      </c>
    </row>
    <row r="483" spans="1:20" x14ac:dyDescent="0.2">
      <c r="L483" s="193" t="s">
        <v>56</v>
      </c>
      <c r="M483" s="193">
        <f t="shared" si="88"/>
        <v>2.9848295454545442</v>
      </c>
      <c r="N483" s="193">
        <f t="shared" si="89"/>
        <v>10.003650226586098</v>
      </c>
      <c r="O483" s="193">
        <f t="shared" si="90"/>
        <v>32.820241071428605</v>
      </c>
      <c r="P483" s="193">
        <f t="shared" si="91"/>
        <v>87.757312499999983</v>
      </c>
      <c r="Q483" s="193">
        <f t="shared" si="92"/>
        <v>186.99690565185435</v>
      </c>
      <c r="R483" s="193">
        <f t="shared" si="93"/>
        <v>286.48447310071776</v>
      </c>
      <c r="S483" s="193">
        <f t="shared" si="94"/>
        <v>487.47786608118201</v>
      </c>
      <c r="T483" s="193">
        <f t="shared" si="95"/>
        <v>782.83553203451265</v>
      </c>
    </row>
    <row r="484" spans="1:20" x14ac:dyDescent="0.2">
      <c r="L484" s="193"/>
      <c r="M484" s="193"/>
      <c r="N484" s="193"/>
      <c r="O484" s="193"/>
      <c r="P484" s="193"/>
      <c r="Q484" s="193"/>
      <c r="R484" s="193"/>
      <c r="S484" s="193"/>
      <c r="T484" s="193"/>
    </row>
    <row r="485" spans="1:20" ht="16" x14ac:dyDescent="0.2">
      <c r="A485" s="213" t="s">
        <v>1300</v>
      </c>
      <c r="B485" s="118"/>
      <c r="C485" s="118"/>
      <c r="D485" s="118"/>
      <c r="E485" s="118"/>
      <c r="F485" s="118"/>
      <c r="G485" s="118"/>
      <c r="H485" s="118"/>
      <c r="I485" s="118"/>
      <c r="L485" s="165" t="s">
        <v>1397</v>
      </c>
      <c r="M485" s="165"/>
      <c r="N485" s="165"/>
      <c r="O485" s="165"/>
      <c r="P485" s="165"/>
      <c r="Q485" s="165"/>
      <c r="R485" s="165"/>
      <c r="S485" s="165"/>
      <c r="T485" s="165"/>
    </row>
    <row r="486" spans="1:20" ht="21" x14ac:dyDescent="0.25">
      <c r="A486" s="119" t="s">
        <v>1336</v>
      </c>
      <c r="B486" s="120" t="s">
        <v>57</v>
      </c>
      <c r="C486" s="120" t="s">
        <v>68</v>
      </c>
      <c r="D486" s="120" t="s">
        <v>63</v>
      </c>
      <c r="E486" s="120" t="s">
        <v>60</v>
      </c>
      <c r="F486" s="120" t="s">
        <v>75</v>
      </c>
      <c r="G486" s="120" t="s">
        <v>67</v>
      </c>
      <c r="H486" s="120" t="s">
        <v>84</v>
      </c>
      <c r="I486" s="120" t="s">
        <v>1303</v>
      </c>
      <c r="L486" s="214" t="s">
        <v>1387</v>
      </c>
      <c r="M486" s="191"/>
      <c r="N486" s="191"/>
      <c r="O486" s="191"/>
      <c r="P486" s="191"/>
      <c r="Q486" s="191"/>
      <c r="R486" s="191"/>
      <c r="S486" s="191"/>
      <c r="T486" s="191"/>
    </row>
    <row r="487" spans="1:20" ht="16" x14ac:dyDescent="0.2">
      <c r="A487" t="s">
        <v>65</v>
      </c>
      <c r="B487" s="211" t="str">
        <f t="shared" ref="B487:I502" si="96">_xlfn.IFS(M488&gt;10000,"M5",M488&gt;2000,"M4",M488&gt;500,"M3",M488&gt;100,"M2",M488&gt;=0,"M1")</f>
        <v>M1</v>
      </c>
      <c r="C487" s="211" t="str">
        <f t="shared" si="96"/>
        <v>M1</v>
      </c>
      <c r="D487" s="211" t="str">
        <f t="shared" si="96"/>
        <v>M1</v>
      </c>
      <c r="E487" s="211" t="str">
        <f t="shared" si="96"/>
        <v>M2</v>
      </c>
      <c r="F487" s="211" t="str">
        <f t="shared" si="96"/>
        <v>M3</v>
      </c>
      <c r="G487" s="211" t="str">
        <f t="shared" si="96"/>
        <v>M3</v>
      </c>
      <c r="H487" s="211" t="str">
        <f t="shared" si="96"/>
        <v>M4</v>
      </c>
      <c r="I487" s="211" t="str">
        <f t="shared" si="96"/>
        <v>M4</v>
      </c>
      <c r="L487" s="192" t="s">
        <v>1336</v>
      </c>
      <c r="M487" s="120" t="s">
        <v>57</v>
      </c>
      <c r="N487" s="120" t="s">
        <v>68</v>
      </c>
      <c r="O487" s="120" t="s">
        <v>63</v>
      </c>
      <c r="P487" s="120" t="s">
        <v>60</v>
      </c>
      <c r="Q487" s="120" t="s">
        <v>75</v>
      </c>
      <c r="R487" s="120" t="s">
        <v>67</v>
      </c>
      <c r="S487" s="120" t="s">
        <v>84</v>
      </c>
      <c r="T487" s="120" t="s">
        <v>1303</v>
      </c>
    </row>
    <row r="488" spans="1:20" x14ac:dyDescent="0.2">
      <c r="A488" t="s">
        <v>76</v>
      </c>
      <c r="B488" s="211" t="str">
        <f t="shared" si="96"/>
        <v>M1</v>
      </c>
      <c r="C488" s="211" t="str">
        <f t="shared" si="96"/>
        <v>M1</v>
      </c>
      <c r="D488" s="211" t="str">
        <f t="shared" si="96"/>
        <v>M2</v>
      </c>
      <c r="E488" s="211" t="str">
        <f t="shared" si="96"/>
        <v>M2</v>
      </c>
      <c r="F488" s="211" t="str">
        <f t="shared" si="96"/>
        <v>M3</v>
      </c>
      <c r="G488" s="211" t="str">
        <f t="shared" si="96"/>
        <v>M3</v>
      </c>
      <c r="H488" s="211" t="str">
        <f t="shared" si="96"/>
        <v>M3</v>
      </c>
      <c r="I488" s="211" t="str">
        <f t="shared" si="96"/>
        <v>M4</v>
      </c>
      <c r="L488" s="193" t="s">
        <v>65</v>
      </c>
      <c r="M488" s="193">
        <f t="shared" ref="M488:M503" si="97">B69*$I$12*$B$44*(1-andel_olje)</f>
        <v>7.4805714285714258</v>
      </c>
      <c r="N488" s="193">
        <f t="shared" ref="N488:N503" si="98">C69*$I$12*$B$44*(1-andel_olje)</f>
        <v>27.637696165966378</v>
      </c>
      <c r="O488" s="193">
        <f t="shared" ref="O488:O503" si="99">D69*$I$12*$B$44*(1-andel_olje)</f>
        <v>89.873627760736468</v>
      </c>
      <c r="P488" s="193">
        <f t="shared" ref="P488:P503" si="100">E69*$I$12*$B$44*(1-andel_olje)</f>
        <v>210.52236982758637</v>
      </c>
      <c r="Q488" s="193">
        <f t="shared" ref="Q488:Q503" si="101">F69*$I$12*$B$44*(1-andel_olje)</f>
        <v>843.12511886502921</v>
      </c>
      <c r="R488" s="193">
        <f t="shared" ref="R488:R503" si="102">G69*$I$12*$B$44*(1-andel_olje)</f>
        <v>1514.6277586206879</v>
      </c>
      <c r="S488" s="193">
        <f t="shared" ref="S488:S503" si="103">H69*$I$12*$B$44*(1-andel_olje)</f>
        <v>2046.3238771860106</v>
      </c>
      <c r="T488" s="193">
        <f t="shared" ref="T488:T503" si="104">I69*$I$12*$B$44*(1-andel_olje)</f>
        <v>4071.158861671468</v>
      </c>
    </row>
    <row r="489" spans="1:20" x14ac:dyDescent="0.2">
      <c r="A489" t="s">
        <v>62</v>
      </c>
      <c r="B489" s="211" t="str">
        <f t="shared" si="96"/>
        <v>M1</v>
      </c>
      <c r="C489" s="211" t="str">
        <f t="shared" si="96"/>
        <v>M1</v>
      </c>
      <c r="D489" s="211" t="str">
        <f t="shared" si="96"/>
        <v>M2</v>
      </c>
      <c r="E489" s="211" t="str">
        <f t="shared" si="96"/>
        <v>M2</v>
      </c>
      <c r="F489" s="211" t="str">
        <f t="shared" si="96"/>
        <v>M3</v>
      </c>
      <c r="G489" s="211" t="str">
        <f t="shared" si="96"/>
        <v>M3</v>
      </c>
      <c r="H489" s="211" t="str">
        <f t="shared" si="96"/>
        <v>M4</v>
      </c>
      <c r="I489" s="211" t="str">
        <f t="shared" si="96"/>
        <v>M4</v>
      </c>
      <c r="L489" s="193" t="s">
        <v>76</v>
      </c>
      <c r="M489" s="193">
        <f t="shared" si="97"/>
        <v>6.3095189026396321</v>
      </c>
      <c r="N489" s="193">
        <f t="shared" si="98"/>
        <v>29.847937500000022</v>
      </c>
      <c r="O489" s="193">
        <f t="shared" si="99"/>
        <v>120.63419391891905</v>
      </c>
      <c r="P489" s="193">
        <f t="shared" si="100"/>
        <v>342.2153723958333</v>
      </c>
      <c r="Q489" s="193">
        <f t="shared" si="101"/>
        <v>820.9121409574459</v>
      </c>
      <c r="R489" s="193">
        <f t="shared" si="102"/>
        <v>1166.8718749999982</v>
      </c>
      <c r="S489" s="193">
        <f t="shared" si="103"/>
        <v>1985.5324285416705</v>
      </c>
      <c r="T489" s="193">
        <f t="shared" si="104"/>
        <v>3188.5454565650798</v>
      </c>
    </row>
    <row r="490" spans="1:20" x14ac:dyDescent="0.2">
      <c r="A490" t="s">
        <v>73</v>
      </c>
      <c r="B490" s="211" t="str">
        <f t="shared" si="96"/>
        <v>M1</v>
      </c>
      <c r="C490" s="211" t="str">
        <f t="shared" si="96"/>
        <v>M1</v>
      </c>
      <c r="D490" s="211" t="str">
        <f t="shared" si="96"/>
        <v>M1</v>
      </c>
      <c r="E490" s="211" t="str">
        <f t="shared" si="96"/>
        <v>M2</v>
      </c>
      <c r="F490" s="211" t="str">
        <f t="shared" si="96"/>
        <v>M3</v>
      </c>
      <c r="G490" s="211" t="str">
        <f t="shared" si="96"/>
        <v>M3</v>
      </c>
      <c r="H490" s="211" t="str">
        <f t="shared" si="96"/>
        <v>M4</v>
      </c>
      <c r="I490" s="211" t="str">
        <f t="shared" si="96"/>
        <v>M4</v>
      </c>
      <c r="L490" s="193" t="s">
        <v>62</v>
      </c>
      <c r="M490" s="193">
        <f t="shared" si="97"/>
        <v>11.678271762974944</v>
      </c>
      <c r="N490" s="193">
        <f t="shared" si="98"/>
        <v>55.245468167701986</v>
      </c>
      <c r="O490" s="193">
        <f t="shared" si="99"/>
        <v>221.78005603448273</v>
      </c>
      <c r="P490" s="193">
        <f t="shared" si="100"/>
        <v>440.118046875</v>
      </c>
      <c r="Q490" s="193">
        <f t="shared" si="101"/>
        <v>981.78416230366395</v>
      </c>
      <c r="R490" s="193">
        <f t="shared" si="102"/>
        <v>1562.3643750000001</v>
      </c>
      <c r="S490" s="193">
        <f t="shared" si="103"/>
        <v>2305.8465743440242</v>
      </c>
      <c r="T490" s="193">
        <f t="shared" si="104"/>
        <v>4404.2339673913038</v>
      </c>
    </row>
    <row r="491" spans="1:20" x14ac:dyDescent="0.2">
      <c r="A491" t="s">
        <v>117</v>
      </c>
      <c r="B491" s="211" t="str">
        <f t="shared" si="96"/>
        <v>M1</v>
      </c>
      <c r="C491" s="211" t="str">
        <f t="shared" si="96"/>
        <v>M1</v>
      </c>
      <c r="D491" s="211" t="str">
        <f t="shared" si="96"/>
        <v>M2</v>
      </c>
      <c r="E491" s="211" t="str">
        <f t="shared" si="96"/>
        <v>M2</v>
      </c>
      <c r="F491" s="211" t="str">
        <f t="shared" si="96"/>
        <v>M3</v>
      </c>
      <c r="G491" s="211" t="str">
        <f t="shared" si="96"/>
        <v>M3</v>
      </c>
      <c r="H491" s="211" t="str">
        <f t="shared" si="96"/>
        <v>M4</v>
      </c>
      <c r="I491" s="211" t="str">
        <f t="shared" si="96"/>
        <v>M4</v>
      </c>
      <c r="L491" s="193" t="s">
        <v>73</v>
      </c>
      <c r="M491" s="193">
        <f t="shared" si="97"/>
        <v>5.5272901147563456</v>
      </c>
      <c r="N491" s="193">
        <f t="shared" si="98"/>
        <v>26.147510204081613</v>
      </c>
      <c r="O491" s="193">
        <f t="shared" si="99"/>
        <v>78.464253099173661</v>
      </c>
      <c r="P491" s="193">
        <f t="shared" si="100"/>
        <v>254.93180100755688</v>
      </c>
      <c r="Q491" s="193">
        <f t="shared" si="101"/>
        <v>949.57445339470837</v>
      </c>
      <c r="R491" s="193">
        <f t="shared" si="102"/>
        <v>1405.1909675337592</v>
      </c>
      <c r="S491" s="193">
        <f t="shared" si="103"/>
        <v>2515.3235714285738</v>
      </c>
      <c r="T491" s="193">
        <f t="shared" si="104"/>
        <v>3802.6597457627122</v>
      </c>
    </row>
    <row r="492" spans="1:20" x14ac:dyDescent="0.2">
      <c r="A492" t="s">
        <v>74</v>
      </c>
      <c r="B492" s="211" t="str">
        <f t="shared" si="96"/>
        <v>M1</v>
      </c>
      <c r="C492" s="211" t="str">
        <f t="shared" si="96"/>
        <v>M1</v>
      </c>
      <c r="D492" s="211" t="str">
        <f t="shared" si="96"/>
        <v>M2</v>
      </c>
      <c r="E492" s="211" t="str">
        <f t="shared" si="96"/>
        <v>M2</v>
      </c>
      <c r="F492" s="211" t="str">
        <f t="shared" si="96"/>
        <v>M3</v>
      </c>
      <c r="G492" s="211" t="str">
        <f t="shared" si="96"/>
        <v>M3</v>
      </c>
      <c r="H492" s="211" t="str">
        <f t="shared" si="96"/>
        <v>M4</v>
      </c>
      <c r="I492" s="211" t="str">
        <f t="shared" si="96"/>
        <v>M4</v>
      </c>
      <c r="L492" s="193" t="s">
        <v>117</v>
      </c>
      <c r="M492" s="193">
        <f t="shared" si="97"/>
        <v>6.1252016129032469</v>
      </c>
      <c r="N492" s="193">
        <f t="shared" si="98"/>
        <v>42.170682164634172</v>
      </c>
      <c r="O492" s="193">
        <f t="shared" si="99"/>
        <v>121.75536221590903</v>
      </c>
      <c r="P492" s="193">
        <f t="shared" si="100"/>
        <v>317.5398036889099</v>
      </c>
      <c r="Q492" s="193">
        <f t="shared" si="101"/>
        <v>1088.3163693052413</v>
      </c>
      <c r="R492" s="193">
        <f t="shared" si="102"/>
        <v>1533.473275862068</v>
      </c>
      <c r="S492" s="193">
        <f t="shared" si="103"/>
        <v>2369.3999999999987</v>
      </c>
      <c r="T492" s="193">
        <f t="shared" si="104"/>
        <v>3804.9943159751056</v>
      </c>
    </row>
    <row r="493" spans="1:20" x14ac:dyDescent="0.2">
      <c r="A493" t="s">
        <v>66</v>
      </c>
      <c r="B493" s="211" t="str">
        <f t="shared" si="96"/>
        <v>M1</v>
      </c>
      <c r="C493" s="211" t="str">
        <f t="shared" si="96"/>
        <v>M1</v>
      </c>
      <c r="D493" s="211" t="str">
        <f t="shared" si="96"/>
        <v>M1</v>
      </c>
      <c r="E493" s="211" t="str">
        <f t="shared" si="96"/>
        <v>M2</v>
      </c>
      <c r="F493" s="211" t="str">
        <f t="shared" si="96"/>
        <v>M2</v>
      </c>
      <c r="G493" s="211" t="str">
        <f t="shared" si="96"/>
        <v>M3</v>
      </c>
      <c r="H493" s="211" t="str">
        <f t="shared" si="96"/>
        <v>M3</v>
      </c>
      <c r="I493" s="211" t="str">
        <f t="shared" si="96"/>
        <v>M3</v>
      </c>
      <c r="L493" s="193" t="s">
        <v>74</v>
      </c>
      <c r="M493" s="193">
        <f t="shared" si="97"/>
        <v>7.5045062457043574</v>
      </c>
      <c r="N493" s="193">
        <f t="shared" si="98"/>
        <v>35.500968749999998</v>
      </c>
      <c r="O493" s="193">
        <f t="shared" si="99"/>
        <v>149.96095833333322</v>
      </c>
      <c r="P493" s="193">
        <f t="shared" si="100"/>
        <v>468.43601356132081</v>
      </c>
      <c r="Q493" s="193">
        <f t="shared" si="101"/>
        <v>1008.8888671875001</v>
      </c>
      <c r="R493" s="193">
        <f t="shared" si="102"/>
        <v>1814.8938948675504</v>
      </c>
      <c r="S493" s="193">
        <f t="shared" si="103"/>
        <v>3549.7296428571412</v>
      </c>
      <c r="T493" s="193">
        <f t="shared" si="104"/>
        <v>5731.579362880897</v>
      </c>
    </row>
    <row r="494" spans="1:20" x14ac:dyDescent="0.2">
      <c r="A494" t="s">
        <v>69</v>
      </c>
      <c r="B494" s="211" t="str">
        <f t="shared" si="96"/>
        <v>M1</v>
      </c>
      <c r="C494" s="211" t="str">
        <f t="shared" si="96"/>
        <v>M1</v>
      </c>
      <c r="D494" s="211" t="str">
        <f t="shared" si="96"/>
        <v>M1</v>
      </c>
      <c r="E494" s="211" t="str">
        <f t="shared" si="96"/>
        <v>M2</v>
      </c>
      <c r="F494" s="211" t="str">
        <f t="shared" si="96"/>
        <v>M2</v>
      </c>
      <c r="G494" s="211" t="str">
        <f t="shared" si="96"/>
        <v>M3</v>
      </c>
      <c r="H494" s="211" t="str">
        <f t="shared" si="96"/>
        <v>M3</v>
      </c>
      <c r="I494" s="211" t="str">
        <f t="shared" si="96"/>
        <v>M3</v>
      </c>
      <c r="L494" s="193" t="s">
        <v>66</v>
      </c>
      <c r="M494" s="193">
        <f t="shared" si="97"/>
        <v>5.025182320441969</v>
      </c>
      <c r="N494" s="193">
        <f t="shared" si="98"/>
        <v>22.320432885906044</v>
      </c>
      <c r="O494" s="193">
        <f t="shared" si="99"/>
        <v>97.905553571428698</v>
      </c>
      <c r="P494" s="193">
        <f t="shared" si="100"/>
        <v>399.65764583333362</v>
      </c>
      <c r="Q494" s="193">
        <f t="shared" si="101"/>
        <v>453.21737500000012</v>
      </c>
      <c r="R494" s="193">
        <f t="shared" si="102"/>
        <v>694.34165460843303</v>
      </c>
      <c r="S494" s="193">
        <f t="shared" si="103"/>
        <v>1181.4817901171173</v>
      </c>
      <c r="T494" s="193">
        <f t="shared" si="104"/>
        <v>1897.3290688882093</v>
      </c>
    </row>
    <row r="495" spans="1:20" x14ac:dyDescent="0.2">
      <c r="A495" t="s">
        <v>59</v>
      </c>
      <c r="B495" s="211" t="str">
        <f t="shared" si="96"/>
        <v>M1</v>
      </c>
      <c r="C495" s="211" t="str">
        <f t="shared" si="96"/>
        <v>M1</v>
      </c>
      <c r="D495" s="211" t="str">
        <f t="shared" si="96"/>
        <v>M2</v>
      </c>
      <c r="E495" s="211" t="str">
        <f t="shared" si="96"/>
        <v>M2</v>
      </c>
      <c r="F495" s="211" t="str">
        <f t="shared" si="96"/>
        <v>M3</v>
      </c>
      <c r="G495" s="211" t="str">
        <f t="shared" si="96"/>
        <v>M3</v>
      </c>
      <c r="H495" s="211" t="str">
        <f t="shared" si="96"/>
        <v>M3</v>
      </c>
      <c r="I495" s="211" t="str">
        <f t="shared" si="96"/>
        <v>M4</v>
      </c>
      <c r="L495" s="193" t="s">
        <v>69</v>
      </c>
      <c r="M495" s="193">
        <f t="shared" si="97"/>
        <v>5.0479342105263338</v>
      </c>
      <c r="N495" s="193">
        <f t="shared" si="98"/>
        <v>23.101321658097689</v>
      </c>
      <c r="O495" s="193">
        <f t="shared" si="99"/>
        <v>56.58275262605062</v>
      </c>
      <c r="P495" s="193">
        <f t="shared" si="100"/>
        <v>206.37594734042568</v>
      </c>
      <c r="Q495" s="193">
        <f t="shared" si="101"/>
        <v>488.33693103448502</v>
      </c>
      <c r="R495" s="193">
        <f t="shared" si="102"/>
        <v>660.92122641509252</v>
      </c>
      <c r="S495" s="193">
        <f t="shared" si="103"/>
        <v>1124.6140693541861</v>
      </c>
      <c r="T495" s="193">
        <f t="shared" si="104"/>
        <v>1806.0057995941211</v>
      </c>
    </row>
    <row r="496" spans="1:20" x14ac:dyDescent="0.2">
      <c r="A496" t="s">
        <v>64</v>
      </c>
      <c r="B496" s="211" t="str">
        <f t="shared" si="96"/>
        <v>M1</v>
      </c>
      <c r="C496" s="211" t="str">
        <f t="shared" si="96"/>
        <v>M2</v>
      </c>
      <c r="D496" s="211" t="str">
        <f t="shared" si="96"/>
        <v>M2</v>
      </c>
      <c r="E496" s="211" t="str">
        <f t="shared" si="96"/>
        <v>M3</v>
      </c>
      <c r="F496" s="211" t="str">
        <f t="shared" si="96"/>
        <v>M3</v>
      </c>
      <c r="G496" s="211" t="str">
        <f t="shared" si="96"/>
        <v>M4</v>
      </c>
      <c r="H496" s="211" t="str">
        <f t="shared" si="96"/>
        <v>M4</v>
      </c>
      <c r="I496" s="211" t="str">
        <f t="shared" si="96"/>
        <v>M4</v>
      </c>
      <c r="L496" s="193" t="s">
        <v>59</v>
      </c>
      <c r="M496" s="193">
        <f t="shared" si="97"/>
        <v>6.4350000000000005</v>
      </c>
      <c r="N496" s="193">
        <f t="shared" si="98"/>
        <v>43.81040625</v>
      </c>
      <c r="O496" s="193">
        <f t="shared" si="99"/>
        <v>147.74955</v>
      </c>
      <c r="P496" s="193">
        <f t="shared" si="100"/>
        <v>239.36737499999998</v>
      </c>
      <c r="Q496" s="193">
        <f t="shared" si="101"/>
        <v>534.76312500000006</v>
      </c>
      <c r="R496" s="193">
        <f t="shared" si="102"/>
        <v>1032.8577767857148</v>
      </c>
      <c r="S496" s="193">
        <f t="shared" si="103"/>
        <v>1413.2177295918389</v>
      </c>
      <c r="T496" s="193">
        <f t="shared" si="104"/>
        <v>2001.6569444444431</v>
      </c>
    </row>
    <row r="497" spans="1:21" x14ac:dyDescent="0.2">
      <c r="A497" t="s">
        <v>71</v>
      </c>
      <c r="B497" s="211" t="str">
        <f t="shared" si="96"/>
        <v>M1</v>
      </c>
      <c r="C497" s="211" t="str">
        <f t="shared" si="96"/>
        <v>M2</v>
      </c>
      <c r="D497" s="211" t="str">
        <f t="shared" si="96"/>
        <v>M3</v>
      </c>
      <c r="E497" s="211" t="str">
        <f t="shared" si="96"/>
        <v>M3</v>
      </c>
      <c r="F497" s="211" t="str">
        <f t="shared" si="96"/>
        <v>M3</v>
      </c>
      <c r="G497" s="211" t="str">
        <f t="shared" si="96"/>
        <v>M4</v>
      </c>
      <c r="H497" s="211" t="str">
        <f t="shared" si="96"/>
        <v>M4</v>
      </c>
      <c r="I497" s="211" t="str">
        <f t="shared" si="96"/>
        <v>M4</v>
      </c>
      <c r="L497" s="193" t="s">
        <v>64</v>
      </c>
      <c r="M497" s="193">
        <f t="shared" si="97"/>
        <v>11.061335365853664</v>
      </c>
      <c r="N497" s="193">
        <f t="shared" si="98"/>
        <v>193.92094817319364</v>
      </c>
      <c r="O497" s="193">
        <f t="shared" si="99"/>
        <v>451.48276044891634</v>
      </c>
      <c r="P497" s="193">
        <f t="shared" si="100"/>
        <v>644.06875000000161</v>
      </c>
      <c r="Q497" s="193">
        <f t="shared" si="101"/>
        <v>1372.4082910704224</v>
      </c>
      <c r="R497" s="193">
        <f t="shared" si="102"/>
        <v>2102.5677658985755</v>
      </c>
      <c r="S497" s="193">
        <f t="shared" si="103"/>
        <v>3577.6991217634923</v>
      </c>
      <c r="T497" s="193">
        <f t="shared" si="104"/>
        <v>5745.3890531692687</v>
      </c>
    </row>
    <row r="498" spans="1:21" x14ac:dyDescent="0.2">
      <c r="A498" t="s">
        <v>58</v>
      </c>
      <c r="B498" s="211" t="str">
        <f t="shared" si="96"/>
        <v>M1</v>
      </c>
      <c r="C498" s="211" t="str">
        <f t="shared" si="96"/>
        <v>M1</v>
      </c>
      <c r="D498" s="211" t="str">
        <f t="shared" si="96"/>
        <v>M2</v>
      </c>
      <c r="E498" s="211" t="str">
        <f t="shared" si="96"/>
        <v>M3</v>
      </c>
      <c r="F498" s="211" t="str">
        <f t="shared" si="96"/>
        <v>M4</v>
      </c>
      <c r="G498" s="211" t="str">
        <f t="shared" si="96"/>
        <v>M4</v>
      </c>
      <c r="H498" s="211" t="str">
        <f t="shared" si="96"/>
        <v>M4</v>
      </c>
      <c r="I498" s="211" t="str">
        <f t="shared" si="96"/>
        <v>M4</v>
      </c>
      <c r="L498" s="193" t="s">
        <v>71</v>
      </c>
      <c r="M498" s="193">
        <f t="shared" si="97"/>
        <v>12.37708333333334</v>
      </c>
      <c r="N498" s="193">
        <f t="shared" si="98"/>
        <v>147.67220848880612</v>
      </c>
      <c r="O498" s="193">
        <f t="shared" si="99"/>
        <v>524.2797999999982</v>
      </c>
      <c r="P498" s="193">
        <f t="shared" si="100"/>
        <v>924.35176194267558</v>
      </c>
      <c r="Q498" s="193">
        <f t="shared" si="101"/>
        <v>1378.011607142859</v>
      </c>
      <c r="R498" s="193">
        <f t="shared" si="102"/>
        <v>3174.0475000000024</v>
      </c>
      <c r="S498" s="193">
        <f t="shared" si="103"/>
        <v>2269.2090909090916</v>
      </c>
      <c r="T498" s="193">
        <f t="shared" si="104"/>
        <v>4180.6150862068953</v>
      </c>
    </row>
    <row r="499" spans="1:21" x14ac:dyDescent="0.2">
      <c r="A499" t="s">
        <v>70</v>
      </c>
      <c r="B499" s="211" t="str">
        <f t="shared" si="96"/>
        <v>M1</v>
      </c>
      <c r="C499" s="211" t="str">
        <f t="shared" si="96"/>
        <v>M2</v>
      </c>
      <c r="D499" s="211" t="str">
        <f t="shared" si="96"/>
        <v>M3</v>
      </c>
      <c r="E499" s="211" t="str">
        <f t="shared" si="96"/>
        <v>M3</v>
      </c>
      <c r="F499" s="211" t="str">
        <f t="shared" si="96"/>
        <v>M4</v>
      </c>
      <c r="G499" s="211" t="str">
        <f t="shared" si="96"/>
        <v>M4</v>
      </c>
      <c r="H499" s="211" t="str">
        <f t="shared" si="96"/>
        <v>M4</v>
      </c>
      <c r="I499" s="211" t="str">
        <f t="shared" si="96"/>
        <v>M4</v>
      </c>
      <c r="L499" s="193" t="s">
        <v>58</v>
      </c>
      <c r="M499" s="193">
        <f t="shared" si="97"/>
        <v>5.3625000000000007</v>
      </c>
      <c r="N499" s="193">
        <f t="shared" si="98"/>
        <v>33.509305555555542</v>
      </c>
      <c r="O499" s="193">
        <f t="shared" si="99"/>
        <v>179.88749999999999</v>
      </c>
      <c r="P499" s="193">
        <f t="shared" si="100"/>
        <v>1231.523463292117</v>
      </c>
      <c r="Q499" s="193">
        <f t="shared" si="101"/>
        <v>2454.0749999999998</v>
      </c>
      <c r="R499" s="193">
        <f t="shared" si="102"/>
        <v>2454.0749999999998</v>
      </c>
      <c r="S499" s="193">
        <f t="shared" si="103"/>
        <v>2454.0749999999998</v>
      </c>
      <c r="T499" s="193">
        <f t="shared" si="104"/>
        <v>2454.0749999999998</v>
      </c>
    </row>
    <row r="500" spans="1:21" x14ac:dyDescent="0.2">
      <c r="A500" t="s">
        <v>72</v>
      </c>
      <c r="B500" s="211" t="str">
        <f t="shared" si="96"/>
        <v>M1</v>
      </c>
      <c r="C500" s="211" t="str">
        <f t="shared" si="96"/>
        <v>M1</v>
      </c>
      <c r="D500" s="211" t="str">
        <f t="shared" si="96"/>
        <v>M2</v>
      </c>
      <c r="E500" s="211" t="str">
        <f t="shared" si="96"/>
        <v>M3</v>
      </c>
      <c r="F500" s="211" t="str">
        <f t="shared" si="96"/>
        <v>M3</v>
      </c>
      <c r="G500" s="211" t="str">
        <f t="shared" si="96"/>
        <v>M3</v>
      </c>
      <c r="H500" s="211" t="str">
        <f t="shared" si="96"/>
        <v>M4</v>
      </c>
      <c r="I500" s="211" t="str">
        <f t="shared" si="96"/>
        <v>M4</v>
      </c>
      <c r="L500" s="193" t="s">
        <v>70</v>
      </c>
      <c r="M500" s="193">
        <f t="shared" si="97"/>
        <v>48.869259557897998</v>
      </c>
      <c r="N500" s="193">
        <f t="shared" si="98"/>
        <v>102.0042354509729</v>
      </c>
      <c r="O500" s="193">
        <f t="shared" si="99"/>
        <v>873.2645472972963</v>
      </c>
      <c r="P500" s="193">
        <f t="shared" si="100"/>
        <v>1023.75</v>
      </c>
      <c r="Q500" s="193">
        <f t="shared" si="101"/>
        <v>2181.4487785400943</v>
      </c>
      <c r="R500" s="193">
        <f t="shared" si="102"/>
        <v>3342.0403494792508</v>
      </c>
      <c r="S500" s="193">
        <f t="shared" si="103"/>
        <v>5686.767873624337</v>
      </c>
      <c r="T500" s="193">
        <f t="shared" si="104"/>
        <v>9132.3201803876254</v>
      </c>
    </row>
    <row r="501" spans="1:21" x14ac:dyDescent="0.2">
      <c r="A501" t="s">
        <v>61</v>
      </c>
      <c r="B501" s="211" t="str">
        <f t="shared" si="96"/>
        <v>M1</v>
      </c>
      <c r="C501" s="211" t="str">
        <f t="shared" si="96"/>
        <v>M1</v>
      </c>
      <c r="D501" s="211" t="str">
        <f t="shared" si="96"/>
        <v>M2</v>
      </c>
      <c r="E501" s="211" t="str">
        <f t="shared" si="96"/>
        <v>M3</v>
      </c>
      <c r="F501" s="211" t="str">
        <f t="shared" si="96"/>
        <v>M3</v>
      </c>
      <c r="G501" s="211" t="str">
        <f t="shared" si="96"/>
        <v>M4</v>
      </c>
      <c r="H501" s="211" t="str">
        <f t="shared" si="96"/>
        <v>M4</v>
      </c>
      <c r="I501" s="211" t="str">
        <f t="shared" si="96"/>
        <v>M4</v>
      </c>
      <c r="L501" s="193" t="s">
        <v>72</v>
      </c>
      <c r="M501" s="193">
        <f t="shared" si="97"/>
        <v>17.39794347133757</v>
      </c>
      <c r="N501" s="193">
        <f t="shared" si="98"/>
        <v>69.109026777677741</v>
      </c>
      <c r="O501" s="193">
        <f t="shared" si="99"/>
        <v>343.5978689710613</v>
      </c>
      <c r="P501" s="193">
        <f t="shared" si="100"/>
        <v>831.58167857142803</v>
      </c>
      <c r="Q501" s="193">
        <f t="shared" si="101"/>
        <v>1316.4328125000002</v>
      </c>
      <c r="R501" s="193">
        <f t="shared" si="102"/>
        <v>1860.3000000000002</v>
      </c>
      <c r="S501" s="193">
        <f t="shared" si="103"/>
        <v>4937.6437500000002</v>
      </c>
      <c r="T501" s="193">
        <f t="shared" si="104"/>
        <v>7929.3096999493664</v>
      </c>
    </row>
    <row r="502" spans="1:21" x14ac:dyDescent="0.2">
      <c r="A502" t="s">
        <v>56</v>
      </c>
      <c r="B502" s="211" t="str">
        <f t="shared" si="96"/>
        <v>M1</v>
      </c>
      <c r="C502" s="211" t="str">
        <f t="shared" si="96"/>
        <v>M1</v>
      </c>
      <c r="D502" s="211" t="str">
        <f t="shared" si="96"/>
        <v>M2</v>
      </c>
      <c r="E502" s="211" t="str">
        <f t="shared" si="96"/>
        <v>M2</v>
      </c>
      <c r="F502" s="211" t="str">
        <f t="shared" si="96"/>
        <v>M3</v>
      </c>
      <c r="G502" s="211" t="str">
        <f t="shared" si="96"/>
        <v>M3</v>
      </c>
      <c r="H502" s="211" t="str">
        <f t="shared" si="96"/>
        <v>M3</v>
      </c>
      <c r="I502" s="211" t="str">
        <f t="shared" si="96"/>
        <v>M4</v>
      </c>
      <c r="L502" s="193" t="s">
        <v>61</v>
      </c>
      <c r="M502" s="193">
        <f t="shared" si="97"/>
        <v>16.940636016949178</v>
      </c>
      <c r="N502" s="193">
        <f t="shared" si="98"/>
        <v>73.850014591683532</v>
      </c>
      <c r="O502" s="193">
        <f t="shared" si="99"/>
        <v>301.17030582524291</v>
      </c>
      <c r="P502" s="193">
        <f t="shared" si="100"/>
        <v>630.24849431817984</v>
      </c>
      <c r="Q502" s="193">
        <f t="shared" si="101"/>
        <v>1342.959519518565</v>
      </c>
      <c r="R502" s="193">
        <f t="shared" si="102"/>
        <v>2057.4514268228654</v>
      </c>
      <c r="S502" s="193">
        <f t="shared" si="103"/>
        <v>3500.9298069731312</v>
      </c>
      <c r="T502" s="193">
        <f t="shared" si="104"/>
        <v>5622.1060252218231</v>
      </c>
    </row>
    <row r="503" spans="1:21" x14ac:dyDescent="0.2">
      <c r="L503" s="193" t="s">
        <v>56</v>
      </c>
      <c r="M503" s="193">
        <f t="shared" si="97"/>
        <v>9.9494318181818144</v>
      </c>
      <c r="N503" s="193">
        <f t="shared" si="98"/>
        <v>33.345500755286999</v>
      </c>
      <c r="O503" s="193">
        <f t="shared" si="99"/>
        <v>109.4008035714287</v>
      </c>
      <c r="P503" s="193">
        <f t="shared" si="100"/>
        <v>292.52437499999996</v>
      </c>
      <c r="Q503" s="193">
        <f t="shared" si="101"/>
        <v>623.32301883951459</v>
      </c>
      <c r="R503" s="193">
        <f t="shared" si="102"/>
        <v>954.94824366905925</v>
      </c>
      <c r="S503" s="193">
        <f t="shared" si="103"/>
        <v>1624.9262202706066</v>
      </c>
      <c r="T503" s="193">
        <f t="shared" si="104"/>
        <v>2609.4517734483757</v>
      </c>
    </row>
    <row r="505" spans="1:21" x14ac:dyDescent="0.2">
      <c r="B505" t="s">
        <v>1372</v>
      </c>
      <c r="C505">
        <f>COUNTIF(B513:I524,B505)</f>
        <v>4</v>
      </c>
      <c r="D505" t="s">
        <v>1376</v>
      </c>
      <c r="E505">
        <f>COUNTIF($B$513:$I$524,D505)</f>
        <v>8</v>
      </c>
    </row>
    <row r="506" spans="1:21" x14ac:dyDescent="0.2">
      <c r="B506" t="s">
        <v>1374</v>
      </c>
      <c r="C506">
        <f>COUNTIF($B$513:$I$524,B506)</f>
        <v>12</v>
      </c>
      <c r="D506" t="s">
        <v>1378</v>
      </c>
      <c r="E506">
        <f>COUNTIF($B$513:$I$524,D506)</f>
        <v>12</v>
      </c>
    </row>
    <row r="507" spans="1:21" ht="24" x14ac:dyDescent="0.3">
      <c r="A507" s="188" t="s">
        <v>1398</v>
      </c>
      <c r="B507" s="189"/>
      <c r="C507" s="189"/>
      <c r="D507" s="189"/>
      <c r="E507" s="189"/>
      <c r="F507" s="189"/>
      <c r="G507" s="189"/>
      <c r="H507" s="189"/>
      <c r="I507" s="189"/>
      <c r="J507" s="189"/>
      <c r="K507" s="189"/>
      <c r="L507" s="189"/>
      <c r="M507" s="189"/>
      <c r="N507" s="189"/>
      <c r="O507" s="189"/>
      <c r="P507" s="189"/>
      <c r="Q507" s="189"/>
      <c r="R507" s="189"/>
      <c r="S507" s="189"/>
      <c r="T507" s="189"/>
      <c r="U507" s="189"/>
    </row>
    <row r="509" spans="1:21" ht="31" x14ac:dyDescent="0.35">
      <c r="A509" s="212" t="s">
        <v>1385</v>
      </c>
      <c r="B509" s="212"/>
      <c r="C509" s="212"/>
      <c r="D509" s="212"/>
      <c r="E509" s="212"/>
      <c r="F509" s="212"/>
      <c r="G509" s="212"/>
      <c r="H509" s="212"/>
      <c r="I509" s="212"/>
      <c r="J509" s="212"/>
      <c r="K509" s="212"/>
      <c r="L509" s="212"/>
      <c r="M509" s="212"/>
      <c r="N509" s="212"/>
      <c r="O509" s="212"/>
      <c r="P509" s="212"/>
      <c r="Q509" s="212"/>
      <c r="R509" s="212"/>
      <c r="S509" s="212"/>
      <c r="T509" s="212"/>
      <c r="U509" s="212"/>
    </row>
    <row r="511" spans="1:21" ht="16" x14ac:dyDescent="0.2">
      <c r="A511" s="213" t="s">
        <v>1319</v>
      </c>
      <c r="B511" s="165"/>
      <c r="C511" s="118"/>
      <c r="D511" s="118"/>
      <c r="E511" s="118"/>
      <c r="F511" s="118"/>
      <c r="G511" s="118"/>
      <c r="H511" s="118"/>
      <c r="I511" s="118"/>
      <c r="K511" s="213" t="s">
        <v>1319</v>
      </c>
      <c r="L511" s="165"/>
      <c r="M511" s="118"/>
      <c r="N511" s="118"/>
      <c r="O511" s="118"/>
      <c r="P511" s="118"/>
      <c r="Q511" s="118"/>
      <c r="R511" s="118"/>
      <c r="S511" s="118"/>
    </row>
    <row r="512" spans="1:21" ht="16" x14ac:dyDescent="0.2">
      <c r="A512" s="192" t="s">
        <v>1336</v>
      </c>
      <c r="B512" s="120" t="s">
        <v>57</v>
      </c>
      <c r="C512" s="120" t="s">
        <v>68</v>
      </c>
      <c r="D512" s="120" t="s">
        <v>63</v>
      </c>
      <c r="E512" s="120" t="s">
        <v>60</v>
      </c>
      <c r="F512" s="120" t="s">
        <v>75</v>
      </c>
      <c r="G512" s="120" t="s">
        <v>67</v>
      </c>
      <c r="H512" s="120" t="s">
        <v>84</v>
      </c>
      <c r="I512" s="120" t="s">
        <v>1303</v>
      </c>
      <c r="K512" s="192" t="s">
        <v>1336</v>
      </c>
      <c r="L512" s="120" t="s">
        <v>57</v>
      </c>
      <c r="M512" s="120" t="s">
        <v>68</v>
      </c>
      <c r="N512" s="120" t="s">
        <v>63</v>
      </c>
      <c r="O512" s="120" t="s">
        <v>60</v>
      </c>
      <c r="P512" s="120" t="s">
        <v>75</v>
      </c>
      <c r="Q512" s="120" t="s">
        <v>67</v>
      </c>
      <c r="R512" s="120" t="s">
        <v>84</v>
      </c>
      <c r="S512" s="120" t="s">
        <v>1303</v>
      </c>
    </row>
    <row r="513" spans="1:21" x14ac:dyDescent="0.2">
      <c r="A513" t="s">
        <v>65</v>
      </c>
      <c r="B513" s="211" t="str">
        <f t="shared" ref="B513:I514" si="105">_xlfn.IFS(L513&gt;10000,"M5", L513&gt;2000,"M4",L513&gt;500,"M3",L513&gt;100,"M2",L513&gt;=0,"M1")</f>
        <v>M1</v>
      </c>
      <c r="C513" s="211" t="str">
        <f t="shared" si="105"/>
        <v>M1</v>
      </c>
      <c r="D513" s="211" t="str">
        <f t="shared" si="105"/>
        <v>M2</v>
      </c>
      <c r="E513" s="211" t="str">
        <f t="shared" si="105"/>
        <v>M2</v>
      </c>
      <c r="F513" s="211" t="str">
        <f t="shared" si="105"/>
        <v>M3</v>
      </c>
      <c r="G513" s="211" t="str">
        <f t="shared" si="105"/>
        <v>M3</v>
      </c>
      <c r="H513" s="211" t="str">
        <f t="shared" si="105"/>
        <v>M4</v>
      </c>
      <c r="I513" s="211" t="str">
        <f t="shared" si="105"/>
        <v>M4</v>
      </c>
      <c r="K513" t="s">
        <v>65</v>
      </c>
      <c r="L513" s="193">
        <f t="shared" ref="L513:S514" si="106">(B95/B89)*$B$99*$H$10*(1-andel_olje)</f>
        <v>31.25</v>
      </c>
      <c r="M513" s="193">
        <f t="shared" si="106"/>
        <v>62.5</v>
      </c>
      <c r="N513" s="193">
        <f t="shared" si="106"/>
        <v>267.85714285714289</v>
      </c>
      <c r="O513" s="193">
        <f t="shared" si="106"/>
        <v>416.66666666666663</v>
      </c>
      <c r="P513" s="193">
        <f t="shared" si="106"/>
        <v>852.27272727272725</v>
      </c>
      <c r="Q513" s="193">
        <f t="shared" si="106"/>
        <v>1704.5454545454545</v>
      </c>
      <c r="R513" s="193">
        <f t="shared" si="106"/>
        <v>3409.090909090909</v>
      </c>
      <c r="S513" s="193">
        <f t="shared" si="106"/>
        <v>4285.7142857142862</v>
      </c>
    </row>
    <row r="514" spans="1:21" ht="24" x14ac:dyDescent="0.3">
      <c r="A514" t="s">
        <v>76</v>
      </c>
      <c r="B514" s="211" t="str">
        <f t="shared" si="105"/>
        <v>M1</v>
      </c>
      <c r="C514" s="211" t="str">
        <f t="shared" si="105"/>
        <v>M1</v>
      </c>
      <c r="D514" s="211" t="str">
        <f t="shared" si="105"/>
        <v>M2</v>
      </c>
      <c r="E514" s="211" t="str">
        <f t="shared" si="105"/>
        <v>M2</v>
      </c>
      <c r="F514" s="211" t="str">
        <f t="shared" si="105"/>
        <v>M3</v>
      </c>
      <c r="G514" s="211" t="str">
        <f t="shared" si="105"/>
        <v>M3</v>
      </c>
      <c r="H514" s="211" t="str">
        <f t="shared" si="105"/>
        <v>M4</v>
      </c>
      <c r="I514" s="211" t="str">
        <f t="shared" si="105"/>
        <v>M4</v>
      </c>
      <c r="K514" t="s">
        <v>76</v>
      </c>
      <c r="L514" s="193">
        <f t="shared" si="106"/>
        <v>31.25</v>
      </c>
      <c r="M514" s="193">
        <f t="shared" si="106"/>
        <v>62.5</v>
      </c>
      <c r="N514" s="193">
        <f t="shared" si="106"/>
        <v>267.85714285714289</v>
      </c>
      <c r="O514" s="193">
        <f t="shared" si="106"/>
        <v>416.66666666666663</v>
      </c>
      <c r="P514" s="193">
        <f t="shared" si="106"/>
        <v>852.27272727272725</v>
      </c>
      <c r="Q514" s="193">
        <f t="shared" si="106"/>
        <v>1704.5454545454545</v>
      </c>
      <c r="R514" s="193">
        <f t="shared" si="106"/>
        <v>3409.090909090909</v>
      </c>
      <c r="S514" s="193">
        <f t="shared" si="106"/>
        <v>4285.7142857142862</v>
      </c>
      <c r="T514" s="102"/>
    </row>
    <row r="515" spans="1:21" ht="15.75" customHeight="1" x14ac:dyDescent="0.2"/>
    <row r="516" spans="1:21" ht="16" x14ac:dyDescent="0.2">
      <c r="A516" s="213" t="s">
        <v>1321</v>
      </c>
      <c r="B516" s="165"/>
      <c r="C516" s="118"/>
      <c r="D516" s="118"/>
      <c r="E516" s="118"/>
      <c r="F516" s="118"/>
      <c r="G516" s="118"/>
      <c r="H516" s="118"/>
      <c r="I516" s="118"/>
      <c r="K516" s="213" t="s">
        <v>1321</v>
      </c>
      <c r="L516" s="165"/>
      <c r="M516" s="118"/>
      <c r="N516" s="118"/>
      <c r="O516" s="118"/>
      <c r="P516" s="118"/>
      <c r="Q516" s="118"/>
      <c r="R516" s="118"/>
      <c r="S516" s="118"/>
    </row>
    <row r="517" spans="1:21" ht="16" x14ac:dyDescent="0.2">
      <c r="A517" s="192" t="s">
        <v>1336</v>
      </c>
      <c r="B517" s="120" t="s">
        <v>57</v>
      </c>
      <c r="C517" s="120" t="s">
        <v>68</v>
      </c>
      <c r="D517" s="120" t="s">
        <v>63</v>
      </c>
      <c r="E517" s="120" t="s">
        <v>60</v>
      </c>
      <c r="F517" s="120" t="s">
        <v>75</v>
      </c>
      <c r="G517" s="120" t="s">
        <v>67</v>
      </c>
      <c r="H517" s="120" t="s">
        <v>84</v>
      </c>
      <c r="I517" s="120" t="s">
        <v>1303</v>
      </c>
      <c r="K517" s="192" t="s">
        <v>1336</v>
      </c>
      <c r="L517" s="120" t="s">
        <v>57</v>
      </c>
      <c r="M517" s="120" t="s">
        <v>68</v>
      </c>
      <c r="N517" s="120" t="s">
        <v>63</v>
      </c>
      <c r="O517" s="120" t="s">
        <v>60</v>
      </c>
      <c r="P517" s="120" t="s">
        <v>75</v>
      </c>
      <c r="Q517" s="120" t="s">
        <v>67</v>
      </c>
      <c r="R517" s="120" t="s">
        <v>84</v>
      </c>
      <c r="S517" s="120" t="s">
        <v>1303</v>
      </c>
    </row>
    <row r="518" spans="1:21" x14ac:dyDescent="0.2">
      <c r="A518" t="s">
        <v>65</v>
      </c>
      <c r="B518" s="211" t="str">
        <f t="shared" ref="B518:I519" si="107">_xlfn.IFS(L518&gt;10000,"M5", L518&gt;2000,"M4",L518&gt;500,"M3",L518&gt;100,"M2",L518&gt;=0,"M1")</f>
        <v>M2</v>
      </c>
      <c r="C518" s="211" t="str">
        <f t="shared" si="107"/>
        <v>M2</v>
      </c>
      <c r="D518" s="211" t="str">
        <f t="shared" si="107"/>
        <v>M3</v>
      </c>
      <c r="E518" s="211" t="str">
        <f t="shared" si="107"/>
        <v>M4</v>
      </c>
      <c r="F518" s="211" t="str">
        <f t="shared" si="107"/>
        <v>M4</v>
      </c>
      <c r="G518" s="211" t="str">
        <f t="shared" si="107"/>
        <v>M5</v>
      </c>
      <c r="H518" s="211" t="str">
        <f t="shared" si="107"/>
        <v>M5</v>
      </c>
      <c r="I518" s="211" t="str">
        <f t="shared" si="107"/>
        <v>M5</v>
      </c>
      <c r="K518" t="s">
        <v>65</v>
      </c>
      <c r="L518" s="216">
        <f t="shared" ref="L518:S519" si="108">(B95)*$B$99*$H$11*(1-andel_olje)</f>
        <v>187.5</v>
      </c>
      <c r="M518" s="216">
        <f t="shared" si="108"/>
        <v>375</v>
      </c>
      <c r="N518" s="216">
        <f t="shared" si="108"/>
        <v>1875</v>
      </c>
      <c r="O518" s="216">
        <f t="shared" si="108"/>
        <v>3750</v>
      </c>
      <c r="P518" s="216">
        <f t="shared" si="108"/>
        <v>9375</v>
      </c>
      <c r="Q518" s="216">
        <f t="shared" si="108"/>
        <v>18750</v>
      </c>
      <c r="R518" s="216">
        <f t="shared" si="108"/>
        <v>37500</v>
      </c>
      <c r="S518" s="216">
        <f t="shared" si="108"/>
        <v>60000</v>
      </c>
    </row>
    <row r="519" spans="1:21" x14ac:dyDescent="0.2">
      <c r="A519" t="s">
        <v>76</v>
      </c>
      <c r="B519" s="211" t="str">
        <f t="shared" si="107"/>
        <v>M2</v>
      </c>
      <c r="C519" s="211" t="str">
        <f t="shared" si="107"/>
        <v>M2</v>
      </c>
      <c r="D519" s="211" t="str">
        <f t="shared" si="107"/>
        <v>M3</v>
      </c>
      <c r="E519" s="211" t="str">
        <f t="shared" si="107"/>
        <v>M4</v>
      </c>
      <c r="F519" s="211" t="str">
        <f t="shared" si="107"/>
        <v>M4</v>
      </c>
      <c r="G519" s="211" t="str">
        <f t="shared" si="107"/>
        <v>M5</v>
      </c>
      <c r="H519" s="211" t="str">
        <f t="shared" si="107"/>
        <v>M5</v>
      </c>
      <c r="I519" s="211" t="str">
        <f t="shared" si="107"/>
        <v>M5</v>
      </c>
      <c r="K519" t="s">
        <v>76</v>
      </c>
      <c r="L519" s="216">
        <f t="shared" si="108"/>
        <v>187.5</v>
      </c>
      <c r="M519" s="216">
        <f t="shared" si="108"/>
        <v>375</v>
      </c>
      <c r="N519" s="216">
        <f t="shared" si="108"/>
        <v>1875</v>
      </c>
      <c r="O519" s="216">
        <f t="shared" si="108"/>
        <v>3750</v>
      </c>
      <c r="P519" s="216">
        <f t="shared" si="108"/>
        <v>9375</v>
      </c>
      <c r="Q519" s="216">
        <f t="shared" si="108"/>
        <v>18750</v>
      </c>
      <c r="R519" s="216">
        <f t="shared" si="108"/>
        <v>37500</v>
      </c>
      <c r="S519" s="216">
        <f t="shared" si="108"/>
        <v>60000</v>
      </c>
    </row>
    <row r="521" spans="1:21" ht="16" x14ac:dyDescent="0.2">
      <c r="A521" s="213" t="s">
        <v>1323</v>
      </c>
      <c r="B521" s="165"/>
      <c r="C521" s="118"/>
      <c r="D521" s="118"/>
      <c r="E521" s="118"/>
      <c r="F521" s="118"/>
      <c r="G521" s="118"/>
      <c r="H521" s="118"/>
      <c r="I521" s="118"/>
      <c r="K521" s="213" t="s">
        <v>1323</v>
      </c>
      <c r="L521" s="165"/>
      <c r="M521" s="118"/>
      <c r="N521" s="118"/>
      <c r="O521" s="118"/>
      <c r="P521" s="118"/>
      <c r="Q521" s="118"/>
      <c r="R521" s="118"/>
      <c r="S521" s="118"/>
    </row>
    <row r="522" spans="1:21" ht="16" x14ac:dyDescent="0.2">
      <c r="A522" s="192" t="s">
        <v>1336</v>
      </c>
      <c r="B522" s="120" t="s">
        <v>57</v>
      </c>
      <c r="C522" s="120" t="s">
        <v>68</v>
      </c>
      <c r="D522" s="120" t="s">
        <v>63</v>
      </c>
      <c r="E522" s="120" t="s">
        <v>60</v>
      </c>
      <c r="F522" s="120" t="s">
        <v>75</v>
      </c>
      <c r="G522" s="120" t="s">
        <v>67</v>
      </c>
      <c r="H522" s="120" t="s">
        <v>84</v>
      </c>
      <c r="I522" s="120" t="s">
        <v>1303</v>
      </c>
      <c r="K522" s="192" t="s">
        <v>1336</v>
      </c>
      <c r="L522" s="120" t="s">
        <v>57</v>
      </c>
      <c r="M522" s="120" t="s">
        <v>68</v>
      </c>
      <c r="N522" s="120" t="s">
        <v>63</v>
      </c>
      <c r="O522" s="120" t="s">
        <v>60</v>
      </c>
      <c r="P522" s="120" t="s">
        <v>75</v>
      </c>
      <c r="Q522" s="120" t="s">
        <v>67</v>
      </c>
      <c r="R522" s="120" t="s">
        <v>84</v>
      </c>
      <c r="S522" s="120" t="s">
        <v>1303</v>
      </c>
    </row>
    <row r="523" spans="1:21" x14ac:dyDescent="0.2">
      <c r="A523" t="s">
        <v>65</v>
      </c>
      <c r="B523" s="211" t="str">
        <f t="shared" ref="B523:I524" si="109">_xlfn.IFS(L523&gt;10000,"M5", L523&gt;2000,"M4",L523&gt;500,"M3",L523&gt;100,"M2",L523&gt;=0,"M1")</f>
        <v>M2</v>
      </c>
      <c r="C523" s="211" t="str">
        <f t="shared" si="109"/>
        <v>M2</v>
      </c>
      <c r="D523" s="211" t="str">
        <f t="shared" si="109"/>
        <v>M3</v>
      </c>
      <c r="E523" s="211" t="str">
        <f t="shared" si="109"/>
        <v>M4</v>
      </c>
      <c r="F523" s="211" t="str">
        <f t="shared" si="109"/>
        <v>M4</v>
      </c>
      <c r="G523" s="211" t="str">
        <f t="shared" si="109"/>
        <v>M5</v>
      </c>
      <c r="H523" s="211" t="str">
        <f t="shared" si="109"/>
        <v>M5</v>
      </c>
      <c r="I523" s="211" t="str">
        <f t="shared" si="109"/>
        <v>M5</v>
      </c>
      <c r="K523" t="s">
        <v>65</v>
      </c>
      <c r="L523" s="216">
        <f t="shared" ref="L523:S524" si="110">(B95)*$B$99*$H$12*(1-andel_olje)</f>
        <v>187.5</v>
      </c>
      <c r="M523" s="216">
        <f t="shared" si="110"/>
        <v>375</v>
      </c>
      <c r="N523" s="216">
        <f t="shared" si="110"/>
        <v>1875</v>
      </c>
      <c r="O523" s="216">
        <f t="shared" si="110"/>
        <v>3750</v>
      </c>
      <c r="P523" s="216">
        <f t="shared" si="110"/>
        <v>9375</v>
      </c>
      <c r="Q523" s="216">
        <f t="shared" si="110"/>
        <v>18750</v>
      </c>
      <c r="R523" s="216">
        <f t="shared" si="110"/>
        <v>37500</v>
      </c>
      <c r="S523" s="216">
        <f t="shared" si="110"/>
        <v>60000</v>
      </c>
    </row>
    <row r="524" spans="1:21" x14ac:dyDescent="0.2">
      <c r="A524" t="s">
        <v>76</v>
      </c>
      <c r="B524" s="211" t="str">
        <f t="shared" si="109"/>
        <v>M2</v>
      </c>
      <c r="C524" s="211" t="str">
        <f t="shared" si="109"/>
        <v>M2</v>
      </c>
      <c r="D524" s="211" t="str">
        <f t="shared" si="109"/>
        <v>M3</v>
      </c>
      <c r="E524" s="211" t="str">
        <f t="shared" si="109"/>
        <v>M4</v>
      </c>
      <c r="F524" s="211" t="str">
        <f t="shared" si="109"/>
        <v>M4</v>
      </c>
      <c r="G524" s="211" t="str">
        <f t="shared" si="109"/>
        <v>M5</v>
      </c>
      <c r="H524" s="211" t="str">
        <f t="shared" si="109"/>
        <v>M5</v>
      </c>
      <c r="I524" s="211" t="str">
        <f t="shared" si="109"/>
        <v>M5</v>
      </c>
      <c r="K524" t="s">
        <v>76</v>
      </c>
      <c r="L524" s="216">
        <f t="shared" si="110"/>
        <v>187.5</v>
      </c>
      <c r="M524" s="216">
        <f t="shared" si="110"/>
        <v>375</v>
      </c>
      <c r="N524" s="216">
        <f t="shared" si="110"/>
        <v>1875</v>
      </c>
      <c r="O524" s="216">
        <f t="shared" si="110"/>
        <v>3750</v>
      </c>
      <c r="P524" s="216">
        <f t="shared" si="110"/>
        <v>9375</v>
      </c>
      <c r="Q524" s="216">
        <f t="shared" si="110"/>
        <v>18750</v>
      </c>
      <c r="R524" s="216">
        <f t="shared" si="110"/>
        <v>37500</v>
      </c>
      <c r="S524" s="216">
        <f t="shared" si="110"/>
        <v>60000</v>
      </c>
    </row>
    <row r="526" spans="1:21" ht="31" x14ac:dyDescent="0.35">
      <c r="A526" s="212" t="s">
        <v>1390</v>
      </c>
      <c r="B526" s="212"/>
      <c r="C526" s="212"/>
      <c r="D526" s="212"/>
      <c r="E526" s="212"/>
      <c r="F526" s="212"/>
      <c r="G526" s="212"/>
      <c r="H526" s="212"/>
      <c r="I526" s="212"/>
      <c r="J526" s="212"/>
      <c r="K526" s="212"/>
      <c r="L526" s="212"/>
      <c r="M526" s="212"/>
      <c r="N526" s="212"/>
      <c r="O526" s="212"/>
      <c r="P526" s="212"/>
      <c r="Q526" s="212"/>
      <c r="R526" s="212"/>
      <c r="S526" s="212"/>
      <c r="T526" s="212"/>
      <c r="U526" s="212"/>
    </row>
    <row r="528" spans="1:21" ht="16" x14ac:dyDescent="0.2">
      <c r="A528" s="213" t="s">
        <v>1319</v>
      </c>
      <c r="B528" s="165"/>
      <c r="C528" s="118"/>
      <c r="D528" s="118"/>
      <c r="E528" s="118"/>
      <c r="F528" s="118"/>
      <c r="G528" s="118"/>
      <c r="H528" s="118"/>
      <c r="I528" s="118"/>
      <c r="K528" s="213" t="s">
        <v>1319</v>
      </c>
      <c r="L528" s="165"/>
      <c r="M528" s="118"/>
      <c r="N528" s="118"/>
      <c r="O528" s="118"/>
      <c r="P528" s="118"/>
      <c r="Q528" s="118"/>
      <c r="R528" s="118"/>
      <c r="S528" s="118"/>
    </row>
    <row r="529" spans="1:21" ht="16" x14ac:dyDescent="0.2">
      <c r="A529" s="192" t="s">
        <v>1336</v>
      </c>
      <c r="B529" s="120" t="s">
        <v>57</v>
      </c>
      <c r="C529" s="120" t="s">
        <v>68</v>
      </c>
      <c r="D529" s="120" t="s">
        <v>63</v>
      </c>
      <c r="E529" s="120" t="s">
        <v>60</v>
      </c>
      <c r="F529" s="120" t="s">
        <v>75</v>
      </c>
      <c r="G529" s="120" t="s">
        <v>67</v>
      </c>
      <c r="H529" s="120" t="s">
        <v>84</v>
      </c>
      <c r="I529" s="120" t="s">
        <v>1303</v>
      </c>
      <c r="K529" s="192" t="s">
        <v>1336</v>
      </c>
      <c r="L529" s="120" t="s">
        <v>57</v>
      </c>
      <c r="M529" s="120" t="s">
        <v>68</v>
      </c>
      <c r="N529" s="120" t="s">
        <v>63</v>
      </c>
      <c r="O529" s="120" t="s">
        <v>60</v>
      </c>
      <c r="P529" s="120" t="s">
        <v>75</v>
      </c>
      <c r="Q529" s="120" t="s">
        <v>67</v>
      </c>
      <c r="R529" s="120" t="s">
        <v>84</v>
      </c>
      <c r="S529" s="120" t="s">
        <v>1303</v>
      </c>
    </row>
    <row r="530" spans="1:21" x14ac:dyDescent="0.2">
      <c r="A530" t="s">
        <v>65</v>
      </c>
      <c r="B530" s="211" t="str">
        <f t="shared" ref="B530:I531" si="111">_xlfn.IFS(L530&gt;10000,"M5", L530&gt;2000,"M4",L530&gt;500,"M3",L530&gt;100,"M2",L530&gt;=0,"M1")</f>
        <v>M1</v>
      </c>
      <c r="C530" s="211" t="str">
        <f t="shared" si="111"/>
        <v>M1</v>
      </c>
      <c r="D530" s="211" t="str">
        <f t="shared" si="111"/>
        <v>M1</v>
      </c>
      <c r="E530" s="211" t="str">
        <f t="shared" si="111"/>
        <v>M2</v>
      </c>
      <c r="F530" s="211" t="str">
        <f t="shared" si="111"/>
        <v>M2</v>
      </c>
      <c r="G530" s="211" t="str">
        <f t="shared" si="111"/>
        <v>M3</v>
      </c>
      <c r="H530" s="211" t="str">
        <f t="shared" si="111"/>
        <v>M3</v>
      </c>
      <c r="I530" s="211" t="str">
        <f t="shared" si="111"/>
        <v>M3</v>
      </c>
      <c r="K530" t="s">
        <v>65</v>
      </c>
      <c r="L530" s="216">
        <f t="shared" ref="L530:S531" si="112">(B95/B89)*$B$99*$G$10*(1-andel_olje)</f>
        <v>9.3749999999999982</v>
      </c>
      <c r="M530" s="216">
        <f t="shared" si="112"/>
        <v>18.749999999999996</v>
      </c>
      <c r="N530" s="216">
        <f t="shared" si="112"/>
        <v>80.357142857142861</v>
      </c>
      <c r="O530" s="216">
        <f t="shared" si="112"/>
        <v>125</v>
      </c>
      <c r="P530" s="216">
        <f t="shared" si="112"/>
        <v>255.68181818181816</v>
      </c>
      <c r="Q530" s="216">
        <f t="shared" si="112"/>
        <v>511.36363636363632</v>
      </c>
      <c r="R530" s="216">
        <f t="shared" si="112"/>
        <v>1022.7272727272726</v>
      </c>
      <c r="S530" s="216">
        <f t="shared" si="112"/>
        <v>1285.7142857142858</v>
      </c>
    </row>
    <row r="531" spans="1:21" x14ac:dyDescent="0.2">
      <c r="A531" t="s">
        <v>76</v>
      </c>
      <c r="B531" s="211" t="str">
        <f t="shared" si="111"/>
        <v>M1</v>
      </c>
      <c r="C531" s="211" t="str">
        <f t="shared" si="111"/>
        <v>M1</v>
      </c>
      <c r="D531" s="211" t="str">
        <f t="shared" si="111"/>
        <v>M1</v>
      </c>
      <c r="E531" s="211" t="str">
        <f t="shared" si="111"/>
        <v>M2</v>
      </c>
      <c r="F531" s="211" t="str">
        <f t="shared" si="111"/>
        <v>M2</v>
      </c>
      <c r="G531" s="211" t="str">
        <f t="shared" si="111"/>
        <v>M3</v>
      </c>
      <c r="H531" s="211" t="str">
        <f t="shared" si="111"/>
        <v>M3</v>
      </c>
      <c r="I531" s="211" t="str">
        <f t="shared" si="111"/>
        <v>M3</v>
      </c>
      <c r="K531" t="s">
        <v>76</v>
      </c>
      <c r="L531" s="216">
        <f t="shared" si="112"/>
        <v>9.3749999999999982</v>
      </c>
      <c r="M531" s="216">
        <f t="shared" si="112"/>
        <v>18.749999999999996</v>
      </c>
      <c r="N531" s="216">
        <f t="shared" si="112"/>
        <v>80.357142857142861</v>
      </c>
      <c r="O531" s="216">
        <f t="shared" si="112"/>
        <v>125</v>
      </c>
      <c r="P531" s="216">
        <f t="shared" si="112"/>
        <v>255.68181818181816</v>
      </c>
      <c r="Q531" s="216">
        <f t="shared" si="112"/>
        <v>511.36363636363632</v>
      </c>
      <c r="R531" s="216">
        <f t="shared" si="112"/>
        <v>1022.7272727272726</v>
      </c>
      <c r="S531" s="216">
        <f t="shared" si="112"/>
        <v>1285.7142857142858</v>
      </c>
    </row>
    <row r="532" spans="1:21" x14ac:dyDescent="0.2">
      <c r="L532" s="211"/>
      <c r="M532" s="211"/>
      <c r="N532" s="211"/>
      <c r="O532" s="211"/>
      <c r="P532" s="211"/>
      <c r="Q532" s="211"/>
      <c r="R532" s="211"/>
      <c r="S532" s="211"/>
      <c r="T532" s="211"/>
    </row>
    <row r="533" spans="1:21" ht="16" x14ac:dyDescent="0.2">
      <c r="A533" s="213" t="s">
        <v>1321</v>
      </c>
      <c r="B533" s="165"/>
      <c r="C533" s="118"/>
      <c r="D533" s="118"/>
      <c r="E533" s="118"/>
      <c r="F533" s="118"/>
      <c r="G533" s="118"/>
      <c r="H533" s="118"/>
      <c r="I533" s="118"/>
      <c r="K533" s="213" t="s">
        <v>1321</v>
      </c>
      <c r="L533" s="165"/>
      <c r="M533" s="118"/>
      <c r="N533" s="118"/>
      <c r="O533" s="118"/>
      <c r="P533" s="118"/>
      <c r="Q533" s="118"/>
      <c r="R533" s="118"/>
      <c r="S533" s="118"/>
    </row>
    <row r="534" spans="1:21" ht="16" x14ac:dyDescent="0.2">
      <c r="A534" s="192" t="s">
        <v>1336</v>
      </c>
      <c r="B534" s="120" t="s">
        <v>57</v>
      </c>
      <c r="C534" s="120" t="s">
        <v>68</v>
      </c>
      <c r="D534" s="120" t="s">
        <v>63</v>
      </c>
      <c r="E534" s="120" t="s">
        <v>60</v>
      </c>
      <c r="F534" s="120" t="s">
        <v>75</v>
      </c>
      <c r="G534" s="120" t="s">
        <v>67</v>
      </c>
      <c r="H534" s="120" t="s">
        <v>84</v>
      </c>
      <c r="I534" s="120" t="s">
        <v>1303</v>
      </c>
      <c r="K534" s="192" t="s">
        <v>1336</v>
      </c>
      <c r="L534" s="120" t="s">
        <v>57</v>
      </c>
      <c r="M534" s="120" t="s">
        <v>68</v>
      </c>
      <c r="N534" s="120" t="s">
        <v>63</v>
      </c>
      <c r="O534" s="120" t="s">
        <v>60</v>
      </c>
      <c r="P534" s="120" t="s">
        <v>75</v>
      </c>
      <c r="Q534" s="120" t="s">
        <v>67</v>
      </c>
      <c r="R534" s="120" t="s">
        <v>84</v>
      </c>
      <c r="S534" s="120" t="s">
        <v>1303</v>
      </c>
    </row>
    <row r="535" spans="1:21" x14ac:dyDescent="0.2">
      <c r="A535" t="s">
        <v>65</v>
      </c>
      <c r="B535" s="211" t="str">
        <f t="shared" ref="B535:I536" si="113">_xlfn.IFS(L535&gt;10000,"M5", L535&gt;2000,"M4",L535&gt;500,"M3",L535&gt;100,"M2",L535&gt;=0,"M1")</f>
        <v>M1</v>
      </c>
      <c r="C535" s="211" t="str">
        <f t="shared" si="113"/>
        <v>M1</v>
      </c>
      <c r="D535" s="211" t="str">
        <f t="shared" si="113"/>
        <v>M2</v>
      </c>
      <c r="E535" s="211" t="str">
        <f t="shared" si="113"/>
        <v>M2</v>
      </c>
      <c r="F535" s="211" t="str">
        <f t="shared" si="113"/>
        <v>M3</v>
      </c>
      <c r="G535" s="211" t="str">
        <f t="shared" si="113"/>
        <v>M3</v>
      </c>
      <c r="H535" s="211" t="str">
        <f t="shared" si="113"/>
        <v>M4</v>
      </c>
      <c r="I535" s="211" t="str">
        <f t="shared" si="113"/>
        <v>M4</v>
      </c>
      <c r="K535" t="s">
        <v>65</v>
      </c>
      <c r="L535" s="216">
        <f>(B95/B89)*$B$99*$G$11*(1-andel_olje)</f>
        <v>18.749999999999996</v>
      </c>
      <c r="M535" s="216">
        <f t="shared" ref="M535:S535" si="114">(C95/C89)*$B$99*$G$11*(1-andel_olje)+N405</f>
        <v>45.791308849789907</v>
      </c>
      <c r="N535" s="216">
        <f t="shared" si="114"/>
        <v>187.67637404250667</v>
      </c>
      <c r="O535" s="216">
        <f t="shared" si="114"/>
        <v>313.15671094827593</v>
      </c>
      <c r="P535" s="216">
        <f t="shared" si="114"/>
        <v>764.301172023145</v>
      </c>
      <c r="Q535" s="216">
        <f t="shared" si="114"/>
        <v>1477.115600313479</v>
      </c>
      <c r="R535" s="216">
        <f t="shared" si="114"/>
        <v>2659.3517086103484</v>
      </c>
      <c r="S535" s="216">
        <f t="shared" si="114"/>
        <v>3792.7762299300121</v>
      </c>
    </row>
    <row r="536" spans="1:21" x14ac:dyDescent="0.2">
      <c r="A536" t="s">
        <v>76</v>
      </c>
      <c r="B536" s="211" t="str">
        <f t="shared" si="113"/>
        <v>M1</v>
      </c>
      <c r="C536" s="211" t="str">
        <f t="shared" si="113"/>
        <v>M1</v>
      </c>
      <c r="D536" s="211" t="str">
        <f t="shared" si="113"/>
        <v>M2</v>
      </c>
      <c r="E536" s="211" t="str">
        <f t="shared" si="113"/>
        <v>M2</v>
      </c>
      <c r="F536" s="211" t="str">
        <f t="shared" si="113"/>
        <v>M3</v>
      </c>
      <c r="G536" s="211" t="str">
        <f t="shared" si="113"/>
        <v>M3</v>
      </c>
      <c r="H536" s="211" t="str">
        <f t="shared" si="113"/>
        <v>M4</v>
      </c>
      <c r="I536" s="211" t="str">
        <f t="shared" si="113"/>
        <v>M4</v>
      </c>
      <c r="K536" t="s">
        <v>76</v>
      </c>
      <c r="L536" s="216">
        <f>(B96/B90)*$B$99*$G$11*(1-andel_olje)</f>
        <v>18.749999999999996</v>
      </c>
      <c r="M536" s="216">
        <f t="shared" ref="M536:S536" si="115">(C96/C90)*$B$99*$G$11*(1-andel_olje)</f>
        <v>37.499999999999993</v>
      </c>
      <c r="N536" s="216">
        <f t="shared" si="115"/>
        <v>160.71428571428572</v>
      </c>
      <c r="O536" s="216">
        <f t="shared" si="115"/>
        <v>250</v>
      </c>
      <c r="P536" s="216">
        <f t="shared" si="115"/>
        <v>511.36363636363632</v>
      </c>
      <c r="Q536" s="216">
        <f t="shared" si="115"/>
        <v>1022.7272727272726</v>
      </c>
      <c r="R536" s="216">
        <f t="shared" si="115"/>
        <v>2045.4545454545453</v>
      </c>
      <c r="S536" s="216">
        <f t="shared" si="115"/>
        <v>2571.4285714285716</v>
      </c>
    </row>
    <row r="537" spans="1:21" x14ac:dyDescent="0.2">
      <c r="L537" s="211"/>
      <c r="M537" s="211"/>
      <c r="N537" s="211"/>
      <c r="O537" s="211"/>
      <c r="P537" s="211"/>
      <c r="Q537" s="211"/>
      <c r="R537" s="211"/>
      <c r="S537" s="211"/>
    </row>
    <row r="538" spans="1:21" ht="16" x14ac:dyDescent="0.2">
      <c r="A538" s="213" t="s">
        <v>1323</v>
      </c>
      <c r="B538" s="165"/>
      <c r="C538" s="118"/>
      <c r="D538" s="118"/>
      <c r="E538" s="118"/>
      <c r="F538" s="118"/>
      <c r="G538" s="118"/>
      <c r="H538" s="118"/>
      <c r="I538" s="118"/>
      <c r="K538" s="213" t="s">
        <v>1323</v>
      </c>
      <c r="L538" s="165"/>
      <c r="M538" s="118"/>
      <c r="N538" s="118"/>
      <c r="O538" s="118"/>
      <c r="P538" s="118"/>
      <c r="Q538" s="118"/>
      <c r="R538" s="118"/>
      <c r="S538" s="118"/>
    </row>
    <row r="539" spans="1:21" ht="16" x14ac:dyDescent="0.2">
      <c r="A539" s="192" t="s">
        <v>1336</v>
      </c>
      <c r="B539" s="120" t="s">
        <v>57</v>
      </c>
      <c r="C539" s="120" t="s">
        <v>68</v>
      </c>
      <c r="D539" s="120" t="s">
        <v>63</v>
      </c>
      <c r="E539" s="120" t="s">
        <v>60</v>
      </c>
      <c r="F539" s="120" t="s">
        <v>75</v>
      </c>
      <c r="G539" s="120" t="s">
        <v>67</v>
      </c>
      <c r="H539" s="120" t="s">
        <v>84</v>
      </c>
      <c r="I539" s="120" t="s">
        <v>1303</v>
      </c>
      <c r="K539" s="192" t="s">
        <v>1336</v>
      </c>
      <c r="L539" s="120" t="s">
        <v>57</v>
      </c>
      <c r="M539" s="120" t="s">
        <v>68</v>
      </c>
      <c r="N539" s="120" t="s">
        <v>63</v>
      </c>
      <c r="O539" s="120" t="s">
        <v>60</v>
      </c>
      <c r="P539" s="120" t="s">
        <v>75</v>
      </c>
      <c r="Q539" s="120" t="s">
        <v>67</v>
      </c>
      <c r="R539" s="120" t="s">
        <v>84</v>
      </c>
      <c r="S539" s="120" t="s">
        <v>1303</v>
      </c>
    </row>
    <row r="540" spans="1:21" x14ac:dyDescent="0.2">
      <c r="A540" t="s">
        <v>65</v>
      </c>
      <c r="B540" s="211" t="str">
        <f t="shared" ref="B540:I541" si="116">_xlfn.IFS(L540&gt;10000,"M5", L540&gt;2000,"M4",L540&gt;500,"M3",L540&gt;100,"M2",L540&gt;=0,"M1")</f>
        <v>M2</v>
      </c>
      <c r="C540" s="211" t="str">
        <f t="shared" si="116"/>
        <v>M2</v>
      </c>
      <c r="D540" s="211" t="str">
        <f t="shared" si="116"/>
        <v>M3</v>
      </c>
      <c r="E540" s="211" t="str">
        <f t="shared" si="116"/>
        <v>M4</v>
      </c>
      <c r="F540" s="211" t="str">
        <f t="shared" si="116"/>
        <v>M4</v>
      </c>
      <c r="G540" s="211" t="str">
        <f t="shared" si="116"/>
        <v>M5</v>
      </c>
      <c r="H540" s="211" t="str">
        <f t="shared" si="116"/>
        <v>M5</v>
      </c>
      <c r="I540" s="211" t="str">
        <f t="shared" si="116"/>
        <v>M5</v>
      </c>
      <c r="K540" t="s">
        <v>65</v>
      </c>
      <c r="L540" s="216">
        <f t="shared" ref="L540:S541" si="117">(B95)*$B$99*$G$12*(1-andel_olje)</f>
        <v>187.5</v>
      </c>
      <c r="M540" s="216">
        <f t="shared" si="117"/>
        <v>375</v>
      </c>
      <c r="N540" s="216">
        <f t="shared" si="117"/>
        <v>1875</v>
      </c>
      <c r="O540" s="216">
        <f t="shared" si="117"/>
        <v>3750</v>
      </c>
      <c r="P540" s="216">
        <f t="shared" si="117"/>
        <v>9375</v>
      </c>
      <c r="Q540" s="216">
        <f t="shared" si="117"/>
        <v>18750</v>
      </c>
      <c r="R540" s="216">
        <f t="shared" si="117"/>
        <v>37500</v>
      </c>
      <c r="S540" s="216">
        <f t="shared" si="117"/>
        <v>60000</v>
      </c>
    </row>
    <row r="541" spans="1:21" x14ac:dyDescent="0.2">
      <c r="A541" t="s">
        <v>76</v>
      </c>
      <c r="B541" s="211" t="str">
        <f t="shared" si="116"/>
        <v>M2</v>
      </c>
      <c r="C541" s="211" t="str">
        <f t="shared" si="116"/>
        <v>M2</v>
      </c>
      <c r="D541" s="211" t="str">
        <f t="shared" si="116"/>
        <v>M3</v>
      </c>
      <c r="E541" s="211" t="str">
        <f t="shared" si="116"/>
        <v>M4</v>
      </c>
      <c r="F541" s="211" t="str">
        <f t="shared" si="116"/>
        <v>M4</v>
      </c>
      <c r="G541" s="211" t="str">
        <f t="shared" si="116"/>
        <v>M5</v>
      </c>
      <c r="H541" s="211" t="str">
        <f t="shared" si="116"/>
        <v>M5</v>
      </c>
      <c r="I541" s="211" t="str">
        <f t="shared" si="116"/>
        <v>M5</v>
      </c>
      <c r="K541" t="s">
        <v>76</v>
      </c>
      <c r="L541" s="216">
        <f t="shared" si="117"/>
        <v>187.5</v>
      </c>
      <c r="M541" s="216">
        <f t="shared" si="117"/>
        <v>375</v>
      </c>
      <c r="N541" s="216">
        <f t="shared" si="117"/>
        <v>1875</v>
      </c>
      <c r="O541" s="216">
        <f t="shared" si="117"/>
        <v>3750</v>
      </c>
      <c r="P541" s="216">
        <f t="shared" si="117"/>
        <v>9375</v>
      </c>
      <c r="Q541" s="216">
        <f t="shared" si="117"/>
        <v>18750</v>
      </c>
      <c r="R541" s="216">
        <f t="shared" si="117"/>
        <v>37500</v>
      </c>
      <c r="S541" s="216">
        <f t="shared" si="117"/>
        <v>60000</v>
      </c>
    </row>
    <row r="542" spans="1:21" x14ac:dyDescent="0.2">
      <c r="L542" s="211"/>
      <c r="M542" s="211"/>
      <c r="N542" s="211"/>
      <c r="O542" s="211"/>
      <c r="P542" s="211"/>
      <c r="Q542" s="211"/>
      <c r="R542" s="211"/>
      <c r="S542" s="211"/>
    </row>
    <row r="543" spans="1:21" ht="31" x14ac:dyDescent="0.35">
      <c r="A543" s="212" t="s">
        <v>1394</v>
      </c>
      <c r="B543" s="212"/>
      <c r="C543" s="212"/>
      <c r="D543" s="212"/>
      <c r="E543" s="212"/>
      <c r="F543" s="212"/>
      <c r="G543" s="212"/>
      <c r="H543" s="212"/>
      <c r="I543" s="212"/>
      <c r="J543" s="212"/>
      <c r="K543" s="212"/>
      <c r="L543" s="212"/>
      <c r="M543" s="212"/>
      <c r="N543" s="212"/>
      <c r="O543" s="212"/>
      <c r="P543" s="212"/>
      <c r="Q543" s="212"/>
      <c r="R543" s="212"/>
      <c r="S543" s="212"/>
      <c r="T543" s="212"/>
      <c r="U543" s="212"/>
    </row>
    <row r="544" spans="1:21" x14ac:dyDescent="0.2">
      <c r="L544" s="211"/>
      <c r="M544" s="211"/>
      <c r="N544" s="211"/>
      <c r="O544" s="211"/>
      <c r="P544" s="211"/>
      <c r="Q544" s="211"/>
      <c r="R544" s="211"/>
      <c r="S544" s="211"/>
    </row>
    <row r="545" spans="1:19" ht="16" x14ac:dyDescent="0.2">
      <c r="A545" s="213" t="s">
        <v>1319</v>
      </c>
      <c r="B545" s="165"/>
      <c r="C545" s="118"/>
      <c r="D545" s="118"/>
      <c r="E545" s="118"/>
      <c r="F545" s="118"/>
      <c r="G545" s="118"/>
      <c r="H545" s="118"/>
      <c r="I545" s="118"/>
      <c r="K545" s="213" t="s">
        <v>1319</v>
      </c>
      <c r="L545" s="165"/>
      <c r="M545" s="118"/>
      <c r="N545" s="118"/>
      <c r="O545" s="118"/>
      <c r="P545" s="118"/>
      <c r="Q545" s="118"/>
      <c r="R545" s="118"/>
      <c r="S545" s="118"/>
    </row>
    <row r="546" spans="1:19" ht="16" x14ac:dyDescent="0.2">
      <c r="A546" s="192" t="s">
        <v>1336</v>
      </c>
      <c r="B546" s="120" t="s">
        <v>57</v>
      </c>
      <c r="C546" s="120" t="s">
        <v>68</v>
      </c>
      <c r="D546" s="120" t="s">
        <v>63</v>
      </c>
      <c r="E546" s="120" t="s">
        <v>60</v>
      </c>
      <c r="F546" s="120" t="s">
        <v>75</v>
      </c>
      <c r="G546" s="120" t="s">
        <v>67</v>
      </c>
      <c r="H546" s="120" t="s">
        <v>84</v>
      </c>
      <c r="I546" s="120" t="s">
        <v>1303</v>
      </c>
      <c r="K546" s="192" t="s">
        <v>1336</v>
      </c>
      <c r="L546" s="120" t="s">
        <v>57</v>
      </c>
      <c r="M546" s="120" t="s">
        <v>68</v>
      </c>
      <c r="N546" s="120" t="s">
        <v>63</v>
      </c>
      <c r="O546" s="120" t="s">
        <v>60</v>
      </c>
      <c r="P546" s="120" t="s">
        <v>75</v>
      </c>
      <c r="Q546" s="120" t="s">
        <v>67</v>
      </c>
      <c r="R546" s="120" t="s">
        <v>84</v>
      </c>
      <c r="S546" s="120" t="s">
        <v>1303</v>
      </c>
    </row>
    <row r="547" spans="1:19" x14ac:dyDescent="0.2">
      <c r="A547" t="s">
        <v>65</v>
      </c>
      <c r="B547" s="211" t="str">
        <f t="shared" ref="B547:I548" si="118">_xlfn.IFS(L547&gt;10000,"M5", L547&gt;2000,"M4",L547&gt;500,"M3",L547&gt;100,"M2",L547&gt;=0,"M1")</f>
        <v>M1</v>
      </c>
      <c r="C547" s="211" t="str">
        <f t="shared" si="118"/>
        <v>M1</v>
      </c>
      <c r="D547" s="211" t="str">
        <f t="shared" si="118"/>
        <v>M1</v>
      </c>
      <c r="E547" s="211" t="str">
        <f t="shared" si="118"/>
        <v>M2</v>
      </c>
      <c r="F547" s="211" t="str">
        <f t="shared" si="118"/>
        <v>M2</v>
      </c>
      <c r="G547" s="211" t="str">
        <f t="shared" si="118"/>
        <v>M3</v>
      </c>
      <c r="H547" s="211" t="str">
        <f t="shared" si="118"/>
        <v>M3</v>
      </c>
      <c r="I547" s="211" t="str">
        <f t="shared" si="118"/>
        <v>M3</v>
      </c>
      <c r="K547" t="s">
        <v>65</v>
      </c>
      <c r="L547" s="216">
        <f t="shared" ref="L547:S548" si="119">(B95/B89)*$B$99*$I$10*(1-andel_olje)</f>
        <v>9.3749999999999982</v>
      </c>
      <c r="M547" s="216">
        <f t="shared" si="119"/>
        <v>18.749999999999996</v>
      </c>
      <c r="N547" s="216">
        <f t="shared" si="119"/>
        <v>80.357142857142861</v>
      </c>
      <c r="O547" s="216">
        <f t="shared" si="119"/>
        <v>125</v>
      </c>
      <c r="P547" s="216">
        <f t="shared" si="119"/>
        <v>255.68181818181816</v>
      </c>
      <c r="Q547" s="216">
        <f t="shared" si="119"/>
        <v>511.36363636363632</v>
      </c>
      <c r="R547" s="216">
        <f t="shared" si="119"/>
        <v>1022.7272727272726</v>
      </c>
      <c r="S547" s="216">
        <f t="shared" si="119"/>
        <v>1285.7142857142858</v>
      </c>
    </row>
    <row r="548" spans="1:19" x14ac:dyDescent="0.2">
      <c r="A548" t="s">
        <v>76</v>
      </c>
      <c r="B548" s="211" t="str">
        <f t="shared" si="118"/>
        <v>M1</v>
      </c>
      <c r="C548" s="211" t="str">
        <f t="shared" si="118"/>
        <v>M1</v>
      </c>
      <c r="D548" s="211" t="str">
        <f t="shared" si="118"/>
        <v>M1</v>
      </c>
      <c r="E548" s="211" t="str">
        <f t="shared" si="118"/>
        <v>M2</v>
      </c>
      <c r="F548" s="211" t="str">
        <f t="shared" si="118"/>
        <v>M2</v>
      </c>
      <c r="G548" s="211" t="str">
        <f t="shared" si="118"/>
        <v>M3</v>
      </c>
      <c r="H548" s="211" t="str">
        <f t="shared" si="118"/>
        <v>M3</v>
      </c>
      <c r="I548" s="211" t="str">
        <f t="shared" si="118"/>
        <v>M3</v>
      </c>
      <c r="K548" t="s">
        <v>76</v>
      </c>
      <c r="L548" s="216">
        <f t="shared" si="119"/>
        <v>9.3749999999999982</v>
      </c>
      <c r="M548" s="216">
        <f t="shared" si="119"/>
        <v>18.749999999999996</v>
      </c>
      <c r="N548" s="216">
        <f t="shared" si="119"/>
        <v>80.357142857142861</v>
      </c>
      <c r="O548" s="216">
        <f t="shared" si="119"/>
        <v>125</v>
      </c>
      <c r="P548" s="216">
        <f t="shared" si="119"/>
        <v>255.68181818181816</v>
      </c>
      <c r="Q548" s="216">
        <f t="shared" si="119"/>
        <v>511.36363636363632</v>
      </c>
      <c r="R548" s="216">
        <f t="shared" si="119"/>
        <v>1022.7272727272726</v>
      </c>
      <c r="S548" s="216">
        <f t="shared" si="119"/>
        <v>1285.7142857142858</v>
      </c>
    </row>
    <row r="549" spans="1:19" x14ac:dyDescent="0.2">
      <c r="R549" s="211"/>
    </row>
    <row r="550" spans="1:19" ht="16" x14ac:dyDescent="0.2">
      <c r="A550" s="213" t="s">
        <v>1321</v>
      </c>
      <c r="B550" s="165"/>
      <c r="C550" s="118"/>
      <c r="D550" s="118"/>
      <c r="E550" s="118"/>
      <c r="F550" s="118"/>
      <c r="G550" s="118"/>
      <c r="H550" s="118"/>
      <c r="I550" s="118"/>
      <c r="K550" s="213" t="s">
        <v>1321</v>
      </c>
      <c r="L550" s="165"/>
      <c r="M550" s="118"/>
      <c r="N550" s="118"/>
      <c r="O550" s="118"/>
      <c r="P550" s="118"/>
      <c r="Q550" s="118"/>
      <c r="R550" s="118"/>
      <c r="S550" s="118"/>
    </row>
    <row r="551" spans="1:19" ht="16" x14ac:dyDescent="0.2">
      <c r="A551" s="192" t="s">
        <v>1336</v>
      </c>
      <c r="B551" s="120" t="s">
        <v>57</v>
      </c>
      <c r="C551" s="120" t="s">
        <v>68</v>
      </c>
      <c r="D551" s="120" t="s">
        <v>63</v>
      </c>
      <c r="E551" s="120" t="s">
        <v>60</v>
      </c>
      <c r="F551" s="120" t="s">
        <v>75</v>
      </c>
      <c r="G551" s="120" t="s">
        <v>67</v>
      </c>
      <c r="H551" s="120" t="s">
        <v>84</v>
      </c>
      <c r="I551" s="120" t="s">
        <v>1303</v>
      </c>
      <c r="K551" s="192" t="s">
        <v>1336</v>
      </c>
      <c r="L551" s="120" t="s">
        <v>57</v>
      </c>
      <c r="M551" s="120" t="s">
        <v>68</v>
      </c>
      <c r="N551" s="120" t="s">
        <v>63</v>
      </c>
      <c r="O551" s="120" t="s">
        <v>60</v>
      </c>
      <c r="P551" s="120" t="s">
        <v>75</v>
      </c>
      <c r="Q551" s="120" t="s">
        <v>67</v>
      </c>
      <c r="R551" s="120" t="s">
        <v>84</v>
      </c>
      <c r="S551" s="120" t="s">
        <v>1303</v>
      </c>
    </row>
    <row r="552" spans="1:19" x14ac:dyDescent="0.2">
      <c r="A552" t="s">
        <v>65</v>
      </c>
      <c r="B552" s="211" t="str">
        <f t="shared" ref="B552:I553" si="120">_xlfn.IFS(L552&gt;10000,"M5", L552&gt;2000,"M4",L552&gt;500,"M3",L552&gt;100,"M2",L552&gt;=0,"M1")</f>
        <v>M1</v>
      </c>
      <c r="C552" s="211" t="str">
        <f t="shared" si="120"/>
        <v>M1</v>
      </c>
      <c r="D552" s="211" t="str">
        <f t="shared" si="120"/>
        <v>M2</v>
      </c>
      <c r="E552" s="211" t="str">
        <f t="shared" si="120"/>
        <v>M2</v>
      </c>
      <c r="F552" s="211" t="str">
        <f t="shared" si="120"/>
        <v>M3</v>
      </c>
      <c r="G552" s="211" t="str">
        <f t="shared" si="120"/>
        <v>M3</v>
      </c>
      <c r="H552" s="211" t="str">
        <f t="shared" si="120"/>
        <v>M4</v>
      </c>
      <c r="I552" s="211" t="str">
        <f t="shared" si="120"/>
        <v>M4</v>
      </c>
      <c r="K552" t="s">
        <v>65</v>
      </c>
      <c r="L552" s="216">
        <f t="shared" ref="L552:S553" si="121">(B95/B89)*$B$99*$I$11*(1-andel_olje)</f>
        <v>18.749999999999996</v>
      </c>
      <c r="M552" s="216">
        <f t="shared" si="121"/>
        <v>37.499999999999993</v>
      </c>
      <c r="N552" s="216">
        <f t="shared" si="121"/>
        <v>160.71428571428572</v>
      </c>
      <c r="O552" s="216">
        <f t="shared" si="121"/>
        <v>250</v>
      </c>
      <c r="P552" s="216">
        <f t="shared" si="121"/>
        <v>511.36363636363632</v>
      </c>
      <c r="Q552" s="216">
        <f t="shared" si="121"/>
        <v>1022.7272727272726</v>
      </c>
      <c r="R552" s="216">
        <f t="shared" si="121"/>
        <v>2045.4545454545453</v>
      </c>
      <c r="S552" s="216">
        <f t="shared" si="121"/>
        <v>2571.4285714285716</v>
      </c>
    </row>
    <row r="553" spans="1:19" x14ac:dyDescent="0.2">
      <c r="A553" t="s">
        <v>76</v>
      </c>
      <c r="B553" s="211" t="str">
        <f t="shared" si="120"/>
        <v>M1</v>
      </c>
      <c r="C553" s="211" t="str">
        <f t="shared" si="120"/>
        <v>M1</v>
      </c>
      <c r="D553" s="211" t="str">
        <f t="shared" si="120"/>
        <v>M2</v>
      </c>
      <c r="E553" s="211" t="str">
        <f t="shared" si="120"/>
        <v>M2</v>
      </c>
      <c r="F553" s="211" t="str">
        <f t="shared" si="120"/>
        <v>M3</v>
      </c>
      <c r="G553" s="211" t="str">
        <f t="shared" si="120"/>
        <v>M3</v>
      </c>
      <c r="H553" s="211" t="str">
        <f t="shared" si="120"/>
        <v>M4</v>
      </c>
      <c r="I553" s="211" t="str">
        <f t="shared" si="120"/>
        <v>M4</v>
      </c>
      <c r="K553" t="s">
        <v>76</v>
      </c>
      <c r="L553" s="216">
        <f t="shared" si="121"/>
        <v>18.749999999999996</v>
      </c>
      <c r="M553" s="216">
        <f t="shared" si="121"/>
        <v>37.499999999999993</v>
      </c>
      <c r="N553" s="216">
        <f t="shared" si="121"/>
        <v>160.71428571428572</v>
      </c>
      <c r="O553" s="216">
        <f t="shared" si="121"/>
        <v>250</v>
      </c>
      <c r="P553" s="216">
        <f t="shared" si="121"/>
        <v>511.36363636363632</v>
      </c>
      <c r="Q553" s="216">
        <f t="shared" si="121"/>
        <v>1022.7272727272726</v>
      </c>
      <c r="R553" s="216">
        <f t="shared" si="121"/>
        <v>2045.4545454545453</v>
      </c>
      <c r="S553" s="216">
        <f t="shared" si="121"/>
        <v>2571.4285714285716</v>
      </c>
    </row>
    <row r="554" spans="1:19" x14ac:dyDescent="0.2">
      <c r="J554" s="119"/>
    </row>
    <row r="555" spans="1:19" ht="16" x14ac:dyDescent="0.2">
      <c r="A555" s="213" t="s">
        <v>1323</v>
      </c>
      <c r="B555" s="165"/>
      <c r="C555" s="118"/>
      <c r="D555" s="118"/>
      <c r="E555" s="118"/>
      <c r="F555" s="118"/>
      <c r="G555" s="118"/>
      <c r="H555" s="118"/>
      <c r="I555" s="118"/>
      <c r="K555" s="213" t="s">
        <v>1323</v>
      </c>
      <c r="L555" s="165"/>
      <c r="M555" s="118"/>
      <c r="N555" s="118"/>
      <c r="O555" s="118"/>
      <c r="P555" s="118"/>
      <c r="Q555" s="118"/>
      <c r="R555" s="118"/>
      <c r="S555" s="118"/>
    </row>
    <row r="556" spans="1:19" ht="16" x14ac:dyDescent="0.2">
      <c r="A556" s="192" t="s">
        <v>1336</v>
      </c>
      <c r="B556" s="120" t="s">
        <v>57</v>
      </c>
      <c r="C556" s="120" t="s">
        <v>68</v>
      </c>
      <c r="D556" s="120" t="s">
        <v>63</v>
      </c>
      <c r="E556" s="120" t="s">
        <v>60</v>
      </c>
      <c r="F556" s="120" t="s">
        <v>75</v>
      </c>
      <c r="G556" s="120" t="s">
        <v>67</v>
      </c>
      <c r="H556" s="120" t="s">
        <v>84</v>
      </c>
      <c r="I556" s="120" t="s">
        <v>1303</v>
      </c>
      <c r="K556" s="192" t="s">
        <v>1336</v>
      </c>
      <c r="L556" s="120" t="s">
        <v>57</v>
      </c>
      <c r="M556" s="120" t="s">
        <v>68</v>
      </c>
      <c r="N556" s="120" t="s">
        <v>63</v>
      </c>
      <c r="O556" s="120" t="s">
        <v>60</v>
      </c>
      <c r="P556" s="120" t="s">
        <v>75</v>
      </c>
      <c r="Q556" s="120" t="s">
        <v>67</v>
      </c>
      <c r="R556" s="120" t="s">
        <v>84</v>
      </c>
      <c r="S556" s="120" t="s">
        <v>1303</v>
      </c>
    </row>
    <row r="557" spans="1:19" x14ac:dyDescent="0.2">
      <c r="A557" t="s">
        <v>65</v>
      </c>
      <c r="B557" s="211" t="str">
        <f t="shared" ref="B557:I558" si="122">_xlfn.IFS(L557&gt;10000,"M5", L557&gt;2000,"M4",L557&gt;500,"M3",L557&gt;100,"M2",L557&gt;=0,"M1")</f>
        <v>M2</v>
      </c>
      <c r="C557" s="211" t="str">
        <f t="shared" si="122"/>
        <v>M2</v>
      </c>
      <c r="D557" s="211" t="str">
        <f t="shared" si="122"/>
        <v>M3</v>
      </c>
      <c r="E557" s="211" t="str">
        <f t="shared" si="122"/>
        <v>M4</v>
      </c>
      <c r="F557" s="211" t="str">
        <f t="shared" si="122"/>
        <v>M4</v>
      </c>
      <c r="G557" s="211" t="str">
        <f t="shared" si="122"/>
        <v>M5</v>
      </c>
      <c r="H557" s="211" t="str">
        <f t="shared" si="122"/>
        <v>M5</v>
      </c>
      <c r="I557" s="211" t="str">
        <f t="shared" si="122"/>
        <v>M5</v>
      </c>
      <c r="K557" t="s">
        <v>65</v>
      </c>
      <c r="L557" s="216">
        <f t="shared" ref="L557:S558" si="123">(B95)*$B$99*$I$12*(1-andel_olje)</f>
        <v>187.5</v>
      </c>
      <c r="M557" s="216">
        <f t="shared" si="123"/>
        <v>375</v>
      </c>
      <c r="N557" s="216">
        <f t="shared" si="123"/>
        <v>1875</v>
      </c>
      <c r="O557" s="216">
        <f t="shared" si="123"/>
        <v>3750</v>
      </c>
      <c r="P557" s="216">
        <f t="shared" si="123"/>
        <v>9375</v>
      </c>
      <c r="Q557" s="216">
        <f t="shared" si="123"/>
        <v>18750</v>
      </c>
      <c r="R557" s="216">
        <f t="shared" si="123"/>
        <v>37500</v>
      </c>
      <c r="S557" s="216">
        <f t="shared" si="123"/>
        <v>60000</v>
      </c>
    </row>
    <row r="558" spans="1:19" x14ac:dyDescent="0.2">
      <c r="A558" t="s">
        <v>76</v>
      </c>
      <c r="B558" s="211" t="str">
        <f t="shared" si="122"/>
        <v>M2</v>
      </c>
      <c r="C558" s="211" t="str">
        <f t="shared" si="122"/>
        <v>M2</v>
      </c>
      <c r="D558" s="211" t="str">
        <f t="shared" si="122"/>
        <v>M3</v>
      </c>
      <c r="E558" s="211" t="str">
        <f t="shared" si="122"/>
        <v>M4</v>
      </c>
      <c r="F558" s="211" t="str">
        <f t="shared" si="122"/>
        <v>M4</v>
      </c>
      <c r="G558" s="211" t="str">
        <f t="shared" si="122"/>
        <v>M5</v>
      </c>
      <c r="H558" s="211" t="str">
        <f t="shared" si="122"/>
        <v>M5</v>
      </c>
      <c r="I558" s="211" t="str">
        <f t="shared" si="122"/>
        <v>M5</v>
      </c>
      <c r="K558" t="s">
        <v>76</v>
      </c>
      <c r="L558" s="216">
        <f t="shared" si="123"/>
        <v>187.5</v>
      </c>
      <c r="M558" s="216">
        <f t="shared" si="123"/>
        <v>375</v>
      </c>
      <c r="N558" s="216">
        <f t="shared" si="123"/>
        <v>1875</v>
      </c>
      <c r="O558" s="216">
        <f t="shared" si="123"/>
        <v>3750</v>
      </c>
      <c r="P558" s="216">
        <f t="shared" si="123"/>
        <v>9375</v>
      </c>
      <c r="Q558" s="216">
        <f t="shared" si="123"/>
        <v>18750</v>
      </c>
      <c r="R558" s="216">
        <f t="shared" si="123"/>
        <v>37500</v>
      </c>
      <c r="S558" s="216">
        <f t="shared" si="123"/>
        <v>60000</v>
      </c>
    </row>
  </sheetData>
  <mergeCells count="1">
    <mergeCell ref="A2:I2"/>
  </mergeCells>
  <conditionalFormatting sqref="L513:S514 L530:S531 L547:S548">
    <cfRule type="cellIs" dxfId="79" priority="1" operator="between">
      <formula>10000</formula>
      <formula>50000</formula>
    </cfRule>
    <cfRule type="cellIs" dxfId="78" priority="2" operator="between">
      <formula>2000</formula>
      <formula>9999.9999</formula>
    </cfRule>
    <cfRule type="cellIs" dxfId="77" priority="3" operator="between">
      <formula>500</formula>
      <formula>1999.9999</formula>
    </cfRule>
    <cfRule type="cellIs" dxfId="76" priority="4" operator="between">
      <formula>100</formula>
      <formula>499.999</formula>
    </cfRule>
    <cfRule type="cellIs" dxfId="75" priority="5" operator="between">
      <formula>0</formula>
      <formula>99.9999</formula>
    </cfRule>
  </conditionalFormatting>
  <conditionalFormatting sqref="L537:S537 L532:T532 R549 L542:S542 L544:S544 B530:I531 B547:I548 B513:I514 B447:I462 B385:I400 B323:I338 B343:I358 B363:I378 B425:I440 B405:I420 B467:I482 B487:I502 B518:I519 B523:I524 B535:I536 B540:I541 B552:I553 B557:I558">
    <cfRule type="containsText" dxfId="74" priority="6" operator="containsText" text="M5"/>
    <cfRule type="containsText" dxfId="73" priority="7" operator="containsText" text="M4"/>
    <cfRule type="containsText" dxfId="72" priority="8" operator="containsText" text="M3"/>
    <cfRule type="containsText" dxfId="71" priority="9" operator="containsText" text="M2"/>
    <cfRule type="containsText" dxfId="70" priority="10" operator="containsText" text="M1"/>
  </conditionalFormatting>
  <conditionalFormatting sqref="L518:S519">
    <cfRule type="cellIs" dxfId="69" priority="11" operator="between">
      <formula>10000</formula>
      <formula>50000</formula>
    </cfRule>
    <cfRule type="cellIs" dxfId="68" priority="12" operator="between">
      <formula>2000</formula>
      <formula>9999.9999</formula>
    </cfRule>
    <cfRule type="cellIs" dxfId="67" priority="13" operator="between">
      <formula>500</formula>
      <formula>1999.9999</formula>
    </cfRule>
    <cfRule type="cellIs" dxfId="66" priority="14" operator="between">
      <formula>100</formula>
      <formula>499.999</formula>
    </cfRule>
    <cfRule type="cellIs" dxfId="65" priority="15" operator="between">
      <formula>0</formula>
      <formula>99.9999</formula>
    </cfRule>
  </conditionalFormatting>
  <conditionalFormatting sqref="L523:S524">
    <cfRule type="cellIs" dxfId="64" priority="16" operator="between">
      <formula>10000</formula>
      <formula>50000</formula>
    </cfRule>
    <cfRule type="cellIs" dxfId="63" priority="17" operator="between">
      <formula>2000</formula>
      <formula>9999.9999</formula>
    </cfRule>
    <cfRule type="cellIs" dxfId="62" priority="18" operator="between">
      <formula>500</formula>
      <formula>1999.9999</formula>
    </cfRule>
    <cfRule type="cellIs" dxfId="61" priority="19" operator="between">
      <formula>100</formula>
      <formula>499.999</formula>
    </cfRule>
    <cfRule type="cellIs" dxfId="60" priority="20" operator="between">
      <formula>0</formula>
      <formula>99.9999</formula>
    </cfRule>
  </conditionalFormatting>
  <conditionalFormatting sqref="L535:S536">
    <cfRule type="cellIs" dxfId="59" priority="21" operator="between">
      <formula>10000</formula>
      <formula>50000</formula>
    </cfRule>
    <cfRule type="cellIs" dxfId="58" priority="22" operator="between">
      <formula>2000</formula>
      <formula>9999.9999</formula>
    </cfRule>
    <cfRule type="cellIs" dxfId="57" priority="23" operator="between">
      <formula>500</formula>
      <formula>1999.9999</formula>
    </cfRule>
    <cfRule type="cellIs" dxfId="56" priority="24" operator="between">
      <formula>100</formula>
      <formula>499.999</formula>
    </cfRule>
    <cfRule type="cellIs" dxfId="55" priority="25" operator="between">
      <formula>0</formula>
      <formula>99.9999</formula>
    </cfRule>
  </conditionalFormatting>
  <conditionalFormatting sqref="L540:S541">
    <cfRule type="cellIs" dxfId="54" priority="26" operator="between">
      <formula>10000</formula>
      <formula>50000</formula>
    </cfRule>
    <cfRule type="cellIs" dxfId="53" priority="27" operator="between">
      <formula>2000</formula>
      <formula>9999.9999</formula>
    </cfRule>
    <cfRule type="cellIs" dxfId="52" priority="28" operator="between">
      <formula>500</formula>
      <formula>1999.9999</formula>
    </cfRule>
    <cfRule type="cellIs" dxfId="51" priority="29" operator="between">
      <formula>100</formula>
      <formula>499.999</formula>
    </cfRule>
    <cfRule type="cellIs" dxfId="50" priority="30" operator="between">
      <formula>0</formula>
      <formula>99.9999</formula>
    </cfRule>
  </conditionalFormatting>
  <conditionalFormatting sqref="L552:S553">
    <cfRule type="cellIs" dxfId="49" priority="31" operator="between">
      <formula>10000</formula>
      <formula>50000</formula>
    </cfRule>
    <cfRule type="cellIs" dxfId="48" priority="32" operator="between">
      <formula>2000</formula>
      <formula>9999.9999</formula>
    </cfRule>
    <cfRule type="cellIs" dxfId="47" priority="33" operator="between">
      <formula>500</formula>
      <formula>1999.9999</formula>
    </cfRule>
    <cfRule type="cellIs" dxfId="46" priority="34" operator="between">
      <formula>100</formula>
      <formula>499.999</formula>
    </cfRule>
    <cfRule type="cellIs" dxfId="45" priority="35" operator="between">
      <formula>0</formula>
      <formula>99.9999</formula>
    </cfRule>
  </conditionalFormatting>
  <conditionalFormatting sqref="L557:S558">
    <cfRule type="cellIs" dxfId="44" priority="36" operator="between">
      <formula>10000</formula>
      <formula>50000</formula>
    </cfRule>
    <cfRule type="cellIs" dxfId="43" priority="37" operator="between">
      <formula>2000</formula>
      <formula>9999.9999</formula>
    </cfRule>
    <cfRule type="cellIs" dxfId="42" priority="38" operator="between">
      <formula>500</formula>
      <formula>1999.9999</formula>
    </cfRule>
    <cfRule type="cellIs" dxfId="41" priority="39" operator="between">
      <formula>100</formula>
      <formula>499.999</formula>
    </cfRule>
    <cfRule type="cellIs" dxfId="40" priority="40" operator="between">
      <formula>0</formula>
      <formula>99.9999</formula>
    </cfRule>
  </conditionalFormatting>
  <pageMargins left="0.7" right="0.7" top="0.75" bottom="0.75" header="0.51180555555555496" footer="0.51180555555555496"/>
  <pageSetup paperSize="9" firstPageNumber="0" orientation="portrait" horizontalDpi="300" verticalDpi="30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0B6E0-04D7-844B-8DBA-7DBC55C940A6}">
  <sheetPr>
    <tabColor rgb="FF395775"/>
  </sheetPr>
  <dimension ref="A2:U558"/>
  <sheetViews>
    <sheetView topLeftCell="I480" workbookViewId="0">
      <selection activeCell="M500" sqref="M500"/>
    </sheetView>
  </sheetViews>
  <sheetFormatPr baseColWidth="10" defaultColWidth="9.1640625" defaultRowHeight="15" x14ac:dyDescent="0.2"/>
  <cols>
    <col min="1" max="1" width="38" customWidth="1"/>
    <col min="2" max="2" width="23.6640625" customWidth="1"/>
    <col min="3" max="4" width="19.6640625" customWidth="1"/>
    <col min="5" max="5" width="21.5" customWidth="1"/>
    <col min="6" max="11" width="19.6640625" customWidth="1"/>
    <col min="12" max="12" width="26.5" customWidth="1"/>
    <col min="13" max="21" width="19.6640625" customWidth="1"/>
    <col min="22" max="22" width="10.6640625" customWidth="1"/>
    <col min="23" max="23" width="26.33203125" customWidth="1"/>
    <col min="24" max="32" width="19.6640625" customWidth="1"/>
    <col min="33" max="33" width="10.6640625" customWidth="1"/>
    <col min="34" max="34" width="26.33203125" customWidth="1"/>
    <col min="35" max="43" width="19.6640625" customWidth="1"/>
    <col min="44" max="1025" width="9.33203125" customWidth="1"/>
  </cols>
  <sheetData>
    <row r="2" spans="1:21" ht="33.5" customHeight="1" x14ac:dyDescent="0.4">
      <c r="A2" s="217" t="s">
        <v>1311</v>
      </c>
      <c r="B2" s="217"/>
      <c r="C2" s="217"/>
      <c r="D2" s="217"/>
      <c r="E2" s="217"/>
      <c r="F2" s="217"/>
      <c r="G2" s="217"/>
      <c r="H2" s="217"/>
      <c r="I2" s="217"/>
      <c r="J2" s="65"/>
      <c r="K2" s="65"/>
      <c r="L2" s="65"/>
      <c r="M2" s="65"/>
      <c r="N2" s="65"/>
      <c r="O2" s="65"/>
      <c r="P2" s="65"/>
      <c r="Q2" s="65"/>
      <c r="R2" s="65"/>
      <c r="S2" s="65"/>
      <c r="T2" s="65"/>
      <c r="U2" s="65"/>
    </row>
    <row r="3" spans="1:21" ht="21" x14ac:dyDescent="0.25">
      <c r="A3" s="66"/>
      <c r="B3" s="66"/>
      <c r="C3" s="66"/>
      <c r="D3" s="66"/>
      <c r="E3" s="66"/>
      <c r="F3" s="66"/>
      <c r="G3" s="66"/>
      <c r="H3" s="66"/>
      <c r="I3" s="66"/>
      <c r="J3" s="67"/>
      <c r="K3" s="67"/>
      <c r="L3" s="67"/>
      <c r="M3" s="67"/>
      <c r="N3" s="67"/>
      <c r="O3" s="67"/>
      <c r="P3" s="67"/>
      <c r="Q3" s="67"/>
      <c r="R3" s="67"/>
      <c r="S3" s="67"/>
      <c r="T3" s="67"/>
      <c r="U3" s="67"/>
    </row>
    <row r="4" spans="1:21" ht="21" x14ac:dyDescent="0.25">
      <c r="A4" s="66"/>
      <c r="B4" s="66"/>
      <c r="C4" s="66"/>
      <c r="D4" s="66"/>
      <c r="E4" s="66"/>
      <c r="F4" s="66"/>
      <c r="G4" s="66"/>
      <c r="H4" s="66"/>
      <c r="I4" s="66"/>
      <c r="J4" s="67"/>
      <c r="K4" s="67"/>
      <c r="L4" s="67"/>
      <c r="M4" s="67"/>
      <c r="N4" s="67"/>
      <c r="O4" s="67"/>
      <c r="P4" s="67"/>
      <c r="Q4" s="67"/>
      <c r="R4" s="67"/>
      <c r="S4" s="67"/>
      <c r="T4" s="67"/>
      <c r="U4" s="67"/>
    </row>
    <row r="5" spans="1:21" ht="21" x14ac:dyDescent="0.25">
      <c r="A5" s="66"/>
      <c r="B5" s="66"/>
      <c r="C5" s="66"/>
      <c r="D5" s="66"/>
      <c r="E5" s="66"/>
      <c r="F5" s="66"/>
      <c r="G5" s="66"/>
      <c r="H5" s="66"/>
      <c r="I5" s="66"/>
      <c r="J5" s="67"/>
      <c r="K5" s="67"/>
      <c r="L5" s="67"/>
      <c r="M5" s="67"/>
      <c r="N5" s="67"/>
      <c r="O5" s="67"/>
      <c r="P5" s="67"/>
      <c r="Q5" s="67"/>
      <c r="R5" s="67"/>
      <c r="S5" s="67"/>
      <c r="T5" s="67"/>
      <c r="U5" s="67"/>
    </row>
    <row r="6" spans="1:21" ht="21" x14ac:dyDescent="0.25">
      <c r="A6" s="66"/>
      <c r="B6" s="66"/>
      <c r="C6" s="66"/>
      <c r="D6" s="66"/>
      <c r="E6" s="66"/>
      <c r="F6" s="66"/>
      <c r="G6" s="66"/>
      <c r="H6" s="66"/>
      <c r="I6" s="66"/>
      <c r="J6" s="67"/>
      <c r="K6" s="67"/>
      <c r="L6" s="67"/>
      <c r="M6" s="67"/>
      <c r="N6" s="67"/>
      <c r="O6" s="67"/>
      <c r="P6" s="67"/>
      <c r="Q6" s="67"/>
      <c r="R6" s="67"/>
      <c r="S6" s="67"/>
      <c r="T6" s="67"/>
      <c r="U6" s="67"/>
    </row>
    <row r="7" spans="1:21" x14ac:dyDescent="0.2">
      <c r="A7" s="68" t="s">
        <v>1312</v>
      </c>
      <c r="B7" s="69"/>
      <c r="C7" s="69"/>
      <c r="D7" s="70"/>
      <c r="F7" s="68" t="s">
        <v>1313</v>
      </c>
      <c r="G7" s="69"/>
      <c r="H7" s="69"/>
      <c r="I7" s="70"/>
    </row>
    <row r="8" spans="1:21" x14ac:dyDescent="0.2">
      <c r="A8" s="71" t="s">
        <v>1314</v>
      </c>
      <c r="B8" s="72" t="s">
        <v>1299</v>
      </c>
      <c r="C8" s="73" t="s">
        <v>1315</v>
      </c>
      <c r="D8" s="74" t="s">
        <v>1300</v>
      </c>
      <c r="E8" s="75"/>
      <c r="F8" s="76"/>
      <c r="G8" s="72" t="s">
        <v>1299</v>
      </c>
      <c r="H8" s="73" t="s">
        <v>1315</v>
      </c>
      <c r="I8" s="74" t="s">
        <v>1316</v>
      </c>
      <c r="J8" s="75"/>
    </row>
    <row r="9" spans="1:21" x14ac:dyDescent="0.2">
      <c r="A9" s="77" t="s">
        <v>1317</v>
      </c>
      <c r="B9" s="78">
        <v>0.97</v>
      </c>
      <c r="C9" s="79">
        <v>0.97</v>
      </c>
      <c r="D9" s="80">
        <f>1-SUM(D10:D12)</f>
        <v>0.97540000000000004</v>
      </c>
      <c r="E9" s="81"/>
      <c r="F9" s="82" t="s">
        <v>1317</v>
      </c>
      <c r="G9" s="83">
        <v>0</v>
      </c>
      <c r="H9" s="84">
        <v>0</v>
      </c>
      <c r="I9" s="85">
        <v>0</v>
      </c>
      <c r="J9" t="s">
        <v>1318</v>
      </c>
    </row>
    <row r="10" spans="1:21" x14ac:dyDescent="0.2">
      <c r="A10" s="86" t="s">
        <v>1319</v>
      </c>
      <c r="B10" s="87">
        <v>1.4999999999999999E-2</v>
      </c>
      <c r="C10" s="88">
        <v>1.1896551724137901E-2</v>
      </c>
      <c r="D10" s="89">
        <f>B10*0.82</f>
        <v>1.2299999999999998E-2</v>
      </c>
      <c r="E10" s="81"/>
      <c r="F10" s="24" t="s">
        <v>1319</v>
      </c>
      <c r="G10" s="90">
        <v>0.3</v>
      </c>
      <c r="H10" s="91">
        <v>1</v>
      </c>
      <c r="I10" s="92">
        <v>0.3</v>
      </c>
      <c r="J10" t="s">
        <v>1320</v>
      </c>
    </row>
    <row r="11" spans="1:21" x14ac:dyDescent="0.2">
      <c r="A11" s="86" t="s">
        <v>1321</v>
      </c>
      <c r="B11" s="87">
        <v>3.0000000000000001E-3</v>
      </c>
      <c r="C11" s="88">
        <v>9.8275862068965599E-3</v>
      </c>
      <c r="D11" s="89">
        <f>B11*0.82</f>
        <v>2.4599999999999999E-3</v>
      </c>
      <c r="E11" s="81"/>
      <c r="F11" s="24" t="s">
        <v>1321</v>
      </c>
      <c r="G11" s="90">
        <v>0.6</v>
      </c>
      <c r="H11" s="91">
        <v>1</v>
      </c>
      <c r="I11" s="92">
        <v>0.6</v>
      </c>
      <c r="J11" t="s">
        <v>1322</v>
      </c>
    </row>
    <row r="12" spans="1:21" x14ac:dyDescent="0.2">
      <c r="A12" s="93" t="s">
        <v>1323</v>
      </c>
      <c r="B12" s="94">
        <v>1.2E-2</v>
      </c>
      <c r="C12" s="95">
        <v>8.2758620689655296E-3</v>
      </c>
      <c r="D12" s="96">
        <f>B12*0.82</f>
        <v>9.8399999999999998E-3</v>
      </c>
      <c r="E12" s="81"/>
      <c r="F12" s="27" t="s">
        <v>1323</v>
      </c>
      <c r="G12" s="97">
        <v>1</v>
      </c>
      <c r="H12" s="98">
        <v>1</v>
      </c>
      <c r="I12" s="99">
        <v>1</v>
      </c>
      <c r="J12" t="s">
        <v>1324</v>
      </c>
    </row>
    <row r="13" spans="1:21" x14ac:dyDescent="0.2">
      <c r="B13" s="100">
        <f>SUM(B9:B12)</f>
        <v>1</v>
      </c>
      <c r="C13" s="100">
        <f>SUM(C9:C12)</f>
        <v>1</v>
      </c>
      <c r="D13" s="100">
        <f>SUM(D9:D12)</f>
        <v>1</v>
      </c>
    </row>
    <row r="14" spans="1:21" x14ac:dyDescent="0.2">
      <c r="F14" s="101"/>
    </row>
    <row r="15" spans="1:21" ht="16.25" customHeight="1" x14ac:dyDescent="0.3">
      <c r="A15" s="68" t="s">
        <v>1325</v>
      </c>
      <c r="B15" s="69"/>
      <c r="C15" s="69"/>
      <c r="D15" s="70"/>
      <c r="E15" s="102"/>
      <c r="F15" s="68" t="s">
        <v>1326</v>
      </c>
      <c r="G15" s="103"/>
      <c r="H15" s="103"/>
      <c r="I15" s="104"/>
      <c r="O15" s="102"/>
      <c r="P15" s="102"/>
      <c r="Q15" s="102"/>
      <c r="R15" s="102"/>
      <c r="S15" s="102"/>
    </row>
    <row r="16" spans="1:21" ht="17" customHeight="1" x14ac:dyDescent="0.3">
      <c r="A16" s="71" t="s">
        <v>1314</v>
      </c>
      <c r="B16" s="72" t="s">
        <v>1299</v>
      </c>
      <c r="C16" s="73" t="s">
        <v>1315</v>
      </c>
      <c r="D16" s="74" t="s">
        <v>1300</v>
      </c>
      <c r="E16" s="102"/>
      <c r="F16" s="82"/>
      <c r="G16" s="105">
        <v>2018</v>
      </c>
      <c r="H16" s="105">
        <v>2050</v>
      </c>
      <c r="I16" s="106" t="s">
        <v>1327</v>
      </c>
      <c r="O16" s="102"/>
      <c r="P16" s="102"/>
      <c r="Q16" s="102"/>
      <c r="R16" s="102"/>
      <c r="S16" s="102"/>
    </row>
    <row r="17" spans="1:13" x14ac:dyDescent="0.2">
      <c r="A17" s="77" t="s">
        <v>1317</v>
      </c>
      <c r="B17" s="107">
        <f>1-SUM(B18:B20)</f>
        <v>0.98604999999999998</v>
      </c>
      <c r="C17" s="107">
        <f>1-SUM(C18:C20)</f>
        <v>0.98604999999999998</v>
      </c>
      <c r="D17" s="107">
        <f>1-SUM(D18:D20)</f>
        <v>0.98856100000000002</v>
      </c>
      <c r="F17" s="82" t="s">
        <v>1328</v>
      </c>
      <c r="G17" s="78">
        <v>1</v>
      </c>
      <c r="H17" s="79">
        <v>0.27</v>
      </c>
      <c r="I17" s="80">
        <v>0.27</v>
      </c>
    </row>
    <row r="18" spans="1:13" x14ac:dyDescent="0.2">
      <c r="A18" s="86" t="s">
        <v>1319</v>
      </c>
      <c r="B18" s="108">
        <f t="shared" ref="B18:D20" si="0">B10*$I$21</f>
        <v>6.9750000000000003E-3</v>
      </c>
      <c r="C18" s="108">
        <f t="shared" si="0"/>
        <v>5.5318965517241244E-3</v>
      </c>
      <c r="D18" s="108">
        <f t="shared" si="0"/>
        <v>5.7194999999999998E-3</v>
      </c>
      <c r="E18" s="3"/>
      <c r="F18" s="24" t="s">
        <v>1329</v>
      </c>
      <c r="G18" s="90">
        <v>0</v>
      </c>
      <c r="H18" s="91">
        <v>0.23</v>
      </c>
      <c r="I18" s="92"/>
    </row>
    <row r="19" spans="1:13" x14ac:dyDescent="0.2">
      <c r="A19" s="86" t="s">
        <v>1321</v>
      </c>
      <c r="B19" s="108">
        <f t="shared" si="0"/>
        <v>1.3950000000000002E-3</v>
      </c>
      <c r="C19" s="108">
        <f t="shared" si="0"/>
        <v>4.569827586206901E-3</v>
      </c>
      <c r="D19" s="108">
        <f t="shared" si="0"/>
        <v>1.1439E-3</v>
      </c>
      <c r="F19" s="24" t="s">
        <v>1330</v>
      </c>
      <c r="G19" s="90">
        <v>0</v>
      </c>
      <c r="H19" s="91">
        <v>0.11</v>
      </c>
      <c r="I19" s="92"/>
    </row>
    <row r="20" spans="1:13" x14ac:dyDescent="0.2">
      <c r="A20" s="86" t="s">
        <v>1323</v>
      </c>
      <c r="B20" s="108">
        <f t="shared" si="0"/>
        <v>5.5800000000000008E-3</v>
      </c>
      <c r="C20" s="108">
        <f t="shared" si="0"/>
        <v>3.8482758620689713E-3</v>
      </c>
      <c r="D20" s="108">
        <f t="shared" si="0"/>
        <v>4.5756E-3</v>
      </c>
      <c r="F20" s="24" t="s">
        <v>1331</v>
      </c>
      <c r="G20" s="90">
        <v>0</v>
      </c>
      <c r="H20" s="91">
        <v>0.39</v>
      </c>
      <c r="I20" s="92">
        <v>0.19500000000000001</v>
      </c>
    </row>
    <row r="21" spans="1:13" x14ac:dyDescent="0.2">
      <c r="A21" s="109"/>
      <c r="B21" s="110">
        <f>SUM(B17:B20)</f>
        <v>1</v>
      </c>
      <c r="C21" s="111">
        <f>SUM(C17:C20)</f>
        <v>1</v>
      </c>
      <c r="D21" s="112">
        <f>SUM(D17:D20)</f>
        <v>1</v>
      </c>
      <c r="F21" s="113" t="s">
        <v>1332</v>
      </c>
      <c r="G21" s="114">
        <f>SUM(G17:G20)</f>
        <v>1</v>
      </c>
      <c r="H21" s="115">
        <f>SUM(H17:H20)</f>
        <v>1</v>
      </c>
      <c r="I21" s="116">
        <f>SUM(I17:I20)</f>
        <v>0.46500000000000002</v>
      </c>
      <c r="J21" s="101"/>
    </row>
    <row r="22" spans="1:13" x14ac:dyDescent="0.2">
      <c r="B22" s="117"/>
      <c r="C22" s="117"/>
      <c r="D22" s="117"/>
      <c r="F22" s="101"/>
      <c r="G22" s="101"/>
      <c r="H22" s="101"/>
      <c r="I22" s="101"/>
      <c r="J22" s="101"/>
    </row>
    <row r="23" spans="1:13" x14ac:dyDescent="0.2">
      <c r="B23" s="117"/>
      <c r="C23" s="117"/>
      <c r="D23" s="117"/>
      <c r="F23" s="101"/>
      <c r="G23" s="101"/>
      <c r="H23" s="101"/>
      <c r="I23" s="101"/>
      <c r="J23" s="101"/>
    </row>
    <row r="24" spans="1:13" x14ac:dyDescent="0.2">
      <c r="B24" s="117"/>
      <c r="C24" s="117"/>
      <c r="D24" s="117"/>
      <c r="F24" s="101"/>
      <c r="G24" s="101"/>
      <c r="H24" s="101"/>
      <c r="I24" s="101"/>
      <c r="J24" s="101"/>
    </row>
    <row r="25" spans="1:13" x14ac:dyDescent="0.2">
      <c r="A25" s="118" t="s">
        <v>1333</v>
      </c>
      <c r="B25" s="118"/>
      <c r="C25" s="118"/>
      <c r="D25" s="118"/>
      <c r="E25" s="118"/>
      <c r="F25" s="118"/>
      <c r="G25" s="118"/>
      <c r="H25" s="118"/>
      <c r="I25" s="118"/>
      <c r="K25" s="68" t="s">
        <v>1334</v>
      </c>
      <c r="L25" s="69"/>
      <c r="M25" s="104" t="s">
        <v>1335</v>
      </c>
    </row>
    <row r="26" spans="1:13" x14ac:dyDescent="0.2">
      <c r="A26" s="119" t="s">
        <v>1336</v>
      </c>
      <c r="B26" s="120" t="s">
        <v>57</v>
      </c>
      <c r="C26" s="120" t="s">
        <v>68</v>
      </c>
      <c r="D26" s="120" t="s">
        <v>63</v>
      </c>
      <c r="E26" s="120" t="s">
        <v>60</v>
      </c>
      <c r="F26" s="120" t="s">
        <v>75</v>
      </c>
      <c r="G26" s="120" t="s">
        <v>67</v>
      </c>
      <c r="H26" s="120" t="s">
        <v>84</v>
      </c>
      <c r="I26" s="120" t="s">
        <v>1303</v>
      </c>
      <c r="K26" s="86" t="s">
        <v>1337</v>
      </c>
      <c r="L26" s="121" t="s">
        <v>31</v>
      </c>
      <c r="M26" s="26" t="s">
        <v>1338</v>
      </c>
    </row>
    <row r="27" spans="1:13" x14ac:dyDescent="0.2">
      <c r="A27" s="77" t="s">
        <v>65</v>
      </c>
      <c r="B27" s="122" t="s">
        <v>31</v>
      </c>
      <c r="C27" s="123" t="s">
        <v>31</v>
      </c>
      <c r="D27" s="123" t="s">
        <v>32</v>
      </c>
      <c r="E27" s="123" t="s">
        <v>33</v>
      </c>
      <c r="F27" s="123" t="s">
        <v>33</v>
      </c>
      <c r="G27" s="123" t="s">
        <v>33</v>
      </c>
      <c r="H27" s="123" t="s">
        <v>33</v>
      </c>
      <c r="I27" s="124" t="s">
        <v>33</v>
      </c>
      <c r="K27" s="86" t="s">
        <v>1339</v>
      </c>
      <c r="L27" s="125" t="s">
        <v>32</v>
      </c>
      <c r="M27" s="26" t="s">
        <v>1340</v>
      </c>
    </row>
    <row r="28" spans="1:13" x14ac:dyDescent="0.2">
      <c r="A28" s="86" t="s">
        <v>76</v>
      </c>
      <c r="B28" s="126" t="s">
        <v>31</v>
      </c>
      <c r="C28" s="127" t="s">
        <v>31</v>
      </c>
      <c r="D28" s="127" t="s">
        <v>32</v>
      </c>
      <c r="E28" s="127" t="s">
        <v>33</v>
      </c>
      <c r="F28" s="127" t="s">
        <v>33</v>
      </c>
      <c r="G28" s="127" t="s">
        <v>33</v>
      </c>
      <c r="H28" s="127" t="s">
        <v>33</v>
      </c>
      <c r="I28" s="128" t="s">
        <v>33</v>
      </c>
      <c r="K28" s="93" t="s">
        <v>1341</v>
      </c>
      <c r="L28" s="129" t="s">
        <v>33</v>
      </c>
      <c r="M28" s="29" t="s">
        <v>1342</v>
      </c>
    </row>
    <row r="29" spans="1:13" x14ac:dyDescent="0.2">
      <c r="A29" s="86" t="s">
        <v>62</v>
      </c>
      <c r="B29" s="126" t="s">
        <v>31</v>
      </c>
      <c r="C29" s="127" t="s">
        <v>31</v>
      </c>
      <c r="D29" s="127" t="s">
        <v>32</v>
      </c>
      <c r="E29" s="127" t="s">
        <v>32</v>
      </c>
      <c r="F29" s="127" t="s">
        <v>33</v>
      </c>
      <c r="G29" s="127" t="s">
        <v>33</v>
      </c>
      <c r="H29" s="127" t="s">
        <v>33</v>
      </c>
      <c r="I29" s="128" t="s">
        <v>33</v>
      </c>
    </row>
    <row r="30" spans="1:13" x14ac:dyDescent="0.2">
      <c r="A30" s="86" t="s">
        <v>73</v>
      </c>
      <c r="B30" s="126" t="s">
        <v>31</v>
      </c>
      <c r="C30" s="127" t="s">
        <v>31</v>
      </c>
      <c r="D30" s="127" t="s">
        <v>32</v>
      </c>
      <c r="E30" s="127" t="s">
        <v>33</v>
      </c>
      <c r="F30" s="127" t="s">
        <v>33</v>
      </c>
      <c r="G30" s="127" t="s">
        <v>33</v>
      </c>
      <c r="H30" s="127" t="s">
        <v>33</v>
      </c>
      <c r="I30" s="128" t="s">
        <v>33</v>
      </c>
    </row>
    <row r="31" spans="1:13" x14ac:dyDescent="0.2">
      <c r="A31" s="86" t="s">
        <v>117</v>
      </c>
      <c r="B31" s="126" t="s">
        <v>31</v>
      </c>
      <c r="C31" s="127" t="s">
        <v>31</v>
      </c>
      <c r="D31" s="127" t="s">
        <v>32</v>
      </c>
      <c r="E31" s="127" t="s">
        <v>33</v>
      </c>
      <c r="F31" s="127" t="s">
        <v>33</v>
      </c>
      <c r="G31" s="127" t="s">
        <v>33</v>
      </c>
      <c r="H31" s="127" t="s">
        <v>33</v>
      </c>
      <c r="I31" s="128" t="s">
        <v>33</v>
      </c>
    </row>
    <row r="32" spans="1:13" x14ac:dyDescent="0.2">
      <c r="A32" s="86" t="s">
        <v>74</v>
      </c>
      <c r="B32" s="126" t="s">
        <v>31</v>
      </c>
      <c r="C32" s="127" t="s">
        <v>31</v>
      </c>
      <c r="D32" s="127" t="s">
        <v>32</v>
      </c>
      <c r="E32" s="127" t="s">
        <v>33</v>
      </c>
      <c r="F32" s="127" t="s">
        <v>33</v>
      </c>
      <c r="G32" s="127" t="s">
        <v>33</v>
      </c>
      <c r="H32" s="127" t="s">
        <v>33</v>
      </c>
      <c r="I32" s="128" t="s">
        <v>33</v>
      </c>
    </row>
    <row r="33" spans="1:17" x14ac:dyDescent="0.2">
      <c r="A33" s="86" t="s">
        <v>66</v>
      </c>
      <c r="B33" s="126" t="s">
        <v>31</v>
      </c>
      <c r="C33" s="127" t="s">
        <v>31</v>
      </c>
      <c r="D33" s="127" t="s">
        <v>31</v>
      </c>
      <c r="E33" s="127" t="s">
        <v>31</v>
      </c>
      <c r="F33" s="127" t="s">
        <v>32</v>
      </c>
      <c r="G33" s="127" t="s">
        <v>33</v>
      </c>
      <c r="H33" s="127" t="s">
        <v>33</v>
      </c>
      <c r="I33" s="128" t="s">
        <v>33</v>
      </c>
    </row>
    <row r="34" spans="1:17" x14ac:dyDescent="0.2">
      <c r="A34" s="86" t="s">
        <v>69</v>
      </c>
      <c r="B34" s="126" t="s">
        <v>31</v>
      </c>
      <c r="C34" s="127" t="s">
        <v>31</v>
      </c>
      <c r="D34" s="127" t="s">
        <v>31</v>
      </c>
      <c r="E34" s="127" t="s">
        <v>31</v>
      </c>
      <c r="F34" s="127" t="s">
        <v>32</v>
      </c>
      <c r="G34" s="127" t="s">
        <v>33</v>
      </c>
      <c r="H34" s="127" t="s">
        <v>33</v>
      </c>
      <c r="I34" s="128" t="s">
        <v>33</v>
      </c>
    </row>
    <row r="35" spans="1:17" x14ac:dyDescent="0.2">
      <c r="A35" s="86" t="s">
        <v>59</v>
      </c>
      <c r="B35" s="126" t="s">
        <v>31</v>
      </c>
      <c r="C35" s="127" t="s">
        <v>31</v>
      </c>
      <c r="D35" s="127" t="s">
        <v>31</v>
      </c>
      <c r="E35" s="127" t="s">
        <v>31</v>
      </c>
      <c r="F35" s="127" t="s">
        <v>32</v>
      </c>
      <c r="G35" s="127" t="s">
        <v>33</v>
      </c>
      <c r="H35" s="127" t="s">
        <v>33</v>
      </c>
      <c r="I35" s="128" t="s">
        <v>33</v>
      </c>
    </row>
    <row r="36" spans="1:17" x14ac:dyDescent="0.2">
      <c r="A36" s="86" t="s">
        <v>64</v>
      </c>
      <c r="B36" s="126" t="s">
        <v>31</v>
      </c>
      <c r="C36" s="127" t="s">
        <v>31</v>
      </c>
      <c r="D36" s="127" t="s">
        <v>31</v>
      </c>
      <c r="E36" s="127" t="s">
        <v>31</v>
      </c>
      <c r="F36" s="127" t="s">
        <v>31</v>
      </c>
      <c r="G36" s="127" t="s">
        <v>31</v>
      </c>
      <c r="H36" s="127" t="s">
        <v>31</v>
      </c>
      <c r="I36" s="128" t="s">
        <v>31</v>
      </c>
    </row>
    <row r="37" spans="1:17" x14ac:dyDescent="0.2">
      <c r="A37" s="86" t="s">
        <v>71</v>
      </c>
      <c r="B37" s="126" t="s">
        <v>31</v>
      </c>
      <c r="C37" s="127" t="s">
        <v>31</v>
      </c>
      <c r="D37" s="127" t="s">
        <v>31</v>
      </c>
      <c r="E37" s="127" t="s">
        <v>31</v>
      </c>
      <c r="F37" s="127" t="s">
        <v>31</v>
      </c>
      <c r="G37" s="127" t="s">
        <v>31</v>
      </c>
      <c r="H37" s="127" t="s">
        <v>31</v>
      </c>
      <c r="I37" s="128" t="s">
        <v>31</v>
      </c>
    </row>
    <row r="38" spans="1:17" x14ac:dyDescent="0.2">
      <c r="A38" s="86" t="s">
        <v>58</v>
      </c>
      <c r="B38" s="126" t="s">
        <v>31</v>
      </c>
      <c r="C38" s="127" t="s">
        <v>31</v>
      </c>
      <c r="D38" s="127" t="s">
        <v>31</v>
      </c>
      <c r="E38" s="127" t="s">
        <v>31</v>
      </c>
      <c r="F38" s="127" t="s">
        <v>31</v>
      </c>
      <c r="G38" s="127" t="s">
        <v>31</v>
      </c>
      <c r="H38" s="127" t="s">
        <v>31</v>
      </c>
      <c r="I38" s="128" t="s">
        <v>31</v>
      </c>
    </row>
    <row r="39" spans="1:17" x14ac:dyDescent="0.2">
      <c r="A39" s="86" t="s">
        <v>70</v>
      </c>
      <c r="B39" s="126" t="s">
        <v>31</v>
      </c>
      <c r="C39" s="127" t="s">
        <v>31</v>
      </c>
      <c r="D39" s="127" t="s">
        <v>31</v>
      </c>
      <c r="E39" s="127" t="s">
        <v>31</v>
      </c>
      <c r="F39" s="127" t="s">
        <v>31</v>
      </c>
      <c r="G39" s="127" t="s">
        <v>31</v>
      </c>
      <c r="H39" s="127" t="s">
        <v>31</v>
      </c>
      <c r="I39" s="128" t="s">
        <v>31</v>
      </c>
    </row>
    <row r="40" spans="1:17" x14ac:dyDescent="0.2">
      <c r="A40" s="86" t="s">
        <v>72</v>
      </c>
      <c r="B40" s="126" t="s">
        <v>31</v>
      </c>
      <c r="C40" s="127" t="s">
        <v>31</v>
      </c>
      <c r="D40" s="127" t="s">
        <v>31</v>
      </c>
      <c r="E40" s="127" t="s">
        <v>31</v>
      </c>
      <c r="F40" s="127" t="s">
        <v>31</v>
      </c>
      <c r="G40" s="127" t="s">
        <v>31</v>
      </c>
      <c r="H40" s="127" t="s">
        <v>31</v>
      </c>
      <c r="I40" s="128" t="s">
        <v>31</v>
      </c>
    </row>
    <row r="41" spans="1:17" x14ac:dyDescent="0.2">
      <c r="A41" s="86" t="s">
        <v>61</v>
      </c>
      <c r="B41" s="126" t="s">
        <v>31</v>
      </c>
      <c r="C41" s="127" t="s">
        <v>31</v>
      </c>
      <c r="D41" s="127" t="s">
        <v>31</v>
      </c>
      <c r="E41" s="127" t="s">
        <v>31</v>
      </c>
      <c r="F41" s="127" t="s">
        <v>31</v>
      </c>
      <c r="G41" s="127" t="s">
        <v>31</v>
      </c>
      <c r="H41" s="127" t="s">
        <v>31</v>
      </c>
      <c r="I41" s="128" t="s">
        <v>31</v>
      </c>
    </row>
    <row r="42" spans="1:17" x14ac:dyDescent="0.2">
      <c r="A42" s="93" t="s">
        <v>56</v>
      </c>
      <c r="B42" s="130" t="s">
        <v>31</v>
      </c>
      <c r="C42" s="131" t="s">
        <v>31</v>
      </c>
      <c r="D42" s="131" t="s">
        <v>31</v>
      </c>
      <c r="E42" s="131" t="s">
        <v>31</v>
      </c>
      <c r="F42" s="131" t="s">
        <v>31</v>
      </c>
      <c r="G42" s="131" t="s">
        <v>31</v>
      </c>
      <c r="H42" s="131" t="s">
        <v>31</v>
      </c>
      <c r="I42" s="132" t="s">
        <v>31</v>
      </c>
    </row>
    <row r="44" spans="1:17" x14ac:dyDescent="0.2">
      <c r="A44" t="s">
        <v>1343</v>
      </c>
      <c r="B44" s="133">
        <v>2</v>
      </c>
    </row>
    <row r="45" spans="1:17" ht="16" thickBot="1" x14ac:dyDescent="0.25">
      <c r="A45" t="s">
        <v>1344</v>
      </c>
      <c r="B45" s="134">
        <v>0.65</v>
      </c>
    </row>
    <row r="47" spans="1:17" x14ac:dyDescent="0.2">
      <c r="A47" s="68" t="s">
        <v>1345</v>
      </c>
      <c r="B47" s="135"/>
      <c r="C47" s="69"/>
      <c r="D47" s="69"/>
      <c r="E47" s="69"/>
      <c r="F47" s="69"/>
      <c r="G47" s="69"/>
      <c r="H47" s="69"/>
      <c r="I47" s="70"/>
    </row>
    <row r="48" spans="1:17" x14ac:dyDescent="0.2">
      <c r="A48" s="136" t="s">
        <v>1336</v>
      </c>
      <c r="B48" s="120" t="s">
        <v>57</v>
      </c>
      <c r="C48" s="120" t="s">
        <v>68</v>
      </c>
      <c r="D48" s="120" t="s">
        <v>63</v>
      </c>
      <c r="E48" s="120" t="s">
        <v>60</v>
      </c>
      <c r="F48" s="120" t="s">
        <v>75</v>
      </c>
      <c r="G48" s="120" t="s">
        <v>67</v>
      </c>
      <c r="H48" s="120" t="s">
        <v>84</v>
      </c>
      <c r="I48" s="137" t="s">
        <v>1303</v>
      </c>
      <c r="Q48" s="3"/>
    </row>
    <row r="49" spans="1:18" x14ac:dyDescent="0.2">
      <c r="A49" s="138" t="s">
        <v>65</v>
      </c>
      <c r="B49" s="139">
        <v>15.344761904761899</v>
      </c>
      <c r="C49" s="140">
        <v>56.6927100840336</v>
      </c>
      <c r="D49" s="140">
        <v>184.356159509203</v>
      </c>
      <c r="E49" s="140">
        <v>431.84075862069</v>
      </c>
      <c r="F49" s="140">
        <v>1729.4874233128801</v>
      </c>
      <c r="G49" s="140">
        <v>3106.9287356321802</v>
      </c>
      <c r="H49" s="140">
        <v>4197.5874403815596</v>
      </c>
      <c r="I49" s="141">
        <v>8351.0951008645497</v>
      </c>
    </row>
    <row r="50" spans="1:18" x14ac:dyDescent="0.2">
      <c r="A50" s="142" t="s">
        <v>76</v>
      </c>
      <c r="B50" s="143">
        <v>12.942602877209501</v>
      </c>
      <c r="C50" s="144">
        <v>61.226538461538503</v>
      </c>
      <c r="D50" s="144">
        <v>247.45475675675701</v>
      </c>
      <c r="E50" s="144">
        <v>701.98025106837599</v>
      </c>
      <c r="F50" s="144">
        <v>1683.9223404255299</v>
      </c>
      <c r="G50" s="144">
        <v>2393.5833333333298</v>
      </c>
      <c r="H50" s="144">
        <v>4072.8870329059901</v>
      </c>
      <c r="I50" s="145">
        <v>6540.6060647488803</v>
      </c>
    </row>
    <row r="51" spans="1:18" x14ac:dyDescent="0.2">
      <c r="A51" s="142" t="s">
        <v>62</v>
      </c>
      <c r="B51" s="143">
        <v>23.955429257384498</v>
      </c>
      <c r="C51" s="144">
        <v>113.324037267081</v>
      </c>
      <c r="D51" s="144">
        <v>454.93344827586202</v>
      </c>
      <c r="E51" s="144">
        <v>902.80624999999998</v>
      </c>
      <c r="F51" s="144">
        <v>2013.91623036649</v>
      </c>
      <c r="G51" s="144">
        <v>3204.85</v>
      </c>
      <c r="H51" s="144">
        <v>4729.9416909621004</v>
      </c>
      <c r="I51" s="145">
        <v>9034.3260869565202</v>
      </c>
      <c r="J51" s="146"/>
      <c r="O51" s="147"/>
      <c r="P51" s="147"/>
      <c r="Q51" s="147"/>
    </row>
    <row r="52" spans="1:18" x14ac:dyDescent="0.2">
      <c r="A52" s="142" t="s">
        <v>73</v>
      </c>
      <c r="B52" s="143">
        <v>11.3380310046284</v>
      </c>
      <c r="C52" s="144">
        <v>53.635918367346903</v>
      </c>
      <c r="D52" s="144">
        <v>160.95231404958699</v>
      </c>
      <c r="E52" s="144">
        <v>522.93702770780897</v>
      </c>
      <c r="F52" s="144">
        <v>1947.8450326045299</v>
      </c>
      <c r="G52" s="144">
        <v>2882.44301032566</v>
      </c>
      <c r="H52" s="144">
        <v>5159.6380952380996</v>
      </c>
      <c r="I52" s="145">
        <v>7800.3276836158202</v>
      </c>
      <c r="O52" s="3"/>
      <c r="P52" s="3"/>
      <c r="Q52" s="3"/>
      <c r="R52" s="3"/>
    </row>
    <row r="53" spans="1:18" x14ac:dyDescent="0.2">
      <c r="A53" s="142" t="s">
        <v>117</v>
      </c>
      <c r="B53" s="143">
        <v>12.564516129032301</v>
      </c>
      <c r="C53" s="144">
        <v>86.5039634146342</v>
      </c>
      <c r="D53" s="144">
        <v>249.754589160839</v>
      </c>
      <c r="E53" s="144">
        <v>651.36369987468697</v>
      </c>
      <c r="F53" s="144">
        <v>2232.4438344722898</v>
      </c>
      <c r="G53" s="144">
        <v>3145.5862068965498</v>
      </c>
      <c r="H53" s="144">
        <v>4860.3076923076896</v>
      </c>
      <c r="I53" s="145">
        <v>7805.11654558996</v>
      </c>
      <c r="O53" s="3"/>
      <c r="P53" s="3"/>
      <c r="Q53" s="3"/>
      <c r="R53" s="3"/>
    </row>
    <row r="54" spans="1:18" x14ac:dyDescent="0.2">
      <c r="A54" s="142" t="s">
        <v>74</v>
      </c>
      <c r="B54" s="143">
        <v>15.3938589655474</v>
      </c>
      <c r="C54" s="144">
        <v>72.822500000000005</v>
      </c>
      <c r="D54" s="144">
        <v>307.61222222222199</v>
      </c>
      <c r="E54" s="144">
        <v>960.89438679245302</v>
      </c>
      <c r="F54" s="144">
        <v>2069.515625</v>
      </c>
      <c r="G54" s="144">
        <v>3722.8592715231798</v>
      </c>
      <c r="H54" s="144">
        <v>7281.4967032966997</v>
      </c>
      <c r="I54" s="145">
        <v>11757.085872576199</v>
      </c>
    </row>
    <row r="55" spans="1:18" x14ac:dyDescent="0.2">
      <c r="A55" s="142" t="s">
        <v>66</v>
      </c>
      <c r="B55" s="143">
        <v>10.308066298342499</v>
      </c>
      <c r="C55" s="144">
        <v>45.785503355704698</v>
      </c>
      <c r="D55" s="144">
        <v>200.83190476190501</v>
      </c>
      <c r="E55" s="144">
        <v>819.81055555555599</v>
      </c>
      <c r="F55" s="144">
        <v>929.67666666666696</v>
      </c>
      <c r="G55" s="144">
        <v>1424.2905735557599</v>
      </c>
      <c r="H55" s="144">
        <v>2423.5523899838299</v>
      </c>
      <c r="I55" s="145">
        <v>3891.9570643860702</v>
      </c>
      <c r="O55" s="3"/>
      <c r="P55" s="3"/>
      <c r="Q55" s="3"/>
      <c r="R55" s="3"/>
    </row>
    <row r="56" spans="1:18" x14ac:dyDescent="0.2">
      <c r="A56" s="142" t="s">
        <v>69</v>
      </c>
      <c r="B56" s="143">
        <v>10.3547368421053</v>
      </c>
      <c r="C56" s="144">
        <v>47.387326478149099</v>
      </c>
      <c r="D56" s="144">
        <v>116.06718487395</v>
      </c>
      <c r="E56" s="144">
        <v>423.33527659574497</v>
      </c>
      <c r="F56" s="144">
        <v>1001.7167816092</v>
      </c>
      <c r="G56" s="144">
        <v>1355.7358490566</v>
      </c>
      <c r="H56" s="144">
        <v>2306.9006550855102</v>
      </c>
      <c r="I56" s="145">
        <v>3704.6272812187099</v>
      </c>
      <c r="O56" s="3"/>
      <c r="P56" s="3"/>
      <c r="Q56" s="3"/>
      <c r="R56" s="3"/>
    </row>
    <row r="57" spans="1:18" x14ac:dyDescent="0.2">
      <c r="A57" s="142" t="s">
        <v>59</v>
      </c>
      <c r="B57" s="143">
        <v>13.2</v>
      </c>
      <c r="C57" s="144">
        <v>89.867500000000007</v>
      </c>
      <c r="D57" s="144">
        <v>303.07600000000002</v>
      </c>
      <c r="E57" s="144">
        <v>491.01</v>
      </c>
      <c r="F57" s="144">
        <v>1096.95</v>
      </c>
      <c r="G57" s="144">
        <v>2118.6826190476199</v>
      </c>
      <c r="H57" s="144">
        <v>2898.9081632653101</v>
      </c>
      <c r="I57" s="145">
        <v>4105.9629629629599</v>
      </c>
    </row>
    <row r="58" spans="1:18" x14ac:dyDescent="0.2">
      <c r="A58" s="142" t="s">
        <v>64</v>
      </c>
      <c r="B58" s="143">
        <v>22.689918699187</v>
      </c>
      <c r="C58" s="144">
        <v>397.78656035526899</v>
      </c>
      <c r="D58" s="144">
        <v>926.11848297213601</v>
      </c>
      <c r="E58" s="144">
        <v>1321.1666666666699</v>
      </c>
      <c r="F58" s="144">
        <v>2815.1964945034301</v>
      </c>
      <c r="G58" s="144">
        <v>4312.9595197919498</v>
      </c>
      <c r="H58" s="144">
        <v>7338.8699933610096</v>
      </c>
      <c r="I58" s="145">
        <v>11785.4134423985</v>
      </c>
    </row>
    <row r="59" spans="1:18" x14ac:dyDescent="0.2">
      <c r="A59" s="142" t="s">
        <v>71</v>
      </c>
      <c r="B59" s="143">
        <v>25.3888888888889</v>
      </c>
      <c r="C59" s="144">
        <v>302.91735074626899</v>
      </c>
      <c r="D59" s="144">
        <v>1075.44574358974</v>
      </c>
      <c r="E59" s="144">
        <v>1896.10617834395</v>
      </c>
      <c r="F59" s="144">
        <v>2826.6904761904798</v>
      </c>
      <c r="G59" s="144">
        <v>6510.8666666666704</v>
      </c>
      <c r="H59" s="144">
        <v>4654.7878787878799</v>
      </c>
      <c r="I59" s="145">
        <v>8575.6206896551703</v>
      </c>
    </row>
    <row r="60" spans="1:18" x14ac:dyDescent="0.2">
      <c r="A60" s="142" t="s">
        <v>58</v>
      </c>
      <c r="B60" s="143">
        <v>11</v>
      </c>
      <c r="C60" s="144">
        <v>68.737037037036998</v>
      </c>
      <c r="D60" s="144">
        <v>369</v>
      </c>
      <c r="E60" s="144">
        <v>2526.2019759838299</v>
      </c>
      <c r="F60" s="144">
        <v>5034</v>
      </c>
      <c r="G60" s="144">
        <v>5034</v>
      </c>
      <c r="H60" s="144">
        <v>5034</v>
      </c>
      <c r="I60" s="145">
        <v>5034</v>
      </c>
      <c r="K60" s="3"/>
      <c r="L60" s="3"/>
      <c r="M60" s="3"/>
      <c r="N60" s="3"/>
      <c r="O60" s="3"/>
      <c r="P60" s="3"/>
      <c r="Q60" s="3"/>
      <c r="R60" s="3"/>
    </row>
    <row r="61" spans="1:18" x14ac:dyDescent="0.2">
      <c r="A61" s="142" t="s">
        <v>70</v>
      </c>
      <c r="B61" s="143">
        <v>100.24463499056</v>
      </c>
      <c r="C61" s="144">
        <v>209.23945733532901</v>
      </c>
      <c r="D61" s="144">
        <v>1791.3118918918899</v>
      </c>
      <c r="E61" s="144">
        <v>2100</v>
      </c>
      <c r="F61" s="144">
        <v>4474.7667252104502</v>
      </c>
      <c r="G61" s="144">
        <v>6855.4673835471804</v>
      </c>
      <c r="H61" s="144">
        <v>11665.164868972999</v>
      </c>
      <c r="I61" s="145">
        <v>18732.96447259</v>
      </c>
    </row>
    <row r="62" spans="1:18" x14ac:dyDescent="0.2">
      <c r="A62" s="142" t="s">
        <v>72</v>
      </c>
      <c r="B62" s="143">
        <v>35.688089171974497</v>
      </c>
      <c r="C62" s="144">
        <v>141.762106210621</v>
      </c>
      <c r="D62" s="144">
        <v>704.8161414791</v>
      </c>
      <c r="E62" s="144">
        <v>1705.8085714285701</v>
      </c>
      <c r="F62" s="144">
        <v>2700.375</v>
      </c>
      <c r="G62" s="144">
        <v>3816</v>
      </c>
      <c r="H62" s="144">
        <v>10128.5</v>
      </c>
      <c r="I62" s="145">
        <v>16265.250666562801</v>
      </c>
    </row>
    <row r="63" spans="1:18" x14ac:dyDescent="0.2">
      <c r="A63" s="142" t="s">
        <v>61</v>
      </c>
      <c r="B63" s="143">
        <v>34.750022598870103</v>
      </c>
      <c r="C63" s="144">
        <v>151.48720941883801</v>
      </c>
      <c r="D63" s="144">
        <v>617.78524271844697</v>
      </c>
      <c r="E63" s="144">
        <v>1292.81742424242</v>
      </c>
      <c r="F63" s="144">
        <v>2754.7887579868002</v>
      </c>
      <c r="G63" s="144">
        <v>4220.4131832263902</v>
      </c>
      <c r="H63" s="144">
        <v>7181.3944758423204</v>
      </c>
      <c r="I63" s="145">
        <v>11532.5251799422</v>
      </c>
    </row>
    <row r="64" spans="1:18" x14ac:dyDescent="0.2">
      <c r="A64" s="148" t="s">
        <v>56</v>
      </c>
      <c r="B64" s="149">
        <v>20.409090909090899</v>
      </c>
      <c r="C64" s="150">
        <v>68.4010271903323</v>
      </c>
      <c r="D64" s="150">
        <v>224.41190476190499</v>
      </c>
      <c r="E64" s="150">
        <v>600.04999999999995</v>
      </c>
      <c r="F64" s="150">
        <v>1278.6113206964401</v>
      </c>
      <c r="G64" s="150">
        <v>1958.8681921416601</v>
      </c>
      <c r="H64" s="150">
        <v>3333.1819902986799</v>
      </c>
      <c r="I64" s="151">
        <v>5352.7215865607704</v>
      </c>
    </row>
    <row r="67" spans="1:21" x14ac:dyDescent="0.2">
      <c r="A67" s="152" t="s">
        <v>1346</v>
      </c>
      <c r="B67" s="153"/>
      <c r="C67" s="153"/>
      <c r="D67" s="153"/>
      <c r="E67" s="153"/>
      <c r="F67" s="153"/>
      <c r="G67" s="153"/>
      <c r="H67" s="153"/>
      <c r="I67" s="154"/>
    </row>
    <row r="68" spans="1:21" x14ac:dyDescent="0.2">
      <c r="A68" s="155" t="s">
        <v>1336</v>
      </c>
      <c r="B68" s="156" t="s">
        <v>57</v>
      </c>
      <c r="C68" s="156" t="s">
        <v>68</v>
      </c>
      <c r="D68" s="156" t="s">
        <v>63</v>
      </c>
      <c r="E68" s="156" t="s">
        <v>60</v>
      </c>
      <c r="F68" s="156" t="s">
        <v>75</v>
      </c>
      <c r="G68" s="156" t="s">
        <v>67</v>
      </c>
      <c r="H68" s="156" t="s">
        <v>84</v>
      </c>
      <c r="I68" s="157" t="s">
        <v>1303</v>
      </c>
    </row>
    <row r="69" spans="1:21" x14ac:dyDescent="0.2">
      <c r="A69" s="142" t="s">
        <v>65</v>
      </c>
      <c r="B69" s="158">
        <f t="shared" ref="B69:I84" si="1">(B49/$B$44)*$B$45</f>
        <v>4.9870476190476172</v>
      </c>
      <c r="C69" s="158">
        <f t="shared" si="1"/>
        <v>18.425130777310919</v>
      </c>
      <c r="D69" s="158">
        <f t="shared" si="1"/>
        <v>59.915751840490977</v>
      </c>
      <c r="E69" s="158">
        <f t="shared" si="1"/>
        <v>140.34824655172426</v>
      </c>
      <c r="F69" s="158">
        <f t="shared" si="1"/>
        <v>562.0834125766861</v>
      </c>
      <c r="G69" s="158">
        <f t="shared" si="1"/>
        <v>1009.7518390804586</v>
      </c>
      <c r="H69" s="158">
        <f t="shared" si="1"/>
        <v>1364.215918124007</v>
      </c>
      <c r="I69" s="159">
        <f t="shared" si="1"/>
        <v>2714.1059077809787</v>
      </c>
    </row>
    <row r="70" spans="1:21" x14ac:dyDescent="0.2">
      <c r="A70" s="142" t="s">
        <v>76</v>
      </c>
      <c r="B70" s="158">
        <f t="shared" si="1"/>
        <v>4.2063459350930881</v>
      </c>
      <c r="C70" s="158">
        <f t="shared" si="1"/>
        <v>19.898625000000013</v>
      </c>
      <c r="D70" s="158">
        <f t="shared" si="1"/>
        <v>80.422795945946035</v>
      </c>
      <c r="E70" s="158">
        <f t="shared" si="1"/>
        <v>228.14358159722221</v>
      </c>
      <c r="F70" s="158">
        <f t="shared" si="1"/>
        <v>547.27476063829727</v>
      </c>
      <c r="G70" s="158">
        <f t="shared" si="1"/>
        <v>777.91458333333219</v>
      </c>
      <c r="H70" s="158">
        <f t="shared" si="1"/>
        <v>1323.6882856944469</v>
      </c>
      <c r="I70" s="159">
        <f t="shared" si="1"/>
        <v>2125.6969710433864</v>
      </c>
    </row>
    <row r="71" spans="1:21" x14ac:dyDescent="0.2">
      <c r="A71" s="142" t="s">
        <v>62</v>
      </c>
      <c r="B71" s="158">
        <f t="shared" si="1"/>
        <v>7.7855145086499622</v>
      </c>
      <c r="C71" s="158">
        <f t="shared" si="1"/>
        <v>36.830312111801327</v>
      </c>
      <c r="D71" s="158">
        <f t="shared" si="1"/>
        <v>147.85337068965515</v>
      </c>
      <c r="E71" s="158">
        <f t="shared" si="1"/>
        <v>293.41203124999998</v>
      </c>
      <c r="F71" s="158">
        <f t="shared" si="1"/>
        <v>654.5227748691093</v>
      </c>
      <c r="G71" s="158">
        <f t="shared" si="1"/>
        <v>1041.5762500000001</v>
      </c>
      <c r="H71" s="158">
        <f t="shared" si="1"/>
        <v>1537.2310495626828</v>
      </c>
      <c r="I71" s="159">
        <f t="shared" si="1"/>
        <v>2936.1559782608692</v>
      </c>
    </row>
    <row r="72" spans="1:21" x14ac:dyDescent="0.2">
      <c r="A72" s="142" t="s">
        <v>73</v>
      </c>
      <c r="B72" s="158">
        <f t="shared" si="1"/>
        <v>3.6848600765042301</v>
      </c>
      <c r="C72" s="158">
        <f t="shared" si="1"/>
        <v>17.431673469387743</v>
      </c>
      <c r="D72" s="158">
        <f t="shared" si="1"/>
        <v>52.309502066115776</v>
      </c>
      <c r="E72" s="158">
        <f t="shared" si="1"/>
        <v>169.95453400503791</v>
      </c>
      <c r="F72" s="158">
        <f t="shared" si="1"/>
        <v>633.04963559647229</v>
      </c>
      <c r="G72" s="158">
        <f t="shared" si="1"/>
        <v>936.7939783558395</v>
      </c>
      <c r="H72" s="158">
        <f t="shared" si="1"/>
        <v>1676.8823809523824</v>
      </c>
      <c r="I72" s="159">
        <f t="shared" si="1"/>
        <v>2535.1064971751416</v>
      </c>
    </row>
    <row r="73" spans="1:21" x14ac:dyDescent="0.2">
      <c r="A73" s="142" t="s">
        <v>117</v>
      </c>
      <c r="B73" s="158">
        <f t="shared" si="1"/>
        <v>4.0834677419354977</v>
      </c>
      <c r="C73" s="158">
        <f t="shared" si="1"/>
        <v>28.113788109756115</v>
      </c>
      <c r="D73" s="158">
        <f t="shared" si="1"/>
        <v>81.170241477272683</v>
      </c>
      <c r="E73" s="158">
        <f t="shared" si="1"/>
        <v>211.69320245927327</v>
      </c>
      <c r="F73" s="158">
        <f t="shared" si="1"/>
        <v>725.54424620349425</v>
      </c>
      <c r="G73" s="158">
        <f t="shared" si="1"/>
        <v>1022.3155172413788</v>
      </c>
      <c r="H73" s="158">
        <f t="shared" si="1"/>
        <v>1579.5999999999992</v>
      </c>
      <c r="I73" s="159">
        <f t="shared" si="1"/>
        <v>2536.6628773167372</v>
      </c>
    </row>
    <row r="74" spans="1:21" x14ac:dyDescent="0.2">
      <c r="A74" s="142" t="s">
        <v>74</v>
      </c>
      <c r="B74" s="158">
        <f t="shared" si="1"/>
        <v>5.0030041638029052</v>
      </c>
      <c r="C74" s="158">
        <f t="shared" si="1"/>
        <v>23.667312500000001</v>
      </c>
      <c r="D74" s="158">
        <f t="shared" si="1"/>
        <v>99.973972222222145</v>
      </c>
      <c r="E74" s="158">
        <f t="shared" si="1"/>
        <v>312.29067570754722</v>
      </c>
      <c r="F74" s="158">
        <f t="shared" si="1"/>
        <v>672.59257812500005</v>
      </c>
      <c r="G74" s="158">
        <f t="shared" si="1"/>
        <v>1209.9292632450336</v>
      </c>
      <c r="H74" s="158">
        <f t="shared" si="1"/>
        <v>2366.4864285714275</v>
      </c>
      <c r="I74" s="159">
        <f t="shared" si="1"/>
        <v>3821.0529085872649</v>
      </c>
    </row>
    <row r="75" spans="1:21" x14ac:dyDescent="0.2">
      <c r="A75" s="142" t="s">
        <v>66</v>
      </c>
      <c r="B75" s="158">
        <f t="shared" si="1"/>
        <v>3.3501215469613124</v>
      </c>
      <c r="C75" s="158">
        <f t="shared" si="1"/>
        <v>14.880288590604028</v>
      </c>
      <c r="D75" s="158">
        <f t="shared" si="1"/>
        <v>65.270369047619127</v>
      </c>
      <c r="E75" s="158">
        <f t="shared" si="1"/>
        <v>266.43843055555573</v>
      </c>
      <c r="F75" s="158">
        <f t="shared" si="1"/>
        <v>302.14491666666675</v>
      </c>
      <c r="G75" s="158">
        <f t="shared" si="1"/>
        <v>462.894436405622</v>
      </c>
      <c r="H75" s="158">
        <f t="shared" si="1"/>
        <v>787.65452674474477</v>
      </c>
      <c r="I75" s="159">
        <f t="shared" si="1"/>
        <v>1264.8860459254729</v>
      </c>
    </row>
    <row r="76" spans="1:21" x14ac:dyDescent="0.2">
      <c r="A76" s="142" t="s">
        <v>69</v>
      </c>
      <c r="B76" s="158">
        <f t="shared" si="1"/>
        <v>3.3652894736842227</v>
      </c>
      <c r="C76" s="158">
        <f t="shared" si="1"/>
        <v>15.400881105398458</v>
      </c>
      <c r="D76" s="158">
        <f t="shared" si="1"/>
        <v>37.721835084033749</v>
      </c>
      <c r="E76" s="158">
        <f t="shared" si="1"/>
        <v>137.58396489361712</v>
      </c>
      <c r="F76" s="158">
        <f t="shared" si="1"/>
        <v>325.55795402299003</v>
      </c>
      <c r="G76" s="158">
        <f t="shared" si="1"/>
        <v>440.61415094339503</v>
      </c>
      <c r="H76" s="158">
        <f t="shared" si="1"/>
        <v>749.7427129027908</v>
      </c>
      <c r="I76" s="159">
        <f t="shared" si="1"/>
        <v>1204.0038663960806</v>
      </c>
    </row>
    <row r="77" spans="1:21" x14ac:dyDescent="0.2">
      <c r="A77" s="142" t="s">
        <v>59</v>
      </c>
      <c r="B77" s="158">
        <f t="shared" si="1"/>
        <v>4.29</v>
      </c>
      <c r="C77" s="158">
        <f t="shared" si="1"/>
        <v>29.206937500000002</v>
      </c>
      <c r="D77" s="158">
        <f t="shared" si="1"/>
        <v>98.499700000000004</v>
      </c>
      <c r="E77" s="158">
        <f t="shared" si="1"/>
        <v>159.57825</v>
      </c>
      <c r="F77" s="158">
        <f t="shared" si="1"/>
        <v>356.50875000000002</v>
      </c>
      <c r="G77" s="158">
        <f t="shared" si="1"/>
        <v>688.57185119047654</v>
      </c>
      <c r="H77" s="158">
        <f t="shared" si="1"/>
        <v>942.14515306122587</v>
      </c>
      <c r="I77" s="159">
        <f t="shared" si="1"/>
        <v>1334.437962962962</v>
      </c>
    </row>
    <row r="78" spans="1:21" x14ac:dyDescent="0.2">
      <c r="A78" s="142" t="s">
        <v>64</v>
      </c>
      <c r="B78" s="158">
        <f t="shared" si="1"/>
        <v>7.3742235772357754</v>
      </c>
      <c r="C78" s="158">
        <f t="shared" si="1"/>
        <v>129.28063211546242</v>
      </c>
      <c r="D78" s="158">
        <f t="shared" si="1"/>
        <v>300.98850696594423</v>
      </c>
      <c r="E78" s="158">
        <f t="shared" si="1"/>
        <v>429.37916666666774</v>
      </c>
      <c r="F78" s="158">
        <f t="shared" si="1"/>
        <v>914.93886071361487</v>
      </c>
      <c r="G78" s="158">
        <f t="shared" si="1"/>
        <v>1401.7118439323838</v>
      </c>
      <c r="H78" s="158">
        <f t="shared" si="1"/>
        <v>2385.1327478423282</v>
      </c>
      <c r="I78" s="159">
        <f t="shared" si="1"/>
        <v>3830.2593687795124</v>
      </c>
    </row>
    <row r="79" spans="1:21" x14ac:dyDescent="0.2">
      <c r="A79" s="142" t="s">
        <v>71</v>
      </c>
      <c r="B79" s="158">
        <f t="shared" si="1"/>
        <v>8.2513888888888935</v>
      </c>
      <c r="C79" s="158">
        <f t="shared" si="1"/>
        <v>98.448138992537423</v>
      </c>
      <c r="D79" s="158">
        <f t="shared" si="1"/>
        <v>349.51986666666551</v>
      </c>
      <c r="E79" s="158">
        <f t="shared" si="1"/>
        <v>616.23450796178372</v>
      </c>
      <c r="F79" s="158">
        <f t="shared" si="1"/>
        <v>918.67440476190598</v>
      </c>
      <c r="G79" s="158">
        <f t="shared" si="1"/>
        <v>2116.0316666666681</v>
      </c>
      <c r="H79" s="158">
        <f t="shared" si="1"/>
        <v>1512.806060606061</v>
      </c>
      <c r="I79" s="159">
        <f t="shared" si="1"/>
        <v>2787.0767241379303</v>
      </c>
    </row>
    <row r="80" spans="1:21" x14ac:dyDescent="0.2">
      <c r="A80" s="142" t="s">
        <v>58</v>
      </c>
      <c r="B80" s="158">
        <f t="shared" si="1"/>
        <v>3.5750000000000002</v>
      </c>
      <c r="C80" s="158">
        <f t="shared" si="1"/>
        <v>22.339537037037026</v>
      </c>
      <c r="D80" s="158">
        <f t="shared" si="1"/>
        <v>119.925</v>
      </c>
      <c r="E80" s="158">
        <f t="shared" si="1"/>
        <v>821.01564219474471</v>
      </c>
      <c r="F80" s="158">
        <f t="shared" si="1"/>
        <v>1636.05</v>
      </c>
      <c r="G80" s="158">
        <f t="shared" si="1"/>
        <v>1636.05</v>
      </c>
      <c r="H80" s="158">
        <f t="shared" si="1"/>
        <v>1636.05</v>
      </c>
      <c r="I80" s="159">
        <f t="shared" si="1"/>
        <v>1636.05</v>
      </c>
      <c r="N80" s="160"/>
      <c r="O80" s="160"/>
      <c r="P80" s="160"/>
      <c r="Q80" s="160"/>
      <c r="R80" s="160"/>
      <c r="S80" s="160"/>
      <c r="T80" s="160"/>
      <c r="U80" s="160"/>
    </row>
    <row r="81" spans="1:19" x14ac:dyDescent="0.2">
      <c r="A81" s="142" t="s">
        <v>70</v>
      </c>
      <c r="B81" s="158">
        <f t="shared" si="1"/>
        <v>32.579506371931998</v>
      </c>
      <c r="C81" s="158">
        <f t="shared" si="1"/>
        <v>68.002823633981933</v>
      </c>
      <c r="D81" s="158">
        <f t="shared" si="1"/>
        <v>582.17636486486424</v>
      </c>
      <c r="E81" s="158">
        <f t="shared" si="1"/>
        <v>682.5</v>
      </c>
      <c r="F81" s="158">
        <f t="shared" si="1"/>
        <v>1454.2991856933963</v>
      </c>
      <c r="G81" s="158">
        <f t="shared" si="1"/>
        <v>2228.0268996528339</v>
      </c>
      <c r="H81" s="158">
        <f t="shared" si="1"/>
        <v>3791.1785824162248</v>
      </c>
      <c r="I81" s="159">
        <f t="shared" si="1"/>
        <v>6088.2134535917503</v>
      </c>
    </row>
    <row r="82" spans="1:19" x14ac:dyDescent="0.2">
      <c r="A82" s="142" t="s">
        <v>72</v>
      </c>
      <c r="B82" s="158">
        <f t="shared" si="1"/>
        <v>11.598628980891712</v>
      </c>
      <c r="C82" s="158">
        <f t="shared" si="1"/>
        <v>46.07268451845183</v>
      </c>
      <c r="D82" s="158">
        <f t="shared" si="1"/>
        <v>229.06524598070752</v>
      </c>
      <c r="E82" s="158">
        <f t="shared" si="1"/>
        <v>554.38778571428531</v>
      </c>
      <c r="F82" s="158">
        <f t="shared" si="1"/>
        <v>877.62187500000005</v>
      </c>
      <c r="G82" s="158">
        <f t="shared" si="1"/>
        <v>1240.2</v>
      </c>
      <c r="H82" s="158">
        <f t="shared" si="1"/>
        <v>3291.7625000000003</v>
      </c>
      <c r="I82" s="159">
        <f t="shared" si="1"/>
        <v>5286.2064666329106</v>
      </c>
    </row>
    <row r="83" spans="1:19" x14ac:dyDescent="0.2">
      <c r="A83" s="142" t="s">
        <v>61</v>
      </c>
      <c r="B83" s="158">
        <f t="shared" si="1"/>
        <v>11.293757344632784</v>
      </c>
      <c r="C83" s="158">
        <f t="shared" si="1"/>
        <v>49.233343061122355</v>
      </c>
      <c r="D83" s="158">
        <f t="shared" si="1"/>
        <v>200.78020388349526</v>
      </c>
      <c r="E83" s="158">
        <f t="shared" si="1"/>
        <v>420.16566287878652</v>
      </c>
      <c r="F83" s="158">
        <f t="shared" si="1"/>
        <v>895.30634634571004</v>
      </c>
      <c r="G83" s="158">
        <f t="shared" si="1"/>
        <v>1371.6342845485769</v>
      </c>
      <c r="H83" s="158">
        <f t="shared" si="1"/>
        <v>2333.9532046487543</v>
      </c>
      <c r="I83" s="159">
        <f t="shared" si="1"/>
        <v>3748.0706834812154</v>
      </c>
    </row>
    <row r="84" spans="1:19" x14ac:dyDescent="0.2">
      <c r="A84" s="148" t="s">
        <v>56</v>
      </c>
      <c r="B84" s="161">
        <f t="shared" si="1"/>
        <v>6.6329545454545427</v>
      </c>
      <c r="C84" s="161">
        <f t="shared" si="1"/>
        <v>22.230333836857998</v>
      </c>
      <c r="D84" s="161">
        <f t="shared" si="1"/>
        <v>72.933869047619126</v>
      </c>
      <c r="E84" s="161">
        <f t="shared" si="1"/>
        <v>195.01624999999999</v>
      </c>
      <c r="F84" s="161">
        <f t="shared" si="1"/>
        <v>415.54867922634304</v>
      </c>
      <c r="G84" s="161">
        <f t="shared" si="1"/>
        <v>636.6321624460395</v>
      </c>
      <c r="H84" s="161">
        <f t="shared" si="1"/>
        <v>1083.284146847071</v>
      </c>
      <c r="I84" s="162">
        <f t="shared" si="1"/>
        <v>1739.6345156322504</v>
      </c>
    </row>
    <row r="85" spans="1:19" x14ac:dyDescent="0.2">
      <c r="B85" s="163"/>
      <c r="C85" s="164"/>
      <c r="D85" s="164"/>
      <c r="E85" s="164"/>
      <c r="F85" s="164"/>
      <c r="G85" s="164"/>
      <c r="H85" s="164"/>
    </row>
    <row r="86" spans="1:19" ht="25.5" customHeight="1" x14ac:dyDescent="0.2">
      <c r="A86" s="165" t="s">
        <v>1347</v>
      </c>
      <c r="B86" s="118"/>
      <c r="C86" s="118"/>
      <c r="D86" s="118"/>
      <c r="E86" s="118"/>
      <c r="F86" s="118"/>
      <c r="G86" s="118"/>
      <c r="H86" s="118"/>
      <c r="I86" s="118"/>
    </row>
    <row r="87" spans="1:19" x14ac:dyDescent="0.2">
      <c r="A87" s="166"/>
      <c r="B87" s="72"/>
      <c r="C87" s="73" t="s">
        <v>1348</v>
      </c>
      <c r="D87" s="73" t="s">
        <v>1349</v>
      </c>
      <c r="E87" s="73" t="s">
        <v>1350</v>
      </c>
      <c r="F87" s="73" t="s">
        <v>1351</v>
      </c>
      <c r="G87" s="73" t="s">
        <v>1352</v>
      </c>
      <c r="H87" s="73" t="s">
        <v>1353</v>
      </c>
      <c r="I87" s="74" t="s">
        <v>1354</v>
      </c>
    </row>
    <row r="88" spans="1:19" x14ac:dyDescent="0.2">
      <c r="A88" s="86"/>
      <c r="B88" s="167" t="s">
        <v>57</v>
      </c>
      <c r="C88" s="120" t="s">
        <v>68</v>
      </c>
      <c r="D88" s="120" t="s">
        <v>63</v>
      </c>
      <c r="E88" s="120" t="s">
        <v>60</v>
      </c>
      <c r="F88" s="120" t="s">
        <v>75</v>
      </c>
      <c r="G88" s="120" t="s">
        <v>67</v>
      </c>
      <c r="H88" s="120" t="s">
        <v>84</v>
      </c>
      <c r="I88" s="137" t="s">
        <v>1303</v>
      </c>
      <c r="L88" s="160"/>
      <c r="M88" s="160"/>
      <c r="N88" s="160"/>
      <c r="O88" s="160"/>
      <c r="P88" s="160"/>
      <c r="Q88" s="160"/>
      <c r="R88" s="160"/>
      <c r="S88" s="160"/>
    </row>
    <row r="89" spans="1:19" x14ac:dyDescent="0.2">
      <c r="A89" s="77" t="s">
        <v>65</v>
      </c>
      <c r="B89" s="122">
        <v>6</v>
      </c>
      <c r="C89" s="123">
        <v>6</v>
      </c>
      <c r="D89" s="123">
        <v>7</v>
      </c>
      <c r="E89" s="123">
        <v>9</v>
      </c>
      <c r="F89" s="123">
        <v>11</v>
      </c>
      <c r="G89" s="123">
        <v>11</v>
      </c>
      <c r="H89" s="123">
        <v>11</v>
      </c>
      <c r="I89" s="124">
        <v>14</v>
      </c>
      <c r="L89" s="160"/>
      <c r="M89" s="160"/>
      <c r="N89" s="160"/>
      <c r="O89" s="160"/>
      <c r="P89" s="160"/>
      <c r="Q89" s="160"/>
      <c r="R89" s="160"/>
      <c r="S89" s="160"/>
    </row>
    <row r="90" spans="1:19" x14ac:dyDescent="0.2">
      <c r="A90" s="93" t="s">
        <v>76</v>
      </c>
      <c r="B90" s="130">
        <v>6</v>
      </c>
      <c r="C90" s="131">
        <v>6</v>
      </c>
      <c r="D90" s="131">
        <v>7</v>
      </c>
      <c r="E90" s="131">
        <v>9</v>
      </c>
      <c r="F90" s="131">
        <v>11</v>
      </c>
      <c r="G90" s="131">
        <v>11</v>
      </c>
      <c r="H90" s="131">
        <v>11</v>
      </c>
      <c r="I90" s="132">
        <v>14</v>
      </c>
      <c r="L90" s="160"/>
      <c r="M90" s="160"/>
      <c r="N90" s="160"/>
      <c r="O90" s="160"/>
      <c r="P90" s="160"/>
      <c r="Q90" s="160"/>
      <c r="R90" s="160"/>
      <c r="S90" s="160"/>
    </row>
    <row r="91" spans="1:19" x14ac:dyDescent="0.2">
      <c r="B91" s="168"/>
      <c r="C91" s="168"/>
      <c r="L91" s="160"/>
      <c r="M91" s="160"/>
      <c r="N91" s="160"/>
      <c r="O91" s="160"/>
      <c r="P91" s="160"/>
      <c r="Q91" s="160"/>
      <c r="R91" s="160"/>
      <c r="S91" s="160"/>
    </row>
    <row r="92" spans="1:19" ht="16.5" customHeight="1" x14ac:dyDescent="0.2">
      <c r="A92" s="165" t="s">
        <v>1347</v>
      </c>
      <c r="B92" s="118"/>
      <c r="C92" s="118"/>
      <c r="D92" s="118"/>
      <c r="E92" s="118"/>
      <c r="F92" s="118"/>
      <c r="G92" s="118"/>
      <c r="H92" s="118"/>
      <c r="I92" s="118"/>
      <c r="L92" s="160"/>
      <c r="M92" s="160"/>
      <c r="N92" s="160"/>
      <c r="O92" s="160"/>
      <c r="P92" s="160"/>
      <c r="Q92" s="160"/>
      <c r="R92" s="160"/>
      <c r="S92" s="160"/>
    </row>
    <row r="93" spans="1:19" x14ac:dyDescent="0.2">
      <c r="A93" s="169"/>
      <c r="B93" s="73"/>
      <c r="C93" s="73" t="s">
        <v>1348</v>
      </c>
      <c r="D93" s="73" t="s">
        <v>1349</v>
      </c>
      <c r="E93" s="73" t="s">
        <v>1350</v>
      </c>
      <c r="F93" s="73" t="s">
        <v>1351</v>
      </c>
      <c r="G93" s="73" t="s">
        <v>1352</v>
      </c>
      <c r="H93" s="73" t="s">
        <v>1353</v>
      </c>
      <c r="I93" s="74" t="s">
        <v>1354</v>
      </c>
      <c r="L93" s="160"/>
      <c r="M93" s="160"/>
      <c r="N93" s="160"/>
      <c r="O93" s="160"/>
      <c r="P93" s="160"/>
      <c r="Q93" s="160"/>
      <c r="R93" s="160"/>
      <c r="S93" s="160"/>
    </row>
    <row r="94" spans="1:19" ht="16" x14ac:dyDescent="0.2">
      <c r="A94" s="170"/>
      <c r="B94" s="171" t="s">
        <v>57</v>
      </c>
      <c r="C94" s="171" t="s">
        <v>68</v>
      </c>
      <c r="D94" s="171" t="s">
        <v>63</v>
      </c>
      <c r="E94" s="171" t="s">
        <v>60</v>
      </c>
      <c r="F94" s="171" t="s">
        <v>75</v>
      </c>
      <c r="G94" s="171" t="s">
        <v>67</v>
      </c>
      <c r="H94" s="171" t="s">
        <v>84</v>
      </c>
      <c r="I94" s="172" t="s">
        <v>1303</v>
      </c>
      <c r="L94" s="160"/>
      <c r="M94" s="160"/>
      <c r="N94" s="160"/>
      <c r="O94" s="160"/>
      <c r="P94" s="160"/>
      <c r="Q94" s="160"/>
      <c r="R94" s="160"/>
      <c r="S94" s="160"/>
    </row>
    <row r="95" spans="1:19" ht="16.5" customHeight="1" x14ac:dyDescent="0.2">
      <c r="A95" s="142" t="s">
        <v>65</v>
      </c>
      <c r="B95" s="173">
        <v>500</v>
      </c>
      <c r="C95" s="173">
        <v>1000</v>
      </c>
      <c r="D95" s="173">
        <v>5000</v>
      </c>
      <c r="E95" s="173">
        <v>10000</v>
      </c>
      <c r="F95" s="173">
        <v>25000</v>
      </c>
      <c r="G95" s="173">
        <v>50000</v>
      </c>
      <c r="H95" s="173">
        <v>100000</v>
      </c>
      <c r="I95" s="174">
        <v>160000</v>
      </c>
      <c r="L95" s="160"/>
      <c r="M95" s="160"/>
      <c r="N95" s="160"/>
      <c r="O95" s="160"/>
      <c r="P95" s="160"/>
      <c r="Q95" s="160"/>
      <c r="R95" s="160"/>
      <c r="S95" s="160"/>
    </row>
    <row r="96" spans="1:19" ht="16.5" customHeight="1" x14ac:dyDescent="0.2">
      <c r="A96" s="148" t="s">
        <v>76</v>
      </c>
      <c r="B96" s="175">
        <v>500</v>
      </c>
      <c r="C96" s="175">
        <f t="shared" ref="C96:I96" si="2">C95</f>
        <v>1000</v>
      </c>
      <c r="D96" s="175">
        <f t="shared" si="2"/>
        <v>5000</v>
      </c>
      <c r="E96" s="175">
        <f t="shared" si="2"/>
        <v>10000</v>
      </c>
      <c r="F96" s="175">
        <f t="shared" si="2"/>
        <v>25000</v>
      </c>
      <c r="G96" s="175">
        <f t="shared" si="2"/>
        <v>50000</v>
      </c>
      <c r="H96" s="175">
        <f t="shared" si="2"/>
        <v>100000</v>
      </c>
      <c r="I96" s="176">
        <f t="shared" si="2"/>
        <v>160000</v>
      </c>
      <c r="L96" s="160"/>
      <c r="M96" s="160"/>
      <c r="N96" s="160"/>
      <c r="O96" s="160"/>
      <c r="P96" s="160"/>
      <c r="Q96" s="160"/>
      <c r="R96" s="160"/>
      <c r="S96" s="160"/>
    </row>
    <row r="97" spans="1:19" ht="16.5" customHeight="1" x14ac:dyDescent="0.2">
      <c r="B97" s="168"/>
      <c r="C97" s="168"/>
      <c r="L97" s="160"/>
      <c r="M97" s="160"/>
      <c r="N97" s="160"/>
      <c r="O97" s="160"/>
      <c r="P97" s="160"/>
      <c r="Q97" s="160"/>
      <c r="R97" s="160"/>
      <c r="S97" s="160"/>
    </row>
    <row r="98" spans="1:19" ht="16.5" customHeight="1" x14ac:dyDescent="0.2">
      <c r="A98" s="165" t="s">
        <v>1355</v>
      </c>
      <c r="B98" s="118"/>
      <c r="L98" s="160"/>
      <c r="M98" s="160"/>
      <c r="N98" s="160"/>
      <c r="O98" s="160"/>
      <c r="P98" s="160"/>
      <c r="Q98" s="160"/>
      <c r="R98" s="160"/>
      <c r="S98" s="160"/>
    </row>
    <row r="99" spans="1:19" ht="16.5" customHeight="1" x14ac:dyDescent="0.2">
      <c r="A99" s="9" t="s">
        <v>1356</v>
      </c>
      <c r="B99" s="177">
        <v>0.5</v>
      </c>
      <c r="L99" s="160"/>
      <c r="M99" s="160"/>
      <c r="N99" s="160"/>
      <c r="O99" s="160"/>
      <c r="P99" s="160"/>
      <c r="Q99" s="160"/>
      <c r="R99" s="160"/>
      <c r="S99" s="160"/>
    </row>
    <row r="100" spans="1:19" x14ac:dyDescent="0.2">
      <c r="A100" s="178"/>
      <c r="L100" s="160"/>
      <c r="M100" s="160"/>
      <c r="N100" s="160"/>
      <c r="O100" s="160"/>
      <c r="P100" s="160"/>
      <c r="Q100" s="160"/>
      <c r="R100" s="160"/>
      <c r="S100" s="160"/>
    </row>
    <row r="101" spans="1:19" x14ac:dyDescent="0.2">
      <c r="C101" s="179"/>
      <c r="L101" s="160"/>
      <c r="M101" s="160"/>
      <c r="N101" s="160"/>
      <c r="O101" s="160"/>
      <c r="P101" s="160"/>
      <c r="Q101" s="160"/>
      <c r="R101" s="160"/>
      <c r="S101" s="160"/>
    </row>
    <row r="102" spans="1:19" x14ac:dyDescent="0.2">
      <c r="L102" s="160"/>
      <c r="M102" s="160"/>
      <c r="N102" s="160"/>
      <c r="O102" s="160"/>
      <c r="P102" s="160"/>
      <c r="Q102" s="160"/>
      <c r="R102" s="160"/>
      <c r="S102" s="160"/>
    </row>
    <row r="103" spans="1:19" x14ac:dyDescent="0.2">
      <c r="A103" s="180" t="s">
        <v>1357</v>
      </c>
      <c r="B103" s="165"/>
      <c r="L103" s="160"/>
      <c r="M103" s="160"/>
      <c r="N103" s="160"/>
      <c r="O103" s="160"/>
      <c r="P103" s="160"/>
      <c r="Q103" s="160"/>
      <c r="R103" s="160"/>
      <c r="S103" s="160"/>
    </row>
    <row r="104" spans="1:19" x14ac:dyDescent="0.2">
      <c r="A104" s="181" t="s">
        <v>1358</v>
      </c>
      <c r="B104" s="182" t="s">
        <v>1359</v>
      </c>
      <c r="L104" s="160"/>
      <c r="M104" s="160"/>
      <c r="N104" s="160"/>
      <c r="O104" s="160"/>
      <c r="P104" s="160"/>
      <c r="Q104" s="160"/>
      <c r="R104" s="160"/>
      <c r="S104" s="160"/>
    </row>
    <row r="105" spans="1:19" x14ac:dyDescent="0.2">
      <c r="A105" s="183" t="s">
        <v>1360</v>
      </c>
      <c r="B105" s="184">
        <v>400000</v>
      </c>
      <c r="L105" s="160"/>
      <c r="M105" s="160"/>
      <c r="N105" s="160"/>
      <c r="O105" s="160"/>
      <c r="P105" s="160"/>
      <c r="Q105" s="160"/>
      <c r="R105" s="160"/>
      <c r="S105" s="160"/>
    </row>
    <row r="106" spans="1:19" x14ac:dyDescent="0.2">
      <c r="A106" s="183" t="s">
        <v>1361</v>
      </c>
      <c r="B106" s="184">
        <v>342485</v>
      </c>
      <c r="L106" s="160"/>
      <c r="M106" s="160"/>
      <c r="N106" s="160"/>
      <c r="O106" s="160"/>
      <c r="P106" s="160"/>
      <c r="Q106" s="160"/>
      <c r="R106" s="160"/>
      <c r="S106" s="160"/>
    </row>
    <row r="107" spans="1:19" x14ac:dyDescent="0.2">
      <c r="A107" s="183" t="s">
        <v>1362</v>
      </c>
      <c r="B107" s="184">
        <v>228323</v>
      </c>
      <c r="L107" s="160"/>
      <c r="M107" s="160"/>
      <c r="N107" s="160"/>
      <c r="O107" s="160"/>
      <c r="P107" s="160"/>
      <c r="Q107" s="160"/>
      <c r="R107" s="160"/>
      <c r="S107" s="160"/>
    </row>
    <row r="109" spans="1:19" x14ac:dyDescent="0.2">
      <c r="A109" s="180" t="s">
        <v>1363</v>
      </c>
      <c r="B109" s="118"/>
    </row>
    <row r="110" spans="1:19" x14ac:dyDescent="0.2">
      <c r="A110" s="185"/>
      <c r="B110" s="186" t="s">
        <v>1364</v>
      </c>
    </row>
    <row r="111" spans="1:19" x14ac:dyDescent="0.2">
      <c r="A111" s="183" t="s">
        <v>1365</v>
      </c>
      <c r="B111" s="187">
        <v>0.25</v>
      </c>
    </row>
    <row r="113" spans="1:21" ht="15.75" customHeight="1" x14ac:dyDescent="0.3">
      <c r="A113" s="188" t="s">
        <v>1366</v>
      </c>
      <c r="B113" s="189"/>
      <c r="C113" s="189"/>
      <c r="D113" s="189"/>
      <c r="E113" s="189"/>
      <c r="F113" s="189"/>
      <c r="G113" s="189"/>
      <c r="H113" s="189"/>
      <c r="I113" s="189"/>
      <c r="J113" s="189"/>
      <c r="K113" s="189"/>
      <c r="L113" s="189"/>
      <c r="M113" s="189"/>
      <c r="N113" s="189"/>
      <c r="O113" s="189"/>
      <c r="P113" s="189"/>
      <c r="Q113" s="189"/>
      <c r="R113" s="189"/>
      <c r="S113" s="189"/>
      <c r="T113" s="189"/>
      <c r="U113" s="189"/>
    </row>
    <row r="115" spans="1:21" ht="27.75" customHeight="1" x14ac:dyDescent="0.4">
      <c r="A115" s="190">
        <v>2018</v>
      </c>
      <c r="B115" s="190"/>
      <c r="C115" s="190"/>
      <c r="D115" s="190"/>
      <c r="E115" s="190"/>
      <c r="F115" s="190"/>
      <c r="G115" s="190"/>
      <c r="H115" s="190"/>
      <c r="I115" s="190"/>
    </row>
    <row r="117" spans="1:21" x14ac:dyDescent="0.2">
      <c r="A117" s="165" t="s">
        <v>1315</v>
      </c>
      <c r="B117" s="165"/>
      <c r="C117" s="165"/>
      <c r="D117" s="165"/>
      <c r="E117" s="165"/>
      <c r="F117" s="165"/>
      <c r="G117" s="165"/>
      <c r="H117" s="165"/>
      <c r="I117" s="165"/>
    </row>
    <row r="118" spans="1:21" ht="21" x14ac:dyDescent="0.25">
      <c r="A118" s="14" t="s">
        <v>1367</v>
      </c>
      <c r="B118" s="191"/>
      <c r="C118" s="191"/>
      <c r="D118" s="191"/>
      <c r="E118" s="191"/>
      <c r="F118" s="191"/>
      <c r="G118" s="191"/>
      <c r="H118" s="191"/>
      <c r="I118" s="191"/>
    </row>
    <row r="119" spans="1:21" ht="16" x14ac:dyDescent="0.2">
      <c r="A119" s="192" t="s">
        <v>1336</v>
      </c>
      <c r="B119" s="120" t="s">
        <v>57</v>
      </c>
      <c r="C119" s="120" t="s">
        <v>68</v>
      </c>
      <c r="D119" s="120" t="s">
        <v>63</v>
      </c>
      <c r="E119" s="120" t="s">
        <v>60</v>
      </c>
      <c r="F119" s="120" t="s">
        <v>75</v>
      </c>
      <c r="G119" s="120" t="s">
        <v>67</v>
      </c>
      <c r="H119" s="120" t="s">
        <v>84</v>
      </c>
      <c r="I119" s="120" t="s">
        <v>1303</v>
      </c>
    </row>
    <row r="120" spans="1:21" x14ac:dyDescent="0.2">
      <c r="A120" s="193" t="s">
        <v>65</v>
      </c>
      <c r="B120" s="194">
        <v>0</v>
      </c>
      <c r="C120" s="194">
        <v>0</v>
      </c>
      <c r="D120" s="194">
        <v>0</v>
      </c>
      <c r="E120" s="194">
        <v>0</v>
      </c>
      <c r="F120" s="194">
        <v>0</v>
      </c>
      <c r="G120" s="194">
        <v>0</v>
      </c>
      <c r="H120" s="194">
        <v>0</v>
      </c>
      <c r="I120" s="194">
        <v>0</v>
      </c>
    </row>
    <row r="121" spans="1:21" x14ac:dyDescent="0.2">
      <c r="A121" s="193" t="s">
        <v>76</v>
      </c>
      <c r="B121" s="194">
        <v>0</v>
      </c>
      <c r="C121" s="194">
        <v>0</v>
      </c>
      <c r="D121" s="194">
        <v>0</v>
      </c>
      <c r="E121" s="194">
        <v>0</v>
      </c>
      <c r="F121" s="194">
        <v>0</v>
      </c>
      <c r="G121" s="194">
        <v>0</v>
      </c>
      <c r="H121" s="194">
        <v>0</v>
      </c>
      <c r="I121" s="194">
        <v>0</v>
      </c>
    </row>
    <row r="122" spans="1:21" x14ac:dyDescent="0.2">
      <c r="A122" s="193" t="s">
        <v>62</v>
      </c>
      <c r="B122" s="194">
        <v>0</v>
      </c>
      <c r="C122" s="194">
        <v>0</v>
      </c>
      <c r="D122" s="194">
        <v>0</v>
      </c>
      <c r="E122" s="194">
        <v>0</v>
      </c>
      <c r="F122" s="194">
        <v>0</v>
      </c>
      <c r="G122" s="194">
        <v>0</v>
      </c>
      <c r="H122" s="194">
        <v>0</v>
      </c>
      <c r="I122" s="194">
        <v>0</v>
      </c>
    </row>
    <row r="123" spans="1:21" x14ac:dyDescent="0.2">
      <c r="A123" s="193" t="s">
        <v>73</v>
      </c>
      <c r="B123" s="194">
        <v>0</v>
      </c>
      <c r="C123" s="194">
        <v>0</v>
      </c>
      <c r="D123" s="194">
        <v>0</v>
      </c>
      <c r="E123" s="194">
        <v>0</v>
      </c>
      <c r="F123" s="194">
        <v>0</v>
      </c>
      <c r="G123" s="194">
        <v>0</v>
      </c>
      <c r="H123" s="194">
        <v>0</v>
      </c>
      <c r="I123" s="194">
        <v>0</v>
      </c>
    </row>
    <row r="124" spans="1:21" x14ac:dyDescent="0.2">
      <c r="A124" s="193" t="s">
        <v>117</v>
      </c>
      <c r="B124" s="194">
        <v>0</v>
      </c>
      <c r="C124" s="194">
        <v>0</v>
      </c>
      <c r="D124" s="194">
        <v>0</v>
      </c>
      <c r="E124" s="194">
        <v>0</v>
      </c>
      <c r="F124" s="194">
        <v>0</v>
      </c>
      <c r="G124" s="194">
        <v>0</v>
      </c>
      <c r="H124" s="194">
        <v>0</v>
      </c>
      <c r="I124" s="194">
        <v>0</v>
      </c>
    </row>
    <row r="125" spans="1:21" x14ac:dyDescent="0.2">
      <c r="A125" s="193" t="s">
        <v>74</v>
      </c>
      <c r="B125" s="194">
        <v>0</v>
      </c>
      <c r="C125" s="194">
        <v>0</v>
      </c>
      <c r="D125" s="194">
        <v>0</v>
      </c>
      <c r="E125" s="194">
        <v>0</v>
      </c>
      <c r="F125" s="194">
        <v>0</v>
      </c>
      <c r="G125" s="194">
        <v>0</v>
      </c>
      <c r="H125" s="194">
        <v>0</v>
      </c>
      <c r="I125" s="194">
        <v>0</v>
      </c>
    </row>
    <row r="126" spans="1:21" x14ac:dyDescent="0.2">
      <c r="A126" s="193" t="s">
        <v>66</v>
      </c>
      <c r="B126" s="194">
        <v>0</v>
      </c>
      <c r="C126" s="194">
        <v>0</v>
      </c>
      <c r="D126" s="194">
        <v>0</v>
      </c>
      <c r="E126" s="194">
        <v>0</v>
      </c>
      <c r="F126" s="194">
        <v>0</v>
      </c>
      <c r="G126" s="194">
        <v>0</v>
      </c>
      <c r="H126" s="194">
        <v>0</v>
      </c>
      <c r="I126" s="194">
        <v>0</v>
      </c>
    </row>
    <row r="127" spans="1:21" x14ac:dyDescent="0.2">
      <c r="A127" s="193" t="s">
        <v>69</v>
      </c>
      <c r="B127" s="194">
        <v>0</v>
      </c>
      <c r="C127" s="194">
        <v>0</v>
      </c>
      <c r="D127" s="194">
        <v>0</v>
      </c>
      <c r="E127" s="194">
        <v>0</v>
      </c>
      <c r="F127" s="194">
        <v>0</v>
      </c>
      <c r="G127" s="194">
        <v>0</v>
      </c>
      <c r="H127" s="194">
        <v>0</v>
      </c>
      <c r="I127" s="194">
        <v>0</v>
      </c>
    </row>
    <row r="128" spans="1:21" x14ac:dyDescent="0.2">
      <c r="A128" s="193" t="s">
        <v>59</v>
      </c>
      <c r="B128" s="194">
        <v>0</v>
      </c>
      <c r="C128" s="194">
        <v>0</v>
      </c>
      <c r="D128" s="194">
        <v>0</v>
      </c>
      <c r="E128" s="194">
        <v>0</v>
      </c>
      <c r="F128" s="194">
        <v>0</v>
      </c>
      <c r="G128" s="194">
        <v>0</v>
      </c>
      <c r="H128" s="194">
        <v>0</v>
      </c>
      <c r="I128" s="194">
        <v>0</v>
      </c>
    </row>
    <row r="129" spans="1:12" x14ac:dyDescent="0.2">
      <c r="A129" s="193" t="s">
        <v>64</v>
      </c>
      <c r="B129" s="194">
        <v>0</v>
      </c>
      <c r="C129" s="194">
        <v>0</v>
      </c>
      <c r="D129" s="194">
        <v>0</v>
      </c>
      <c r="E129" s="194">
        <v>0</v>
      </c>
      <c r="F129" s="194">
        <v>0</v>
      </c>
      <c r="G129" s="194">
        <v>0</v>
      </c>
      <c r="H129" s="194">
        <v>0</v>
      </c>
      <c r="I129" s="194">
        <v>0</v>
      </c>
    </row>
    <row r="130" spans="1:12" x14ac:dyDescent="0.2">
      <c r="A130" s="193" t="s">
        <v>71</v>
      </c>
      <c r="B130" s="194">
        <v>0</v>
      </c>
      <c r="C130" s="194">
        <v>0</v>
      </c>
      <c r="D130" s="194">
        <v>0</v>
      </c>
      <c r="E130" s="194">
        <v>0</v>
      </c>
      <c r="F130" s="194">
        <v>0</v>
      </c>
      <c r="G130" s="194">
        <v>0</v>
      </c>
      <c r="H130" s="194">
        <v>0</v>
      </c>
      <c r="I130" s="194">
        <v>0</v>
      </c>
    </row>
    <row r="131" spans="1:12" x14ac:dyDescent="0.2">
      <c r="A131" s="193" t="s">
        <v>58</v>
      </c>
      <c r="B131" s="194">
        <v>0</v>
      </c>
      <c r="C131" s="194">
        <v>0</v>
      </c>
      <c r="D131" s="194">
        <v>0</v>
      </c>
      <c r="E131" s="194">
        <v>0</v>
      </c>
      <c r="F131" s="194">
        <v>0</v>
      </c>
      <c r="G131" s="194">
        <v>0</v>
      </c>
      <c r="H131" s="194">
        <v>0</v>
      </c>
      <c r="I131" s="194">
        <v>0</v>
      </c>
    </row>
    <row r="132" spans="1:12" x14ac:dyDescent="0.2">
      <c r="A132" s="193" t="s">
        <v>70</v>
      </c>
      <c r="B132" s="194">
        <v>0</v>
      </c>
      <c r="C132" s="194">
        <v>0</v>
      </c>
      <c r="D132" s="194">
        <v>0</v>
      </c>
      <c r="E132" s="194">
        <v>0</v>
      </c>
      <c r="F132" s="194">
        <v>0</v>
      </c>
      <c r="G132" s="194">
        <v>0</v>
      </c>
      <c r="H132" s="194">
        <v>0</v>
      </c>
      <c r="I132" s="194">
        <v>0</v>
      </c>
    </row>
    <row r="133" spans="1:12" x14ac:dyDescent="0.2">
      <c r="A133" s="193" t="s">
        <v>72</v>
      </c>
      <c r="B133" s="194">
        <v>0</v>
      </c>
      <c r="C133" s="194">
        <v>0</v>
      </c>
      <c r="D133" s="194">
        <v>0</v>
      </c>
      <c r="E133" s="194">
        <v>0</v>
      </c>
      <c r="F133" s="194">
        <v>0</v>
      </c>
      <c r="G133" s="194">
        <v>0</v>
      </c>
      <c r="H133" s="194">
        <v>0</v>
      </c>
      <c r="I133" s="194">
        <v>0</v>
      </c>
    </row>
    <row r="134" spans="1:12" x14ac:dyDescent="0.2">
      <c r="A134" s="193" t="s">
        <v>61</v>
      </c>
      <c r="B134" s="194">
        <v>0</v>
      </c>
      <c r="C134" s="194">
        <v>0</v>
      </c>
      <c r="D134" s="194">
        <v>0</v>
      </c>
      <c r="E134" s="194">
        <v>0</v>
      </c>
      <c r="F134" s="194">
        <v>0</v>
      </c>
      <c r="G134" s="194">
        <v>0</v>
      </c>
      <c r="H134" s="194">
        <v>0</v>
      </c>
      <c r="I134" s="194">
        <v>0</v>
      </c>
    </row>
    <row r="135" spans="1:12" x14ac:dyDescent="0.2">
      <c r="A135" s="193" t="s">
        <v>56</v>
      </c>
      <c r="B135" s="194">
        <v>0</v>
      </c>
      <c r="C135" s="194">
        <v>0</v>
      </c>
      <c r="D135" s="194">
        <v>0</v>
      </c>
      <c r="E135" s="194">
        <v>0</v>
      </c>
      <c r="F135" s="194">
        <v>0</v>
      </c>
      <c r="G135" s="194">
        <v>0</v>
      </c>
      <c r="H135" s="194">
        <v>0</v>
      </c>
      <c r="I135" s="194">
        <v>0</v>
      </c>
    </row>
    <row r="137" spans="1:12" x14ac:dyDescent="0.2">
      <c r="L137" s="195"/>
    </row>
    <row r="138" spans="1:12" x14ac:dyDescent="0.2">
      <c r="A138" s="165" t="s">
        <v>1299</v>
      </c>
      <c r="B138" s="196"/>
      <c r="C138" s="165"/>
      <c r="D138" s="165"/>
      <c r="E138" s="165"/>
      <c r="F138" s="165"/>
      <c r="G138" s="165"/>
      <c r="H138" s="165"/>
      <c r="I138" s="165"/>
    </row>
    <row r="139" spans="1:12" ht="21" x14ac:dyDescent="0.25">
      <c r="A139" s="14" t="s">
        <v>1367</v>
      </c>
      <c r="B139" s="191"/>
      <c r="C139" s="191"/>
      <c r="D139" s="191"/>
      <c r="E139" s="191"/>
      <c r="F139" s="191"/>
      <c r="G139" s="191"/>
      <c r="H139" s="191"/>
      <c r="I139" s="191"/>
    </row>
    <row r="140" spans="1:12" ht="16" x14ac:dyDescent="0.2">
      <c r="A140" s="192" t="s">
        <v>1336</v>
      </c>
      <c r="B140" s="120" t="s">
        <v>57</v>
      </c>
      <c r="C140" s="120" t="s">
        <v>68</v>
      </c>
      <c r="D140" s="120" t="s">
        <v>63</v>
      </c>
      <c r="E140" s="120" t="s">
        <v>60</v>
      </c>
      <c r="F140" s="120" t="s">
        <v>75</v>
      </c>
      <c r="G140" s="120" t="s">
        <v>67</v>
      </c>
      <c r="H140" s="120" t="s">
        <v>84</v>
      </c>
      <c r="I140" s="120" t="s">
        <v>1303</v>
      </c>
    </row>
    <row r="141" spans="1:12" x14ac:dyDescent="0.2">
      <c r="A141" s="193" t="s">
        <v>65</v>
      </c>
      <c r="B141" s="197">
        <v>0</v>
      </c>
      <c r="C141" s="197">
        <v>0</v>
      </c>
      <c r="D141" s="197">
        <v>0</v>
      </c>
      <c r="E141" s="197">
        <v>0</v>
      </c>
      <c r="F141" s="197">
        <v>0</v>
      </c>
      <c r="G141" s="197">
        <v>0</v>
      </c>
      <c r="H141" s="197">
        <v>0</v>
      </c>
      <c r="I141" s="197">
        <v>0</v>
      </c>
    </row>
    <row r="142" spans="1:12" x14ac:dyDescent="0.2">
      <c r="A142" s="193" t="s">
        <v>76</v>
      </c>
      <c r="B142" s="197">
        <v>0</v>
      </c>
      <c r="C142" s="197">
        <v>0</v>
      </c>
      <c r="D142" s="197">
        <v>0</v>
      </c>
      <c r="E142" s="197">
        <v>0</v>
      </c>
      <c r="F142" s="197">
        <v>0</v>
      </c>
      <c r="G142" s="197">
        <v>0</v>
      </c>
      <c r="H142" s="197">
        <v>0</v>
      </c>
      <c r="I142" s="197">
        <v>0</v>
      </c>
    </row>
    <row r="143" spans="1:12" x14ac:dyDescent="0.2">
      <c r="A143" s="193" t="s">
        <v>62</v>
      </c>
      <c r="B143" s="197">
        <v>0</v>
      </c>
      <c r="C143" s="197">
        <v>0</v>
      </c>
      <c r="D143" s="197">
        <v>0</v>
      </c>
      <c r="E143" s="197">
        <v>0</v>
      </c>
      <c r="F143" s="197">
        <v>0</v>
      </c>
      <c r="G143" s="197">
        <v>0</v>
      </c>
      <c r="H143" s="197">
        <v>0</v>
      </c>
      <c r="I143" s="197">
        <v>0</v>
      </c>
    </row>
    <row r="144" spans="1:12" x14ac:dyDescent="0.2">
      <c r="A144" s="193" t="s">
        <v>73</v>
      </c>
      <c r="B144" s="197">
        <v>0</v>
      </c>
      <c r="C144" s="197">
        <v>0</v>
      </c>
      <c r="D144" s="197">
        <v>0</v>
      </c>
      <c r="E144" s="197">
        <v>0</v>
      </c>
      <c r="F144" s="197">
        <v>0</v>
      </c>
      <c r="G144" s="197">
        <v>0</v>
      </c>
      <c r="H144" s="197">
        <v>0</v>
      </c>
      <c r="I144" s="197">
        <v>0</v>
      </c>
    </row>
    <row r="145" spans="1:10" x14ac:dyDescent="0.2">
      <c r="A145" s="193" t="s">
        <v>117</v>
      </c>
      <c r="B145" s="197">
        <v>0</v>
      </c>
      <c r="C145" s="197">
        <v>0</v>
      </c>
      <c r="D145" s="197">
        <v>0</v>
      </c>
      <c r="E145" s="197">
        <v>0</v>
      </c>
      <c r="F145" s="197">
        <v>0</v>
      </c>
      <c r="G145" s="197">
        <v>0</v>
      </c>
      <c r="H145" s="197">
        <v>0</v>
      </c>
      <c r="I145" s="197">
        <v>0</v>
      </c>
    </row>
    <row r="146" spans="1:10" x14ac:dyDescent="0.2">
      <c r="A146" s="193" t="s">
        <v>74</v>
      </c>
      <c r="B146" s="197">
        <v>0</v>
      </c>
      <c r="C146" s="197">
        <v>0</v>
      </c>
      <c r="D146" s="197">
        <v>0</v>
      </c>
      <c r="E146" s="197">
        <v>0</v>
      </c>
      <c r="F146" s="197">
        <v>0</v>
      </c>
      <c r="G146" s="197">
        <v>0</v>
      </c>
      <c r="H146" s="197">
        <v>0</v>
      </c>
      <c r="I146" s="197">
        <v>0</v>
      </c>
    </row>
    <row r="147" spans="1:10" x14ac:dyDescent="0.2">
      <c r="A147" s="193" t="s">
        <v>66</v>
      </c>
      <c r="B147" s="197">
        <v>0</v>
      </c>
      <c r="C147" s="197">
        <v>0</v>
      </c>
      <c r="D147" s="197">
        <v>0</v>
      </c>
      <c r="E147" s="197">
        <v>0</v>
      </c>
      <c r="F147" s="197">
        <v>0</v>
      </c>
      <c r="G147" s="197">
        <v>0</v>
      </c>
      <c r="H147" s="197">
        <v>0</v>
      </c>
      <c r="I147" s="197">
        <v>0</v>
      </c>
    </row>
    <row r="148" spans="1:10" x14ac:dyDescent="0.2">
      <c r="A148" s="193" t="s">
        <v>69</v>
      </c>
      <c r="B148" s="197">
        <v>0</v>
      </c>
      <c r="C148" s="197">
        <v>0</v>
      </c>
      <c r="D148" s="197">
        <v>0</v>
      </c>
      <c r="E148" s="197">
        <v>0</v>
      </c>
      <c r="F148" s="197">
        <v>0</v>
      </c>
      <c r="G148" s="197">
        <v>0</v>
      </c>
      <c r="H148" s="197">
        <v>0</v>
      </c>
      <c r="I148" s="197">
        <v>0</v>
      </c>
    </row>
    <row r="149" spans="1:10" x14ac:dyDescent="0.2">
      <c r="A149" s="193" t="s">
        <v>59</v>
      </c>
      <c r="B149" s="197">
        <v>0</v>
      </c>
      <c r="C149" s="197">
        <v>0</v>
      </c>
      <c r="D149" s="197">
        <v>0</v>
      </c>
      <c r="E149" s="197">
        <v>0</v>
      </c>
      <c r="F149" s="197">
        <v>0</v>
      </c>
      <c r="G149" s="197">
        <v>0</v>
      </c>
      <c r="H149" s="197">
        <v>0</v>
      </c>
      <c r="I149" s="197">
        <v>0</v>
      </c>
    </row>
    <row r="150" spans="1:10" x14ac:dyDescent="0.2">
      <c r="A150" s="193" t="s">
        <v>64</v>
      </c>
      <c r="B150" s="197">
        <v>0</v>
      </c>
      <c r="C150" s="197">
        <v>0</v>
      </c>
      <c r="D150" s="197">
        <v>0</v>
      </c>
      <c r="E150" s="197">
        <v>0</v>
      </c>
      <c r="F150" s="197">
        <v>0</v>
      </c>
      <c r="G150" s="197">
        <v>0</v>
      </c>
      <c r="H150" s="197">
        <v>0</v>
      </c>
      <c r="I150" s="197">
        <v>0</v>
      </c>
    </row>
    <row r="151" spans="1:10" x14ac:dyDescent="0.2">
      <c r="A151" s="193" t="s">
        <v>71</v>
      </c>
      <c r="B151" s="197">
        <v>0</v>
      </c>
      <c r="C151" s="197">
        <v>0</v>
      </c>
      <c r="D151" s="197">
        <v>0</v>
      </c>
      <c r="E151" s="197">
        <v>0</v>
      </c>
      <c r="F151" s="197">
        <v>0</v>
      </c>
      <c r="G151" s="197">
        <v>0</v>
      </c>
      <c r="H151" s="197">
        <v>0</v>
      </c>
      <c r="I151" s="197">
        <v>0</v>
      </c>
    </row>
    <row r="152" spans="1:10" x14ac:dyDescent="0.2">
      <c r="A152" s="193" t="s">
        <v>58</v>
      </c>
      <c r="B152" s="197">
        <v>0</v>
      </c>
      <c r="C152" s="197">
        <v>0</v>
      </c>
      <c r="D152" s="197">
        <v>0</v>
      </c>
      <c r="E152" s="197">
        <v>0</v>
      </c>
      <c r="F152" s="197">
        <v>0</v>
      </c>
      <c r="G152" s="197">
        <v>0</v>
      </c>
      <c r="H152" s="197">
        <v>0</v>
      </c>
      <c r="I152" s="197">
        <v>0</v>
      </c>
    </row>
    <row r="153" spans="1:10" x14ac:dyDescent="0.2">
      <c r="A153" s="193" t="s">
        <v>70</v>
      </c>
      <c r="B153" s="197">
        <v>0</v>
      </c>
      <c r="C153" s="197">
        <v>0</v>
      </c>
      <c r="D153" s="197">
        <v>0</v>
      </c>
      <c r="E153" s="197">
        <v>0</v>
      </c>
      <c r="F153" s="197">
        <v>0</v>
      </c>
      <c r="G153" s="197">
        <v>0</v>
      </c>
      <c r="H153" s="197">
        <v>0</v>
      </c>
      <c r="I153" s="197">
        <v>0</v>
      </c>
    </row>
    <row r="154" spans="1:10" x14ac:dyDescent="0.2">
      <c r="A154" s="193" t="s">
        <v>72</v>
      </c>
      <c r="B154" s="197">
        <v>0</v>
      </c>
      <c r="C154" s="197">
        <v>0</v>
      </c>
      <c r="D154" s="197">
        <v>0</v>
      </c>
      <c r="E154" s="197">
        <v>0</v>
      </c>
      <c r="F154" s="197">
        <v>0</v>
      </c>
      <c r="G154" s="197">
        <v>0</v>
      </c>
      <c r="H154" s="197">
        <v>0</v>
      </c>
      <c r="I154" s="197">
        <v>0</v>
      </c>
      <c r="J154" s="198"/>
    </row>
    <row r="155" spans="1:10" x14ac:dyDescent="0.2">
      <c r="A155" s="193" t="s">
        <v>61</v>
      </c>
      <c r="B155" s="197">
        <v>0</v>
      </c>
      <c r="C155" s="197">
        <v>0</v>
      </c>
      <c r="D155" s="197">
        <v>0</v>
      </c>
      <c r="E155" s="197">
        <v>0</v>
      </c>
      <c r="F155" s="197">
        <v>0</v>
      </c>
      <c r="G155" s="197">
        <v>0</v>
      </c>
      <c r="H155" s="197">
        <v>0</v>
      </c>
      <c r="I155" s="197">
        <v>0</v>
      </c>
    </row>
    <row r="156" spans="1:10" x14ac:dyDescent="0.2">
      <c r="A156" s="193" t="s">
        <v>56</v>
      </c>
      <c r="B156" s="197">
        <v>0</v>
      </c>
      <c r="C156" s="197">
        <v>0</v>
      </c>
      <c r="D156" s="197">
        <v>0</v>
      </c>
      <c r="E156" s="197">
        <v>0</v>
      </c>
      <c r="F156" s="197">
        <v>0</v>
      </c>
      <c r="G156" s="197">
        <v>0</v>
      </c>
      <c r="H156" s="197">
        <v>0</v>
      </c>
      <c r="I156" s="197">
        <v>0</v>
      </c>
    </row>
    <row r="159" spans="1:10" x14ac:dyDescent="0.2">
      <c r="A159" s="165" t="s">
        <v>1300</v>
      </c>
      <c r="B159" s="196"/>
      <c r="C159" s="165"/>
      <c r="D159" s="165"/>
      <c r="E159" s="165"/>
      <c r="F159" s="165"/>
      <c r="G159" s="165"/>
      <c r="H159" s="165"/>
      <c r="I159" s="165"/>
    </row>
    <row r="160" spans="1:10" ht="21" x14ac:dyDescent="0.25">
      <c r="A160" s="14" t="s">
        <v>1367</v>
      </c>
      <c r="B160" s="191"/>
      <c r="C160" s="191"/>
      <c r="D160" s="191"/>
      <c r="E160" s="191"/>
      <c r="F160" s="191"/>
      <c r="G160" s="191"/>
      <c r="H160" s="191"/>
      <c r="I160" s="191"/>
    </row>
    <row r="161" spans="1:9" ht="16" x14ac:dyDescent="0.2">
      <c r="A161" s="192" t="s">
        <v>1336</v>
      </c>
      <c r="B161" s="120" t="s">
        <v>57</v>
      </c>
      <c r="C161" s="120" t="s">
        <v>68</v>
      </c>
      <c r="D161" s="120" t="s">
        <v>63</v>
      </c>
      <c r="E161" s="120" t="s">
        <v>60</v>
      </c>
      <c r="F161" s="120" t="s">
        <v>75</v>
      </c>
      <c r="G161" s="120" t="s">
        <v>67</v>
      </c>
      <c r="H161" s="120" t="s">
        <v>84</v>
      </c>
      <c r="I161" s="120" t="s">
        <v>1303</v>
      </c>
    </row>
    <row r="162" spans="1:9" x14ac:dyDescent="0.2">
      <c r="A162" s="193" t="s">
        <v>65</v>
      </c>
      <c r="B162" s="193">
        <f t="shared" ref="B162:I171" si="3">((B69*$I$10*$D$10)+(B69*$I$11*$D$11)+(B69*$I$12*antall_tanker_bunkers*$D$12))</f>
        <v>0.12390818514285709</v>
      </c>
      <c r="C162" s="193">
        <f t="shared" si="3"/>
        <v>0.4577907992930671</v>
      </c>
      <c r="D162" s="193">
        <f t="shared" si="3"/>
        <v>1.4886667702288388</v>
      </c>
      <c r="E162" s="193">
        <f t="shared" si="3"/>
        <v>3.487092533824141</v>
      </c>
      <c r="F162" s="193">
        <f t="shared" si="3"/>
        <v>13.965524468880343</v>
      </c>
      <c r="G162" s="193">
        <f t="shared" si="3"/>
        <v>25.088294193793072</v>
      </c>
      <c r="H162" s="193">
        <f t="shared" si="3"/>
        <v>33.895308701709077</v>
      </c>
      <c r="I162" s="193">
        <f t="shared" si="3"/>
        <v>67.434675384726191</v>
      </c>
    </row>
    <row r="163" spans="1:9" x14ac:dyDescent="0.2">
      <c r="A163" s="193" t="s">
        <v>76</v>
      </c>
      <c r="B163" s="193">
        <f t="shared" si="3"/>
        <v>0.10451087110332286</v>
      </c>
      <c r="C163" s="193">
        <f t="shared" si="3"/>
        <v>0.49440123675000031</v>
      </c>
      <c r="D163" s="193">
        <f t="shared" si="3"/>
        <v>1.9981847880729751</v>
      </c>
      <c r="E163" s="193">
        <f t="shared" si="3"/>
        <v>5.6684554283645827</v>
      </c>
      <c r="F163" s="193">
        <f t="shared" si="3"/>
        <v>13.597588702819134</v>
      </c>
      <c r="G163" s="193">
        <f t="shared" si="3"/>
        <v>19.328065737499969</v>
      </c>
      <c r="H163" s="193">
        <f t="shared" si="3"/>
        <v>32.888359146364223</v>
      </c>
      <c r="I163" s="193">
        <f t="shared" si="3"/>
        <v>52.815066942543979</v>
      </c>
    </row>
    <row r="164" spans="1:9" x14ac:dyDescent="0.2">
      <c r="A164" s="193" t="s">
        <v>62</v>
      </c>
      <c r="B164" s="193">
        <f t="shared" si="3"/>
        <v>0.19343889348191695</v>
      </c>
      <c r="C164" s="193">
        <f t="shared" si="3"/>
        <v>0.9150859347298157</v>
      </c>
      <c r="D164" s="193">
        <f t="shared" si="3"/>
        <v>3.6735648481551717</v>
      </c>
      <c r="E164" s="193">
        <f t="shared" si="3"/>
        <v>7.2901153284374995</v>
      </c>
      <c r="F164" s="193">
        <f t="shared" si="3"/>
        <v>16.26227286439789</v>
      </c>
      <c r="G164" s="193">
        <f t="shared" si="3"/>
        <v>25.879003507499998</v>
      </c>
      <c r="H164" s="193">
        <f t="shared" si="3"/>
        <v>38.194042657434416</v>
      </c>
      <c r="I164" s="193">
        <f t="shared" si="3"/>
        <v>72.951731435869547</v>
      </c>
    </row>
    <row r="165" spans="1:9" x14ac:dyDescent="0.2">
      <c r="A165" s="193" t="s">
        <v>73</v>
      </c>
      <c r="B165" s="193">
        <f t="shared" si="3"/>
        <v>9.155403346082408E-2</v>
      </c>
      <c r="C165" s="193">
        <f t="shared" si="3"/>
        <v>0.43310735902040787</v>
      </c>
      <c r="D165" s="193">
        <f t="shared" si="3"/>
        <v>1.2996818883347125</v>
      </c>
      <c r="E165" s="193">
        <f t="shared" si="3"/>
        <v>4.2226903518891721</v>
      </c>
      <c r="F165" s="193">
        <f t="shared" si="3"/>
        <v>15.728751246029949</v>
      </c>
      <c r="G165" s="193">
        <f t="shared" si="3"/>
        <v>23.275583186229184</v>
      </c>
      <c r="H165" s="193">
        <f t="shared" si="3"/>
        <v>41.663819637142893</v>
      </c>
      <c r="I165" s="193">
        <f t="shared" si="3"/>
        <v>62.987256028813562</v>
      </c>
    </row>
    <row r="166" spans="1:9" x14ac:dyDescent="0.2">
      <c r="A166" s="193" t="s">
        <v>117</v>
      </c>
      <c r="B166" s="193">
        <f t="shared" si="3"/>
        <v>0.10145783951612937</v>
      </c>
      <c r="C166" s="193">
        <f t="shared" si="3"/>
        <v>0.69851517937500041</v>
      </c>
      <c r="D166" s="193">
        <f t="shared" si="3"/>
        <v>2.0167558197443172</v>
      </c>
      <c r="E166" s="193">
        <f t="shared" si="3"/>
        <v>5.2597293083031031</v>
      </c>
      <c r="F166" s="193">
        <f t="shared" si="3"/>
        <v>18.02687234117202</v>
      </c>
      <c r="G166" s="193">
        <f t="shared" si="3"/>
        <v>25.400451341379295</v>
      </c>
      <c r="H166" s="193">
        <f t="shared" si="3"/>
        <v>39.246741599999979</v>
      </c>
      <c r="I166" s="193">
        <f t="shared" si="3"/>
        <v>63.025925849811649</v>
      </c>
    </row>
    <row r="167" spans="1:9" x14ac:dyDescent="0.2">
      <c r="A167" s="193" t="s">
        <v>74</v>
      </c>
      <c r="B167" s="193">
        <f t="shared" si="3"/>
        <v>0.12430464145384698</v>
      </c>
      <c r="C167" s="193">
        <f t="shared" si="3"/>
        <v>0.58803804637500001</v>
      </c>
      <c r="D167" s="193">
        <f t="shared" si="3"/>
        <v>2.4839533138333314</v>
      </c>
      <c r="E167" s="193">
        <f t="shared" si="3"/>
        <v>7.7591741286297182</v>
      </c>
      <c r="F167" s="193">
        <f t="shared" si="3"/>
        <v>16.71123519609375</v>
      </c>
      <c r="G167" s="193">
        <f t="shared" si="3"/>
        <v>30.061902474586102</v>
      </c>
      <c r="H167" s="193">
        <f t="shared" si="3"/>
        <v>58.797721804285686</v>
      </c>
      <c r="I167" s="193">
        <f t="shared" si="3"/>
        <v>94.937880566759176</v>
      </c>
    </row>
    <row r="168" spans="1:9" x14ac:dyDescent="0.2">
      <c r="A168" s="193" t="s">
        <v>66</v>
      </c>
      <c r="B168" s="193">
        <f t="shared" si="3"/>
        <v>8.3237119955800756E-2</v>
      </c>
      <c r="C168" s="193">
        <f t="shared" si="3"/>
        <v>0.3697156503221477</v>
      </c>
      <c r="D168" s="193">
        <f t="shared" si="3"/>
        <v>1.6217075893571447</v>
      </c>
      <c r="E168" s="193">
        <f t="shared" si="3"/>
        <v>6.6199292455833376</v>
      </c>
      <c r="F168" s="193">
        <f t="shared" si="3"/>
        <v>7.5070925995000017</v>
      </c>
      <c r="G168" s="193">
        <f t="shared" si="3"/>
        <v>11.501075166934084</v>
      </c>
      <c r="H168" s="193">
        <f t="shared" si="3"/>
        <v>19.570064371499925</v>
      </c>
      <c r="I168" s="193">
        <f t="shared" si="3"/>
        <v>31.4273586970643</v>
      </c>
    </row>
    <row r="169" spans="1:9" x14ac:dyDescent="0.2">
      <c r="A169" s="193" t="s">
        <v>69</v>
      </c>
      <c r="B169" s="193">
        <f t="shared" si="3"/>
        <v>8.3613982263158193E-2</v>
      </c>
      <c r="C169" s="193">
        <f t="shared" si="3"/>
        <v>0.3826502919447301</v>
      </c>
      <c r="D169" s="193">
        <f t="shared" si="3"/>
        <v>0.93723671449790258</v>
      </c>
      <c r="E169" s="193">
        <f t="shared" si="3"/>
        <v>3.4184111917468112</v>
      </c>
      <c r="F169" s="193">
        <f t="shared" si="3"/>
        <v>8.0888129256552102</v>
      </c>
      <c r="G169" s="193">
        <f t="shared" si="3"/>
        <v>10.947499194339592</v>
      </c>
      <c r="H169" s="193">
        <f t="shared" si="3"/>
        <v>18.628107444782739</v>
      </c>
      <c r="I169" s="193">
        <f t="shared" si="3"/>
        <v>29.914680064477018</v>
      </c>
    </row>
    <row r="170" spans="1:9" x14ac:dyDescent="0.2">
      <c r="A170" s="193" t="s">
        <v>59</v>
      </c>
      <c r="B170" s="193">
        <f t="shared" si="3"/>
        <v>0.10658933999999999</v>
      </c>
      <c r="C170" s="193">
        <f t="shared" si="3"/>
        <v>0.72567556912500009</v>
      </c>
      <c r="D170" s="193">
        <f t="shared" si="3"/>
        <v>2.4473235461999998</v>
      </c>
      <c r="E170" s="193">
        <f t="shared" si="3"/>
        <v>3.9648811994999997</v>
      </c>
      <c r="F170" s="193">
        <f t="shared" si="3"/>
        <v>8.8578164024999992</v>
      </c>
      <c r="G170" s="193">
        <f t="shared" si="3"/>
        <v>17.10825621467858</v>
      </c>
      <c r="H170" s="193">
        <f t="shared" si="3"/>
        <v>23.408538472959215</v>
      </c>
      <c r="I170" s="193">
        <f t="shared" si="3"/>
        <v>33.155445627777752</v>
      </c>
    </row>
    <row r="171" spans="1:9" x14ac:dyDescent="0.2">
      <c r="A171" s="193" t="s">
        <v>64</v>
      </c>
      <c r="B171" s="193">
        <f t="shared" si="3"/>
        <v>0.18321995900000007</v>
      </c>
      <c r="C171" s="193">
        <f t="shared" si="3"/>
        <v>3.2121065855407789</v>
      </c>
      <c r="D171" s="193">
        <f t="shared" si="3"/>
        <v>7.4783604440758493</v>
      </c>
      <c r="E171" s="193">
        <f t="shared" si="3"/>
        <v>10.668354775000026</v>
      </c>
      <c r="F171" s="193">
        <f t="shared" si="3"/>
        <v>22.732570933290475</v>
      </c>
      <c r="G171" s="193">
        <f t="shared" si="3"/>
        <v>34.826932474344005</v>
      </c>
      <c r="H171" s="193">
        <f t="shared" si="3"/>
        <v>59.261008252890484</v>
      </c>
      <c r="I171" s="193">
        <f t="shared" si="3"/>
        <v>95.166624276695757</v>
      </c>
    </row>
    <row r="172" spans="1:9" x14ac:dyDescent="0.2">
      <c r="A172" s="193" t="s">
        <v>71</v>
      </c>
      <c r="B172" s="193">
        <f t="shared" ref="B172:I177" si="4">((B79*$I$10*$D$10)+(B79*$I$11*$D$11)+(B79*$I$12*antall_tanker_bunkers*$D$12))</f>
        <v>0.20501400833333344</v>
      </c>
      <c r="C172" s="193">
        <f t="shared" si="4"/>
        <v>2.4460424614085845</v>
      </c>
      <c r="D172" s="193">
        <f t="shared" si="4"/>
        <v>8.6841706071999702</v>
      </c>
      <c r="E172" s="193">
        <f t="shared" si="4"/>
        <v>15.310962584818478</v>
      </c>
      <c r="F172" s="193">
        <f t="shared" si="4"/>
        <v>22.825384260714316</v>
      </c>
      <c r="G172" s="193">
        <f t="shared" si="4"/>
        <v>52.574922790000031</v>
      </c>
      <c r="H172" s="193">
        <f t="shared" si="4"/>
        <v>37.587179381818189</v>
      </c>
      <c r="I172" s="193">
        <f t="shared" si="4"/>
        <v>69.247708287931019</v>
      </c>
    </row>
    <row r="173" spans="1:9" x14ac:dyDescent="0.2">
      <c r="A173" s="193" t="s">
        <v>58</v>
      </c>
      <c r="B173" s="193">
        <f t="shared" si="4"/>
        <v>8.8824449999999999E-2</v>
      </c>
      <c r="C173" s="193">
        <f t="shared" si="4"/>
        <v>0.5550481372222219</v>
      </c>
      <c r="D173" s="193">
        <f t="shared" si="4"/>
        <v>2.9796565499999996</v>
      </c>
      <c r="E173" s="193">
        <f t="shared" si="4"/>
        <v>20.398954645970626</v>
      </c>
      <c r="F173" s="193">
        <f t="shared" si="4"/>
        <v>40.649298299999998</v>
      </c>
      <c r="G173" s="193">
        <f t="shared" si="4"/>
        <v>40.649298299999998</v>
      </c>
      <c r="H173" s="193">
        <f t="shared" si="4"/>
        <v>40.649298299999998</v>
      </c>
      <c r="I173" s="193">
        <f t="shared" si="4"/>
        <v>40.649298299999998</v>
      </c>
    </row>
    <row r="174" spans="1:9" x14ac:dyDescent="0.2">
      <c r="A174" s="193" t="s">
        <v>70</v>
      </c>
      <c r="B174" s="193">
        <f t="shared" si="4"/>
        <v>0.80947041531702235</v>
      </c>
      <c r="C174" s="193">
        <f t="shared" si="4"/>
        <v>1.6895981560099149</v>
      </c>
      <c r="D174" s="193">
        <f t="shared" si="4"/>
        <v>14.464753961432418</v>
      </c>
      <c r="E174" s="193">
        <f t="shared" si="4"/>
        <v>16.957394999999998</v>
      </c>
      <c r="F174" s="193">
        <f t="shared" si="4"/>
        <v>36.133517567738124</v>
      </c>
      <c r="G174" s="193">
        <f t="shared" si="4"/>
        <v>55.35755634877431</v>
      </c>
      <c r="H174" s="193">
        <f t="shared" si="4"/>
        <v>94.195623058713522</v>
      </c>
      <c r="I174" s="193">
        <f t="shared" si="4"/>
        <v>151.26775146794063</v>
      </c>
    </row>
    <row r="175" spans="1:9" x14ac:dyDescent="0.2">
      <c r="A175" s="193" t="s">
        <v>72</v>
      </c>
      <c r="B175" s="193">
        <f t="shared" si="4"/>
        <v>0.28817953565923549</v>
      </c>
      <c r="C175" s="193">
        <f t="shared" si="4"/>
        <v>1.1447219195454541</v>
      </c>
      <c r="D175" s="193">
        <f t="shared" si="4"/>
        <v>5.6913551016366588</v>
      </c>
      <c r="E175" s="193">
        <f t="shared" si="4"/>
        <v>13.774318923857134</v>
      </c>
      <c r="F175" s="193">
        <f t="shared" si="4"/>
        <v>21.805393106250001</v>
      </c>
      <c r="G175" s="193">
        <f t="shared" si="4"/>
        <v>30.814009200000001</v>
      </c>
      <c r="H175" s="193">
        <f t="shared" si="4"/>
        <v>81.787131074999991</v>
      </c>
      <c r="I175" s="193">
        <f t="shared" si="4"/>
        <v>131.34108586996129</v>
      </c>
    </row>
    <row r="176" spans="1:9" x14ac:dyDescent="0.2">
      <c r="A176" s="193" t="s">
        <v>61</v>
      </c>
      <c r="B176" s="193">
        <f t="shared" si="4"/>
        <v>0.28060469498474616</v>
      </c>
      <c r="C176" s="193">
        <f t="shared" si="4"/>
        <v>1.2232516416966459</v>
      </c>
      <c r="D176" s="193">
        <f t="shared" si="4"/>
        <v>4.9885849456893228</v>
      </c>
      <c r="E176" s="193">
        <f t="shared" si="4"/>
        <v>10.439436059886329</v>
      </c>
      <c r="F176" s="193">
        <f t="shared" si="4"/>
        <v>22.244781481305509</v>
      </c>
      <c r="G176" s="193">
        <f t="shared" si="4"/>
        <v>34.079625433893938</v>
      </c>
      <c r="H176" s="193">
        <f t="shared" si="4"/>
        <v>57.989401322702946</v>
      </c>
      <c r="I176" s="193">
        <f t="shared" si="4"/>
        <v>93.124564201774277</v>
      </c>
    </row>
    <row r="177" spans="1:9" x14ac:dyDescent="0.2">
      <c r="A177" s="193" t="s">
        <v>56</v>
      </c>
      <c r="B177" s="193">
        <f t="shared" si="4"/>
        <v>0.16480238863636357</v>
      </c>
      <c r="C177" s="193">
        <f t="shared" si="4"/>
        <v>0.55233487451057384</v>
      </c>
      <c r="D177" s="193">
        <f t="shared" si="4"/>
        <v>1.8121149103571448</v>
      </c>
      <c r="E177" s="193">
        <f t="shared" si="4"/>
        <v>4.8453737474999992</v>
      </c>
      <c r="F177" s="193">
        <f t="shared" si="4"/>
        <v>10.324722484057718</v>
      </c>
      <c r="G177" s="193">
        <f t="shared" si="4"/>
        <v>15.817762708134296</v>
      </c>
      <c r="H177" s="193">
        <f t="shared" si="4"/>
        <v>26.915277912562328</v>
      </c>
      <c r="I177" s="193">
        <f t="shared" si="4"/>
        <v>43.222959175398898</v>
      </c>
    </row>
    <row r="178" spans="1:9" x14ac:dyDescent="0.2">
      <c r="A178" s="193"/>
      <c r="B178" s="193"/>
      <c r="C178" s="193"/>
      <c r="D178" s="193"/>
      <c r="E178" s="193"/>
      <c r="F178" s="193"/>
      <c r="G178" s="193"/>
      <c r="H178" s="193"/>
      <c r="I178" s="193"/>
    </row>
    <row r="179" spans="1:9" ht="34" x14ac:dyDescent="0.4">
      <c r="A179" s="190">
        <v>2050</v>
      </c>
      <c r="B179" s="190"/>
      <c r="C179" s="190"/>
      <c r="D179" s="190"/>
      <c r="E179" s="190"/>
      <c r="F179" s="190"/>
      <c r="G179" s="190"/>
      <c r="H179" s="190"/>
      <c r="I179" s="190"/>
    </row>
    <row r="181" spans="1:9" x14ac:dyDescent="0.2">
      <c r="A181" s="165" t="s">
        <v>1315</v>
      </c>
      <c r="B181" s="165"/>
      <c r="C181" s="165"/>
      <c r="D181" s="165"/>
      <c r="E181" s="165"/>
      <c r="F181" s="165"/>
      <c r="G181" s="165"/>
      <c r="H181" s="165"/>
      <c r="I181" s="165"/>
    </row>
    <row r="182" spans="1:9" ht="21" x14ac:dyDescent="0.25">
      <c r="A182" s="14" t="s">
        <v>1367</v>
      </c>
      <c r="B182" s="191"/>
      <c r="C182" s="191"/>
      <c r="D182" s="191"/>
      <c r="E182" s="191"/>
      <c r="F182" s="191"/>
      <c r="G182" s="191"/>
      <c r="H182" s="191"/>
      <c r="I182" s="191"/>
    </row>
    <row r="183" spans="1:9" ht="16" x14ac:dyDescent="0.2">
      <c r="A183" s="192" t="s">
        <v>1336</v>
      </c>
      <c r="B183" s="120" t="s">
        <v>57</v>
      </c>
      <c r="C183" s="120" t="s">
        <v>68</v>
      </c>
      <c r="D183" s="120" t="s">
        <v>63</v>
      </c>
      <c r="E183" s="120" t="s">
        <v>60</v>
      </c>
      <c r="F183" s="120" t="s">
        <v>75</v>
      </c>
      <c r="G183" s="120" t="s">
        <v>67</v>
      </c>
      <c r="H183" s="120" t="s">
        <v>84</v>
      </c>
      <c r="I183" s="120" t="s">
        <v>1303</v>
      </c>
    </row>
    <row r="184" spans="1:9" x14ac:dyDescent="0.2">
      <c r="A184" s="193" t="s">
        <v>65</v>
      </c>
      <c r="B184" s="194">
        <v>0</v>
      </c>
      <c r="C184" s="194">
        <v>0</v>
      </c>
      <c r="D184" s="194">
        <v>0</v>
      </c>
      <c r="E184" s="194">
        <v>0</v>
      </c>
      <c r="F184" s="194">
        <v>0</v>
      </c>
      <c r="G184" s="194">
        <v>0</v>
      </c>
      <c r="H184" s="194">
        <v>0</v>
      </c>
      <c r="I184" s="194">
        <v>0</v>
      </c>
    </row>
    <row r="185" spans="1:9" x14ac:dyDescent="0.2">
      <c r="A185" s="193" t="s">
        <v>76</v>
      </c>
      <c r="B185" s="194">
        <v>0</v>
      </c>
      <c r="C185" s="194">
        <v>0</v>
      </c>
      <c r="D185" s="194">
        <v>0</v>
      </c>
      <c r="E185" s="194">
        <v>0</v>
      </c>
      <c r="F185" s="194">
        <v>0</v>
      </c>
      <c r="G185" s="194">
        <v>0</v>
      </c>
      <c r="H185" s="194">
        <v>0</v>
      </c>
      <c r="I185" s="194">
        <v>0</v>
      </c>
    </row>
    <row r="186" spans="1:9" x14ac:dyDescent="0.2">
      <c r="A186" s="193" t="s">
        <v>62</v>
      </c>
      <c r="B186" s="194">
        <v>0</v>
      </c>
      <c r="C186" s="194">
        <v>0</v>
      </c>
      <c r="D186" s="194">
        <v>0</v>
      </c>
      <c r="E186" s="194">
        <v>0</v>
      </c>
      <c r="F186" s="194">
        <v>0</v>
      </c>
      <c r="G186" s="194">
        <v>0</v>
      </c>
      <c r="H186" s="194">
        <v>0</v>
      </c>
      <c r="I186" s="194">
        <v>0</v>
      </c>
    </row>
    <row r="187" spans="1:9" x14ac:dyDescent="0.2">
      <c r="A187" s="193" t="s">
        <v>73</v>
      </c>
      <c r="B187" s="194">
        <v>0</v>
      </c>
      <c r="C187" s="194">
        <v>0</v>
      </c>
      <c r="D187" s="194">
        <v>0</v>
      </c>
      <c r="E187" s="194">
        <v>0</v>
      </c>
      <c r="F187" s="194">
        <v>0</v>
      </c>
      <c r="G187" s="194">
        <v>0</v>
      </c>
      <c r="H187" s="194">
        <v>0</v>
      </c>
      <c r="I187" s="194">
        <v>0</v>
      </c>
    </row>
    <row r="188" spans="1:9" x14ac:dyDescent="0.2">
      <c r="A188" s="193" t="s">
        <v>117</v>
      </c>
      <c r="B188" s="194">
        <v>0</v>
      </c>
      <c r="C188" s="194">
        <v>0</v>
      </c>
      <c r="D188" s="194">
        <v>0</v>
      </c>
      <c r="E188" s="194">
        <v>0</v>
      </c>
      <c r="F188" s="194">
        <v>0</v>
      </c>
      <c r="G188" s="194">
        <v>0</v>
      </c>
      <c r="H188" s="194">
        <v>0</v>
      </c>
      <c r="I188" s="194">
        <v>0</v>
      </c>
    </row>
    <row r="189" spans="1:9" x14ac:dyDescent="0.2">
      <c r="A189" s="193" t="s">
        <v>74</v>
      </c>
      <c r="B189" s="194">
        <v>0</v>
      </c>
      <c r="C189" s="194">
        <v>0</v>
      </c>
      <c r="D189" s="194">
        <v>0</v>
      </c>
      <c r="E189" s="194">
        <v>0</v>
      </c>
      <c r="F189" s="194">
        <v>0</v>
      </c>
      <c r="G189" s="194">
        <v>0</v>
      </c>
      <c r="H189" s="194">
        <v>0</v>
      </c>
      <c r="I189" s="194">
        <v>0</v>
      </c>
    </row>
    <row r="190" spans="1:9" x14ac:dyDescent="0.2">
      <c r="A190" s="193" t="s">
        <v>66</v>
      </c>
      <c r="B190" s="194">
        <v>0</v>
      </c>
      <c r="C190" s="194">
        <v>0</v>
      </c>
      <c r="D190" s="194">
        <v>0</v>
      </c>
      <c r="E190" s="194">
        <v>0</v>
      </c>
      <c r="F190" s="194">
        <v>0</v>
      </c>
      <c r="G190" s="194">
        <v>0</v>
      </c>
      <c r="H190" s="194">
        <v>0</v>
      </c>
      <c r="I190" s="194">
        <v>0</v>
      </c>
    </row>
    <row r="191" spans="1:9" x14ac:dyDescent="0.2">
      <c r="A191" s="193" t="s">
        <v>69</v>
      </c>
      <c r="B191" s="194">
        <v>0</v>
      </c>
      <c r="C191" s="194">
        <v>0</v>
      </c>
      <c r="D191" s="194">
        <v>0</v>
      </c>
      <c r="E191" s="194">
        <v>0</v>
      </c>
      <c r="F191" s="194">
        <v>0</v>
      </c>
      <c r="G191" s="194">
        <v>0</v>
      </c>
      <c r="H191" s="194">
        <v>0</v>
      </c>
      <c r="I191" s="194">
        <v>0</v>
      </c>
    </row>
    <row r="192" spans="1:9" x14ac:dyDescent="0.2">
      <c r="A192" s="193" t="s">
        <v>59</v>
      </c>
      <c r="B192" s="194">
        <v>0</v>
      </c>
      <c r="C192" s="194">
        <v>0</v>
      </c>
      <c r="D192" s="194">
        <v>0</v>
      </c>
      <c r="E192" s="194">
        <v>0</v>
      </c>
      <c r="F192" s="194">
        <v>0</v>
      </c>
      <c r="G192" s="194">
        <v>0</v>
      </c>
      <c r="H192" s="194">
        <v>0</v>
      </c>
      <c r="I192" s="194">
        <v>0</v>
      </c>
    </row>
    <row r="193" spans="1:9" x14ac:dyDescent="0.2">
      <c r="A193" s="193" t="s">
        <v>64</v>
      </c>
      <c r="B193" s="194">
        <v>0</v>
      </c>
      <c r="C193" s="194">
        <v>0</v>
      </c>
      <c r="D193" s="194">
        <v>0</v>
      </c>
      <c r="E193" s="194">
        <v>0</v>
      </c>
      <c r="F193" s="194">
        <v>0</v>
      </c>
      <c r="G193" s="194">
        <v>0</v>
      </c>
      <c r="H193" s="194">
        <v>0</v>
      </c>
      <c r="I193" s="194">
        <v>0</v>
      </c>
    </row>
    <row r="194" spans="1:9" x14ac:dyDescent="0.2">
      <c r="A194" s="193" t="s">
        <v>71</v>
      </c>
      <c r="B194" s="194">
        <v>0</v>
      </c>
      <c r="C194" s="194">
        <v>0</v>
      </c>
      <c r="D194" s="194">
        <v>0</v>
      </c>
      <c r="E194" s="194">
        <v>0</v>
      </c>
      <c r="F194" s="194">
        <v>0</v>
      </c>
      <c r="G194" s="194">
        <v>0</v>
      </c>
      <c r="H194" s="194">
        <v>0</v>
      </c>
      <c r="I194" s="194">
        <v>0</v>
      </c>
    </row>
    <row r="195" spans="1:9" x14ac:dyDescent="0.2">
      <c r="A195" s="193" t="s">
        <v>58</v>
      </c>
      <c r="B195" s="194">
        <v>0</v>
      </c>
      <c r="C195" s="194">
        <v>0</v>
      </c>
      <c r="D195" s="194">
        <v>0</v>
      </c>
      <c r="E195" s="194">
        <v>0</v>
      </c>
      <c r="F195" s="194">
        <v>0</v>
      </c>
      <c r="G195" s="194">
        <v>0</v>
      </c>
      <c r="H195" s="194">
        <v>0</v>
      </c>
      <c r="I195" s="194">
        <v>0</v>
      </c>
    </row>
    <row r="196" spans="1:9" x14ac:dyDescent="0.2">
      <c r="A196" s="193" t="s">
        <v>70</v>
      </c>
      <c r="B196" s="194">
        <v>0</v>
      </c>
      <c r="C196" s="194">
        <v>0</v>
      </c>
      <c r="D196" s="194">
        <v>0</v>
      </c>
      <c r="E196" s="194">
        <v>0</v>
      </c>
      <c r="F196" s="194">
        <v>0</v>
      </c>
      <c r="G196" s="194">
        <v>0</v>
      </c>
      <c r="H196" s="194">
        <v>0</v>
      </c>
      <c r="I196" s="194">
        <v>0</v>
      </c>
    </row>
    <row r="197" spans="1:9" x14ac:dyDescent="0.2">
      <c r="A197" s="193" t="s">
        <v>72</v>
      </c>
      <c r="B197" s="194">
        <v>0</v>
      </c>
      <c r="C197" s="194">
        <v>0</v>
      </c>
      <c r="D197" s="194">
        <v>0</v>
      </c>
      <c r="E197" s="194">
        <v>0</v>
      </c>
      <c r="F197" s="194">
        <v>0</v>
      </c>
      <c r="G197" s="194">
        <v>0</v>
      </c>
      <c r="H197" s="194">
        <v>0</v>
      </c>
      <c r="I197" s="194">
        <v>0</v>
      </c>
    </row>
    <row r="198" spans="1:9" x14ac:dyDescent="0.2">
      <c r="A198" s="193" t="s">
        <v>61</v>
      </c>
      <c r="B198" s="194">
        <v>0</v>
      </c>
      <c r="C198" s="194">
        <v>0</v>
      </c>
      <c r="D198" s="194">
        <v>0</v>
      </c>
      <c r="E198" s="194">
        <v>0</v>
      </c>
      <c r="F198" s="194">
        <v>0</v>
      </c>
      <c r="G198" s="194">
        <v>0</v>
      </c>
      <c r="H198" s="194">
        <v>0</v>
      </c>
      <c r="I198" s="194">
        <v>0</v>
      </c>
    </row>
    <row r="199" spans="1:9" x14ac:dyDescent="0.2">
      <c r="A199" s="193" t="s">
        <v>56</v>
      </c>
      <c r="B199" s="194">
        <v>0</v>
      </c>
      <c r="C199" s="194">
        <v>0</v>
      </c>
      <c r="D199" s="194">
        <v>0</v>
      </c>
      <c r="E199" s="194">
        <v>0</v>
      </c>
      <c r="F199" s="194">
        <v>0</v>
      </c>
      <c r="G199" s="194">
        <v>0</v>
      </c>
      <c r="H199" s="194">
        <v>0</v>
      </c>
      <c r="I199" s="194">
        <v>0</v>
      </c>
    </row>
    <row r="202" spans="1:9" x14ac:dyDescent="0.2">
      <c r="A202" s="165" t="s">
        <v>1299</v>
      </c>
      <c r="B202" s="196"/>
      <c r="C202" s="165"/>
      <c r="D202" s="165"/>
      <c r="E202" s="165"/>
      <c r="F202" s="165"/>
      <c r="G202" s="165"/>
      <c r="H202" s="165"/>
      <c r="I202" s="165"/>
    </row>
    <row r="203" spans="1:9" ht="21" x14ac:dyDescent="0.25">
      <c r="A203" s="14" t="s">
        <v>1367</v>
      </c>
      <c r="B203" s="191"/>
      <c r="C203" s="191"/>
      <c r="D203" s="191"/>
      <c r="E203" s="191"/>
      <c r="F203" s="191"/>
      <c r="G203" s="191"/>
      <c r="H203" s="191"/>
      <c r="I203" s="191"/>
    </row>
    <row r="204" spans="1:9" ht="16" x14ac:dyDescent="0.2">
      <c r="A204" s="192" t="s">
        <v>1336</v>
      </c>
      <c r="B204" s="120" t="s">
        <v>57</v>
      </c>
      <c r="C204" s="120" t="s">
        <v>68</v>
      </c>
      <c r="D204" s="120" t="s">
        <v>63</v>
      </c>
      <c r="E204" s="120" t="s">
        <v>60</v>
      </c>
      <c r="F204" s="120" t="s">
        <v>75</v>
      </c>
      <c r="G204" s="120" t="s">
        <v>67</v>
      </c>
      <c r="H204" s="120" t="s">
        <v>84</v>
      </c>
      <c r="I204" s="120" t="s">
        <v>1303</v>
      </c>
    </row>
    <row r="205" spans="1:9" x14ac:dyDescent="0.2">
      <c r="A205" s="193" t="s">
        <v>65</v>
      </c>
      <c r="B205" s="197">
        <v>0</v>
      </c>
      <c r="C205" s="197">
        <v>0</v>
      </c>
      <c r="D205" s="197">
        <v>0</v>
      </c>
      <c r="E205" s="197">
        <v>0</v>
      </c>
      <c r="F205" s="197">
        <v>0</v>
      </c>
      <c r="G205" s="197">
        <v>0</v>
      </c>
      <c r="H205" s="197">
        <v>0</v>
      </c>
      <c r="I205" s="197">
        <v>0</v>
      </c>
    </row>
    <row r="206" spans="1:9" x14ac:dyDescent="0.2">
      <c r="A206" s="193" t="s">
        <v>76</v>
      </c>
      <c r="B206" s="197">
        <v>0</v>
      </c>
      <c r="C206" s="197">
        <v>0</v>
      </c>
      <c r="D206" s="197">
        <v>0</v>
      </c>
      <c r="E206" s="197">
        <v>0</v>
      </c>
      <c r="F206" s="197">
        <v>0</v>
      </c>
      <c r="G206" s="197">
        <v>0</v>
      </c>
      <c r="H206" s="197">
        <v>0</v>
      </c>
      <c r="I206" s="197">
        <v>0</v>
      </c>
    </row>
    <row r="207" spans="1:9" x14ac:dyDescent="0.2">
      <c r="A207" s="193" t="s">
        <v>62</v>
      </c>
      <c r="B207" s="197">
        <v>0</v>
      </c>
      <c r="C207" s="197">
        <v>0</v>
      </c>
      <c r="D207" s="197">
        <v>0</v>
      </c>
      <c r="E207" s="197">
        <v>0</v>
      </c>
      <c r="F207" s="197">
        <v>0</v>
      </c>
      <c r="G207" s="197">
        <v>0</v>
      </c>
      <c r="H207" s="197">
        <v>0</v>
      </c>
      <c r="I207" s="197">
        <v>0</v>
      </c>
    </row>
    <row r="208" spans="1:9" x14ac:dyDescent="0.2">
      <c r="A208" s="193" t="s">
        <v>73</v>
      </c>
      <c r="B208" s="197">
        <v>0</v>
      </c>
      <c r="C208" s="197">
        <v>0</v>
      </c>
      <c r="D208" s="197">
        <v>0</v>
      </c>
      <c r="E208" s="197">
        <v>0</v>
      </c>
      <c r="F208" s="197">
        <v>0</v>
      </c>
      <c r="G208" s="197">
        <v>0</v>
      </c>
      <c r="H208" s="197">
        <v>0</v>
      </c>
      <c r="I208" s="197">
        <v>0</v>
      </c>
    </row>
    <row r="209" spans="1:9" x14ac:dyDescent="0.2">
      <c r="A209" s="193" t="s">
        <v>117</v>
      </c>
      <c r="B209" s="197">
        <v>0</v>
      </c>
      <c r="C209" s="197">
        <v>0</v>
      </c>
      <c r="D209" s="197">
        <v>0</v>
      </c>
      <c r="E209" s="197">
        <v>0</v>
      </c>
      <c r="F209" s="197">
        <v>0</v>
      </c>
      <c r="G209" s="197">
        <v>0</v>
      </c>
      <c r="H209" s="197">
        <v>0</v>
      </c>
      <c r="I209" s="197">
        <v>0</v>
      </c>
    </row>
    <row r="210" spans="1:9" x14ac:dyDescent="0.2">
      <c r="A210" s="193" t="s">
        <v>74</v>
      </c>
      <c r="B210" s="197">
        <v>0</v>
      </c>
      <c r="C210" s="197">
        <v>0</v>
      </c>
      <c r="D210" s="197">
        <v>0</v>
      </c>
      <c r="E210" s="197">
        <v>0</v>
      </c>
      <c r="F210" s="197">
        <v>0</v>
      </c>
      <c r="G210" s="197">
        <v>0</v>
      </c>
      <c r="H210" s="197">
        <v>0</v>
      </c>
      <c r="I210" s="197">
        <v>0</v>
      </c>
    </row>
    <row r="211" spans="1:9" x14ac:dyDescent="0.2">
      <c r="A211" s="193" t="s">
        <v>66</v>
      </c>
      <c r="B211" s="197">
        <v>0</v>
      </c>
      <c r="C211" s="197">
        <v>0</v>
      </c>
      <c r="D211" s="197">
        <v>0</v>
      </c>
      <c r="E211" s="197">
        <v>0</v>
      </c>
      <c r="F211" s="197">
        <v>0</v>
      </c>
      <c r="G211" s="197">
        <v>0</v>
      </c>
      <c r="H211" s="197">
        <v>0</v>
      </c>
      <c r="I211" s="197">
        <v>0</v>
      </c>
    </row>
    <row r="212" spans="1:9" x14ac:dyDescent="0.2">
      <c r="A212" s="193" t="s">
        <v>69</v>
      </c>
      <c r="B212" s="197">
        <v>0</v>
      </c>
      <c r="C212" s="197">
        <v>0</v>
      </c>
      <c r="D212" s="197">
        <v>0</v>
      </c>
      <c r="E212" s="197">
        <v>0</v>
      </c>
      <c r="F212" s="197">
        <v>0</v>
      </c>
      <c r="G212" s="197">
        <v>0</v>
      </c>
      <c r="H212" s="197">
        <v>0</v>
      </c>
      <c r="I212" s="197">
        <v>0</v>
      </c>
    </row>
    <row r="213" spans="1:9" x14ac:dyDescent="0.2">
      <c r="A213" s="193" t="s">
        <v>59</v>
      </c>
      <c r="B213" s="197">
        <v>0</v>
      </c>
      <c r="C213" s="197">
        <v>0</v>
      </c>
      <c r="D213" s="197">
        <v>0</v>
      </c>
      <c r="E213" s="197">
        <v>0</v>
      </c>
      <c r="F213" s="197">
        <v>0</v>
      </c>
      <c r="G213" s="197">
        <v>0</v>
      </c>
      <c r="H213" s="197">
        <v>0</v>
      </c>
      <c r="I213" s="197">
        <v>0</v>
      </c>
    </row>
    <row r="214" spans="1:9" x14ac:dyDescent="0.2">
      <c r="A214" s="193" t="s">
        <v>64</v>
      </c>
      <c r="B214" s="197">
        <v>0</v>
      </c>
      <c r="C214" s="197">
        <v>0</v>
      </c>
      <c r="D214" s="197">
        <v>0</v>
      </c>
      <c r="E214" s="197">
        <v>0</v>
      </c>
      <c r="F214" s="197">
        <v>0</v>
      </c>
      <c r="G214" s="197">
        <v>0</v>
      </c>
      <c r="H214" s="197">
        <v>0</v>
      </c>
      <c r="I214" s="197">
        <v>0</v>
      </c>
    </row>
    <row r="215" spans="1:9" x14ac:dyDescent="0.2">
      <c r="A215" s="193" t="s">
        <v>71</v>
      </c>
      <c r="B215" s="197">
        <v>0</v>
      </c>
      <c r="C215" s="197">
        <v>0</v>
      </c>
      <c r="D215" s="197">
        <v>0</v>
      </c>
      <c r="E215" s="197">
        <v>0</v>
      </c>
      <c r="F215" s="197">
        <v>0</v>
      </c>
      <c r="G215" s="197">
        <v>0</v>
      </c>
      <c r="H215" s="197">
        <v>0</v>
      </c>
      <c r="I215" s="197">
        <v>0</v>
      </c>
    </row>
    <row r="216" spans="1:9" x14ac:dyDescent="0.2">
      <c r="A216" s="193" t="s">
        <v>58</v>
      </c>
      <c r="B216" s="197">
        <v>0</v>
      </c>
      <c r="C216" s="197">
        <v>0</v>
      </c>
      <c r="D216" s="197">
        <v>0</v>
      </c>
      <c r="E216" s="197">
        <v>0</v>
      </c>
      <c r="F216" s="197">
        <v>0</v>
      </c>
      <c r="G216" s="197">
        <v>0</v>
      </c>
      <c r="H216" s="197">
        <v>0</v>
      </c>
      <c r="I216" s="197">
        <v>0</v>
      </c>
    </row>
    <row r="217" spans="1:9" x14ac:dyDescent="0.2">
      <c r="A217" s="193" t="s">
        <v>70</v>
      </c>
      <c r="B217" s="197">
        <v>0</v>
      </c>
      <c r="C217" s="197">
        <v>0</v>
      </c>
      <c r="D217" s="197">
        <v>0</v>
      </c>
      <c r="E217" s="197">
        <v>0</v>
      </c>
      <c r="F217" s="197">
        <v>0</v>
      </c>
      <c r="G217" s="197">
        <v>0</v>
      </c>
      <c r="H217" s="197">
        <v>0</v>
      </c>
      <c r="I217" s="197">
        <v>0</v>
      </c>
    </row>
    <row r="218" spans="1:9" x14ac:dyDescent="0.2">
      <c r="A218" s="193" t="s">
        <v>72</v>
      </c>
      <c r="B218" s="197">
        <v>0</v>
      </c>
      <c r="C218" s="197">
        <v>0</v>
      </c>
      <c r="D218" s="197">
        <v>0</v>
      </c>
      <c r="E218" s="197">
        <v>0</v>
      </c>
      <c r="F218" s="197">
        <v>0</v>
      </c>
      <c r="G218" s="197">
        <v>0</v>
      </c>
      <c r="H218" s="197">
        <v>0</v>
      </c>
      <c r="I218" s="197">
        <v>0</v>
      </c>
    </row>
    <row r="219" spans="1:9" x14ac:dyDescent="0.2">
      <c r="A219" s="193" t="s">
        <v>61</v>
      </c>
      <c r="B219" s="197">
        <v>0</v>
      </c>
      <c r="C219" s="197">
        <v>0</v>
      </c>
      <c r="D219" s="197">
        <v>0</v>
      </c>
      <c r="E219" s="197">
        <v>0</v>
      </c>
      <c r="F219" s="197">
        <v>0</v>
      </c>
      <c r="G219" s="197">
        <v>0</v>
      </c>
      <c r="H219" s="197">
        <v>0</v>
      </c>
      <c r="I219" s="197">
        <v>0</v>
      </c>
    </row>
    <row r="220" spans="1:9" x14ac:dyDescent="0.2">
      <c r="A220" s="193" t="s">
        <v>56</v>
      </c>
      <c r="B220" s="197">
        <v>0</v>
      </c>
      <c r="C220" s="197">
        <v>0</v>
      </c>
      <c r="D220" s="197">
        <v>0</v>
      </c>
      <c r="E220" s="197">
        <v>0</v>
      </c>
      <c r="F220" s="197">
        <v>0</v>
      </c>
      <c r="G220" s="197">
        <v>0</v>
      </c>
      <c r="H220" s="197">
        <v>0</v>
      </c>
      <c r="I220" s="197">
        <v>0</v>
      </c>
    </row>
    <row r="223" spans="1:9" x14ac:dyDescent="0.2">
      <c r="A223" s="165" t="s">
        <v>1300</v>
      </c>
      <c r="B223" s="196"/>
      <c r="C223" s="165"/>
      <c r="D223" s="165"/>
      <c r="E223" s="165"/>
      <c r="F223" s="165"/>
      <c r="G223" s="165"/>
      <c r="H223" s="165"/>
      <c r="I223" s="165"/>
    </row>
    <row r="224" spans="1:9" ht="21" x14ac:dyDescent="0.25">
      <c r="A224" s="14" t="s">
        <v>1367</v>
      </c>
      <c r="B224" s="191"/>
      <c r="C224" s="191"/>
      <c r="D224" s="191"/>
      <c r="E224" s="191"/>
      <c r="F224" s="191"/>
      <c r="G224" s="191"/>
      <c r="H224" s="191"/>
      <c r="I224" s="191"/>
    </row>
    <row r="225" spans="1:9" ht="16" x14ac:dyDescent="0.2">
      <c r="A225" s="192" t="s">
        <v>1336</v>
      </c>
      <c r="B225" s="120" t="s">
        <v>57</v>
      </c>
      <c r="C225" s="120" t="s">
        <v>68</v>
      </c>
      <c r="D225" s="120" t="s">
        <v>63</v>
      </c>
      <c r="E225" s="120" t="s">
        <v>60</v>
      </c>
      <c r="F225" s="120" t="s">
        <v>75</v>
      </c>
      <c r="G225" s="120" t="s">
        <v>67</v>
      </c>
      <c r="H225" s="120" t="s">
        <v>84</v>
      </c>
      <c r="I225" s="120" t="s">
        <v>1303</v>
      </c>
    </row>
    <row r="226" spans="1:9" x14ac:dyDescent="0.2">
      <c r="A226" s="193" t="s">
        <v>65</v>
      </c>
      <c r="B226" s="193">
        <f t="shared" ref="B226:I235" si="5">((B69*$I$10*$D$18)+(B69*$I$11*$D$19)+(B69*$I$12*antall_tanker_bunkers*$D$20))</f>
        <v>5.7617306091428545E-2</v>
      </c>
      <c r="C226" s="193">
        <f t="shared" si="5"/>
        <v>0.21287272167127619</v>
      </c>
      <c r="D226" s="193">
        <f t="shared" si="5"/>
        <v>0.69223004815640998</v>
      </c>
      <c r="E226" s="193">
        <f t="shared" si="5"/>
        <v>1.6214980282282254</v>
      </c>
      <c r="F226" s="193">
        <f t="shared" si="5"/>
        <v>6.4939688780293592</v>
      </c>
      <c r="G226" s="193">
        <f t="shared" si="5"/>
        <v>11.666056800113779</v>
      </c>
      <c r="H226" s="193">
        <f t="shared" si="5"/>
        <v>15.761318546294721</v>
      </c>
      <c r="I226" s="193">
        <f t="shared" si="5"/>
        <v>31.357124053897682</v>
      </c>
    </row>
    <row r="227" spans="1:9" x14ac:dyDescent="0.2">
      <c r="A227" s="193" t="s">
        <v>76</v>
      </c>
      <c r="B227" s="193">
        <f t="shared" si="5"/>
        <v>4.8597555063045125E-2</v>
      </c>
      <c r="C227" s="193">
        <f t="shared" si="5"/>
        <v>0.22989657508875014</v>
      </c>
      <c r="D227" s="193">
        <f t="shared" si="5"/>
        <v>0.92915592645393352</v>
      </c>
      <c r="E227" s="193">
        <f t="shared" si="5"/>
        <v>2.6358317741895312</v>
      </c>
      <c r="F227" s="193">
        <f t="shared" si="5"/>
        <v>6.3228787468108969</v>
      </c>
      <c r="G227" s="193">
        <f t="shared" si="5"/>
        <v>8.9875505679374861</v>
      </c>
      <c r="H227" s="193">
        <f t="shared" si="5"/>
        <v>15.293087003059366</v>
      </c>
      <c r="I227" s="193">
        <f t="shared" si="5"/>
        <v>24.559006128282949</v>
      </c>
    </row>
    <row r="228" spans="1:9" x14ac:dyDescent="0.2">
      <c r="A228" s="193" t="s">
        <v>62</v>
      </c>
      <c r="B228" s="193">
        <f t="shared" si="5"/>
        <v>8.9949085469091389E-2</v>
      </c>
      <c r="C228" s="193">
        <f t="shared" si="5"/>
        <v>0.42551495964936437</v>
      </c>
      <c r="D228" s="193">
        <f t="shared" si="5"/>
        <v>1.7082076543921549</v>
      </c>
      <c r="E228" s="193">
        <f t="shared" si="5"/>
        <v>3.3899036277234371</v>
      </c>
      <c r="F228" s="193">
        <f t="shared" si="5"/>
        <v>7.5619568819450187</v>
      </c>
      <c r="G228" s="193">
        <f t="shared" si="5"/>
        <v>12.0337366309875</v>
      </c>
      <c r="H228" s="193">
        <f t="shared" si="5"/>
        <v>17.760229835707001</v>
      </c>
      <c r="I228" s="193">
        <f t="shared" si="5"/>
        <v>33.922555117679345</v>
      </c>
    </row>
    <row r="229" spans="1:9" x14ac:dyDescent="0.2">
      <c r="A229" s="193" t="s">
        <v>73</v>
      </c>
      <c r="B229" s="193">
        <f t="shared" si="5"/>
        <v>4.2572625559283206E-2</v>
      </c>
      <c r="C229" s="193">
        <f t="shared" si="5"/>
        <v>0.20139492194448966</v>
      </c>
      <c r="D229" s="193">
        <f t="shared" si="5"/>
        <v>0.60435207807564129</v>
      </c>
      <c r="E229" s="193">
        <f t="shared" si="5"/>
        <v>1.9635510136284651</v>
      </c>
      <c r="F229" s="193">
        <f t="shared" si="5"/>
        <v>7.3138693294039268</v>
      </c>
      <c r="G229" s="193">
        <f t="shared" si="5"/>
        <v>10.823146181596572</v>
      </c>
      <c r="H229" s="193">
        <f t="shared" si="5"/>
        <v>19.373676131271445</v>
      </c>
      <c r="I229" s="193">
        <f t="shared" si="5"/>
        <v>29.289074053398309</v>
      </c>
    </row>
    <row r="230" spans="1:9" x14ac:dyDescent="0.2">
      <c r="A230" s="193" t="s">
        <v>117</v>
      </c>
      <c r="B230" s="193">
        <f t="shared" si="5"/>
        <v>4.7177895375000153E-2</v>
      </c>
      <c r="C230" s="193">
        <f t="shared" si="5"/>
        <v>0.3248095584093752</v>
      </c>
      <c r="D230" s="193">
        <f t="shared" si="5"/>
        <v>0.93779145618110737</v>
      </c>
      <c r="E230" s="193">
        <f t="shared" si="5"/>
        <v>2.4457741283609433</v>
      </c>
      <c r="F230" s="193">
        <f t="shared" si="5"/>
        <v>8.3824956386449898</v>
      </c>
      <c r="G230" s="193">
        <f t="shared" si="5"/>
        <v>11.811209873741372</v>
      </c>
      <c r="H230" s="193">
        <f t="shared" si="5"/>
        <v>18.249734843999992</v>
      </c>
      <c r="I230" s="193">
        <f t="shared" si="5"/>
        <v>29.307055520162418</v>
      </c>
    </row>
    <row r="231" spans="1:9" x14ac:dyDescent="0.2">
      <c r="A231" s="193" t="s">
        <v>74</v>
      </c>
      <c r="B231" s="193">
        <f t="shared" si="5"/>
        <v>5.7801658276038843E-2</v>
      </c>
      <c r="C231" s="193">
        <f t="shared" si="5"/>
        <v>0.27343769156437503</v>
      </c>
      <c r="D231" s="193">
        <f t="shared" si="5"/>
        <v>1.155038290932499</v>
      </c>
      <c r="E231" s="193">
        <f t="shared" si="5"/>
        <v>3.6080159698128189</v>
      </c>
      <c r="F231" s="193">
        <f t="shared" si="5"/>
        <v>7.7707243661835941</v>
      </c>
      <c r="G231" s="193">
        <f t="shared" si="5"/>
        <v>13.978784650682538</v>
      </c>
      <c r="H231" s="193">
        <f t="shared" si="5"/>
        <v>27.340940638992844</v>
      </c>
      <c r="I231" s="193">
        <f t="shared" si="5"/>
        <v>44.146114463543014</v>
      </c>
    </row>
    <row r="232" spans="1:9" x14ac:dyDescent="0.2">
      <c r="A232" s="193" t="s">
        <v>66</v>
      </c>
      <c r="B232" s="193">
        <f t="shared" si="5"/>
        <v>3.8705260779447359E-2</v>
      </c>
      <c r="C232" s="193">
        <f t="shared" si="5"/>
        <v>0.17191777739979869</v>
      </c>
      <c r="D232" s="193">
        <f t="shared" si="5"/>
        <v>0.75409402905107237</v>
      </c>
      <c r="E232" s="193">
        <f t="shared" si="5"/>
        <v>3.078267099196252</v>
      </c>
      <c r="F232" s="193">
        <f t="shared" si="5"/>
        <v>3.4907980587675005</v>
      </c>
      <c r="G232" s="193">
        <f t="shared" si="5"/>
        <v>5.3479999526243489</v>
      </c>
      <c r="H232" s="193">
        <f t="shared" si="5"/>
        <v>9.100079932747466</v>
      </c>
      <c r="I232" s="193">
        <f t="shared" si="5"/>
        <v>14.6137217941349</v>
      </c>
    </row>
    <row r="233" spans="1:9" x14ac:dyDescent="0.2">
      <c r="A233" s="193" t="s">
        <v>69</v>
      </c>
      <c r="B233" s="193">
        <f t="shared" si="5"/>
        <v>3.8880501752368561E-2</v>
      </c>
      <c r="C233" s="193">
        <f t="shared" si="5"/>
        <v>0.17793238575429948</v>
      </c>
      <c r="D233" s="193">
        <f t="shared" si="5"/>
        <v>0.43581507224152466</v>
      </c>
      <c r="E233" s="193">
        <f t="shared" si="5"/>
        <v>1.5895612041622671</v>
      </c>
      <c r="F233" s="193">
        <f t="shared" si="5"/>
        <v>3.7612980104296732</v>
      </c>
      <c r="G233" s="193">
        <f t="shared" si="5"/>
        <v>5.09058712536791</v>
      </c>
      <c r="H233" s="193">
        <f t="shared" si="5"/>
        <v>8.662069961823974</v>
      </c>
      <c r="I233" s="193">
        <f t="shared" si="5"/>
        <v>13.910326229981813</v>
      </c>
    </row>
    <row r="234" spans="1:9" x14ac:dyDescent="0.2">
      <c r="A234" s="193" t="s">
        <v>59</v>
      </c>
      <c r="B234" s="193">
        <f t="shared" si="5"/>
        <v>4.9564043099999996E-2</v>
      </c>
      <c r="C234" s="193">
        <f t="shared" si="5"/>
        <v>0.337439139643125</v>
      </c>
      <c r="D234" s="193">
        <f t="shared" si="5"/>
        <v>1.138005448983</v>
      </c>
      <c r="E234" s="193">
        <f t="shared" si="5"/>
        <v>1.8436697577675001</v>
      </c>
      <c r="F234" s="193">
        <f t="shared" si="5"/>
        <v>4.1188846271625001</v>
      </c>
      <c r="G234" s="193">
        <f t="shared" si="5"/>
        <v>7.95533913982554</v>
      </c>
      <c r="H234" s="193">
        <f t="shared" si="5"/>
        <v>10.884970389926035</v>
      </c>
      <c r="I234" s="193">
        <f t="shared" si="5"/>
        <v>15.417282216916655</v>
      </c>
    </row>
    <row r="235" spans="1:9" x14ac:dyDescent="0.2">
      <c r="A235" s="193" t="s">
        <v>64</v>
      </c>
      <c r="B235" s="193">
        <f t="shared" si="5"/>
        <v>8.5197280935000036E-2</v>
      </c>
      <c r="C235" s="193">
        <f t="shared" si="5"/>
        <v>1.4936295622764624</v>
      </c>
      <c r="D235" s="193">
        <f t="shared" si="5"/>
        <v>3.4774376064952701</v>
      </c>
      <c r="E235" s="193">
        <f t="shared" si="5"/>
        <v>4.9607849703750126</v>
      </c>
      <c r="F235" s="193">
        <f t="shared" si="5"/>
        <v>10.570645483980071</v>
      </c>
      <c r="G235" s="193">
        <f t="shared" si="5"/>
        <v>16.194523600569962</v>
      </c>
      <c r="H235" s="193">
        <f t="shared" si="5"/>
        <v>27.556368837594079</v>
      </c>
      <c r="I235" s="193">
        <f t="shared" si="5"/>
        <v>44.252480288663527</v>
      </c>
    </row>
    <row r="236" spans="1:9" x14ac:dyDescent="0.2">
      <c r="A236" s="193" t="s">
        <v>71</v>
      </c>
      <c r="B236" s="193">
        <f t="shared" ref="B236:I241" si="6">((B79*$I$10*$D$18)+(B79*$I$11*$D$19)+(B79*$I$12*antall_tanker_bunkers*$D$20))</f>
        <v>9.5331513875000051E-2</v>
      </c>
      <c r="C236" s="193">
        <f t="shared" si="6"/>
        <v>1.1374097445549918</v>
      </c>
      <c r="D236" s="193">
        <f t="shared" si="6"/>
        <v>4.0381393323479866</v>
      </c>
      <c r="E236" s="193">
        <f t="shared" si="6"/>
        <v>7.1195976019405922</v>
      </c>
      <c r="F236" s="193">
        <f t="shared" si="6"/>
        <v>10.613803681232156</v>
      </c>
      <c r="G236" s="193">
        <f t="shared" si="6"/>
        <v>24.447339097350017</v>
      </c>
      <c r="H236" s="193">
        <f t="shared" si="6"/>
        <v>17.478038412545459</v>
      </c>
      <c r="I236" s="193">
        <f t="shared" si="6"/>
        <v>32.200184353887927</v>
      </c>
    </row>
    <row r="237" spans="1:9" x14ac:dyDescent="0.2">
      <c r="A237" s="193" t="s">
        <v>58</v>
      </c>
      <c r="B237" s="193">
        <f t="shared" si="6"/>
        <v>4.1303369249999999E-2</v>
      </c>
      <c r="C237" s="193">
        <f t="shared" si="6"/>
        <v>0.25809738380833319</v>
      </c>
      <c r="D237" s="193">
        <f t="shared" si="6"/>
        <v>1.3855402957499998</v>
      </c>
      <c r="E237" s="193">
        <f t="shared" si="6"/>
        <v>9.4855139103763406</v>
      </c>
      <c r="F237" s="193">
        <f t="shared" si="6"/>
        <v>18.9019237095</v>
      </c>
      <c r="G237" s="193">
        <f t="shared" si="6"/>
        <v>18.9019237095</v>
      </c>
      <c r="H237" s="193">
        <f t="shared" si="6"/>
        <v>18.9019237095</v>
      </c>
      <c r="I237" s="193">
        <f t="shared" si="6"/>
        <v>18.9019237095</v>
      </c>
    </row>
    <row r="238" spans="1:9" x14ac:dyDescent="0.2">
      <c r="A238" s="193" t="s">
        <v>70</v>
      </c>
      <c r="B238" s="193">
        <f t="shared" si="6"/>
        <v>0.37640374312241542</v>
      </c>
      <c r="C238" s="193">
        <f t="shared" si="6"/>
        <v>0.78566314254461056</v>
      </c>
      <c r="D238" s="193">
        <f t="shared" si="6"/>
        <v>6.7261105920660738</v>
      </c>
      <c r="E238" s="193">
        <f t="shared" si="6"/>
        <v>7.8851886750000002</v>
      </c>
      <c r="F238" s="193">
        <f t="shared" si="6"/>
        <v>16.802085668998227</v>
      </c>
      <c r="G238" s="193">
        <f t="shared" si="6"/>
        <v>25.741263702180056</v>
      </c>
      <c r="H238" s="193">
        <f t="shared" si="6"/>
        <v>43.800964722301785</v>
      </c>
      <c r="I238" s="193">
        <f t="shared" si="6"/>
        <v>70.339504432592392</v>
      </c>
    </row>
    <row r="239" spans="1:9" x14ac:dyDescent="0.2">
      <c r="A239" s="193" t="s">
        <v>72</v>
      </c>
      <c r="B239" s="193">
        <f t="shared" si="6"/>
        <v>0.1340034840815445</v>
      </c>
      <c r="C239" s="193">
        <f t="shared" si="6"/>
        <v>0.53229569258863618</v>
      </c>
      <c r="D239" s="193">
        <f t="shared" si="6"/>
        <v>2.6464801222610461</v>
      </c>
      <c r="E239" s="193">
        <f t="shared" si="6"/>
        <v>6.4050582995935672</v>
      </c>
      <c r="F239" s="193">
        <f t="shared" si="6"/>
        <v>10.139507794406249</v>
      </c>
      <c r="G239" s="193">
        <f t="shared" si="6"/>
        <v>14.328514278</v>
      </c>
      <c r="H239" s="193">
        <f t="shared" si="6"/>
        <v>38.031015949875005</v>
      </c>
      <c r="I239" s="193">
        <f t="shared" si="6"/>
        <v>61.073604929532003</v>
      </c>
    </row>
    <row r="240" spans="1:9" x14ac:dyDescent="0.2">
      <c r="A240" s="193" t="s">
        <v>61</v>
      </c>
      <c r="B240" s="193">
        <f t="shared" si="6"/>
        <v>0.13048118316790694</v>
      </c>
      <c r="C240" s="193">
        <f t="shared" si="6"/>
        <v>0.56881201338894039</v>
      </c>
      <c r="D240" s="193">
        <f t="shared" si="6"/>
        <v>2.3196919997455354</v>
      </c>
      <c r="E240" s="193">
        <f t="shared" si="6"/>
        <v>4.8543377678471433</v>
      </c>
      <c r="F240" s="193">
        <f t="shared" si="6"/>
        <v>10.343823388807063</v>
      </c>
      <c r="G240" s="193">
        <f t="shared" si="6"/>
        <v>15.847025826760685</v>
      </c>
      <c r="H240" s="193">
        <f t="shared" si="6"/>
        <v>26.965071615056871</v>
      </c>
      <c r="I240" s="193">
        <f t="shared" si="6"/>
        <v>43.302922353825039</v>
      </c>
    </row>
    <row r="241" spans="1:21" x14ac:dyDescent="0.2">
      <c r="A241" s="193" t="s">
        <v>56</v>
      </c>
      <c r="B241" s="193">
        <f t="shared" si="6"/>
        <v>7.6633110715909059E-2</v>
      </c>
      <c r="C241" s="193">
        <f t="shared" si="6"/>
        <v>0.25683571664741683</v>
      </c>
      <c r="D241" s="193">
        <f t="shared" si="6"/>
        <v>0.84263343331607232</v>
      </c>
      <c r="E241" s="193">
        <f t="shared" si="6"/>
        <v>2.2530987925874997</v>
      </c>
      <c r="F241" s="193">
        <f t="shared" si="6"/>
        <v>4.8009959550868393</v>
      </c>
      <c r="G241" s="193">
        <f t="shared" si="6"/>
        <v>7.3552596592824484</v>
      </c>
      <c r="H241" s="193">
        <f t="shared" si="6"/>
        <v>12.515604229341481</v>
      </c>
      <c r="I241" s="193">
        <f t="shared" si="6"/>
        <v>20.098676016560486</v>
      </c>
    </row>
    <row r="242" spans="1:21" x14ac:dyDescent="0.2">
      <c r="A242" s="193"/>
      <c r="B242" s="193"/>
      <c r="C242" s="193"/>
      <c r="D242" s="193"/>
      <c r="E242" s="193"/>
      <c r="F242" s="193"/>
      <c r="G242" s="193"/>
      <c r="H242" s="193"/>
      <c r="I242" s="193"/>
    </row>
    <row r="243" spans="1:21" ht="24" x14ac:dyDescent="0.3">
      <c r="A243" s="188" t="s">
        <v>1368</v>
      </c>
      <c r="B243" s="189"/>
      <c r="C243" s="189"/>
      <c r="D243" s="189"/>
      <c r="E243" s="189"/>
      <c r="F243" s="189"/>
      <c r="G243" s="189"/>
      <c r="H243" s="189"/>
      <c r="I243" s="189"/>
      <c r="J243" s="189"/>
      <c r="K243" s="189"/>
      <c r="L243" s="189"/>
      <c r="M243" s="189"/>
      <c r="N243" s="189"/>
      <c r="O243" s="189"/>
      <c r="P243" s="189"/>
      <c r="Q243" s="189"/>
      <c r="R243" s="189"/>
      <c r="S243" s="189"/>
      <c r="T243" s="189"/>
      <c r="U243" s="189"/>
    </row>
    <row r="245" spans="1:21" ht="26" x14ac:dyDescent="0.3">
      <c r="A245" s="199" t="s">
        <v>1315</v>
      </c>
      <c r="B245" s="199"/>
      <c r="C245" s="199"/>
      <c r="D245" s="199"/>
      <c r="E245" s="199"/>
      <c r="F245" s="199"/>
      <c r="G245" s="199"/>
      <c r="H245" s="199"/>
      <c r="I245" s="199"/>
    </row>
    <row r="247" spans="1:21" x14ac:dyDescent="0.2">
      <c r="A247" s="165" t="s">
        <v>1317</v>
      </c>
      <c r="B247" s="165"/>
      <c r="C247" s="165"/>
      <c r="D247" s="165"/>
      <c r="E247" s="165"/>
      <c r="F247" s="165"/>
      <c r="G247" s="165"/>
      <c r="H247" s="165"/>
      <c r="I247" s="165"/>
    </row>
    <row r="248" spans="1:21" ht="21" x14ac:dyDescent="0.25">
      <c r="A248" s="14" t="s">
        <v>1369</v>
      </c>
      <c r="B248" s="191"/>
      <c r="C248" s="191"/>
      <c r="D248" s="191"/>
      <c r="E248" s="191"/>
      <c r="F248" s="191"/>
      <c r="G248" s="191"/>
      <c r="H248" s="191"/>
      <c r="I248" s="191"/>
    </row>
    <row r="249" spans="1:21" ht="16" x14ac:dyDescent="0.2">
      <c r="A249" s="192" t="s">
        <v>1336</v>
      </c>
      <c r="B249" s="120" t="s">
        <v>57</v>
      </c>
      <c r="C249" s="120" t="s">
        <v>68</v>
      </c>
      <c r="D249" s="120" t="s">
        <v>63</v>
      </c>
      <c r="E249" s="120" t="s">
        <v>60</v>
      </c>
      <c r="F249" s="120" t="s">
        <v>75</v>
      </c>
      <c r="G249" s="120" t="s">
        <v>67</v>
      </c>
      <c r="H249" s="120" t="s">
        <v>84</v>
      </c>
      <c r="I249" s="120" t="s">
        <v>1303</v>
      </c>
    </row>
    <row r="250" spans="1:21" x14ac:dyDescent="0.2">
      <c r="A250" s="193" t="s">
        <v>65</v>
      </c>
      <c r="B250" s="193">
        <v>0</v>
      </c>
      <c r="C250" s="193">
        <v>0</v>
      </c>
      <c r="D250" s="193">
        <v>0</v>
      </c>
      <c r="E250" s="193">
        <v>0</v>
      </c>
      <c r="F250" s="193">
        <v>0</v>
      </c>
      <c r="G250" s="193">
        <v>0</v>
      </c>
      <c r="H250" s="193">
        <v>0</v>
      </c>
      <c r="I250" s="193">
        <v>0</v>
      </c>
    </row>
    <row r="251" spans="1:21" x14ac:dyDescent="0.2">
      <c r="A251" s="193" t="s">
        <v>76</v>
      </c>
      <c r="B251" s="193">
        <v>0</v>
      </c>
      <c r="C251" s="193">
        <v>0</v>
      </c>
      <c r="D251" s="193">
        <v>0</v>
      </c>
      <c r="E251" s="193">
        <v>0</v>
      </c>
      <c r="F251" s="193">
        <v>0</v>
      </c>
      <c r="G251" s="193">
        <v>0</v>
      </c>
      <c r="H251" s="193">
        <v>0</v>
      </c>
      <c r="I251" s="193">
        <v>0</v>
      </c>
    </row>
    <row r="253" spans="1:21" x14ac:dyDescent="0.2">
      <c r="A253" s="165" t="s">
        <v>1319</v>
      </c>
      <c r="B253" s="165"/>
      <c r="C253" s="165"/>
      <c r="D253" s="165"/>
      <c r="E253" s="165"/>
      <c r="F253" s="165"/>
      <c r="G253" s="165"/>
      <c r="H253" s="165"/>
      <c r="I253" s="165"/>
    </row>
    <row r="254" spans="1:21" ht="21" x14ac:dyDescent="0.25">
      <c r="A254" s="14" t="s">
        <v>1369</v>
      </c>
      <c r="B254" s="191"/>
      <c r="C254" s="191"/>
      <c r="D254" s="191"/>
      <c r="E254" s="191"/>
      <c r="F254" s="191"/>
      <c r="G254" s="191"/>
      <c r="H254" s="191"/>
      <c r="I254" s="191"/>
    </row>
    <row r="255" spans="1:21" ht="16" x14ac:dyDescent="0.2">
      <c r="A255" s="192" t="s">
        <v>1336</v>
      </c>
      <c r="B255" s="120" t="s">
        <v>57</v>
      </c>
      <c r="C255" s="120" t="s">
        <v>68</v>
      </c>
      <c r="D255" s="120" t="s">
        <v>63</v>
      </c>
      <c r="E255" s="120" t="s">
        <v>60</v>
      </c>
      <c r="F255" s="120" t="s">
        <v>75</v>
      </c>
      <c r="G255" s="120" t="s">
        <v>67</v>
      </c>
      <c r="H255" s="120" t="s">
        <v>84</v>
      </c>
      <c r="I255" s="120" t="s">
        <v>1303</v>
      </c>
    </row>
    <row r="256" spans="1:21" x14ac:dyDescent="0.2">
      <c r="A256" s="193" t="s">
        <v>65</v>
      </c>
      <c r="B256" s="193">
        <v>0</v>
      </c>
      <c r="C256" s="193">
        <v>0</v>
      </c>
      <c r="D256" s="193">
        <v>0</v>
      </c>
      <c r="E256" s="193">
        <v>0</v>
      </c>
      <c r="F256" s="193">
        <v>0</v>
      </c>
      <c r="G256" s="193">
        <v>0</v>
      </c>
      <c r="H256" s="193">
        <v>0</v>
      </c>
      <c r="I256" s="193">
        <v>0</v>
      </c>
    </row>
    <row r="257" spans="1:9" x14ac:dyDescent="0.2">
      <c r="A257" s="193" t="s">
        <v>76</v>
      </c>
      <c r="B257" s="193">
        <v>0</v>
      </c>
      <c r="C257" s="193">
        <v>0</v>
      </c>
      <c r="D257" s="193">
        <v>0</v>
      </c>
      <c r="E257" s="193">
        <v>0</v>
      </c>
      <c r="F257" s="193">
        <v>0</v>
      </c>
      <c r="G257" s="193">
        <v>0</v>
      </c>
      <c r="H257" s="193">
        <v>0</v>
      </c>
      <c r="I257" s="193">
        <v>0</v>
      </c>
    </row>
    <row r="259" spans="1:9" x14ac:dyDescent="0.2">
      <c r="A259" s="165" t="s">
        <v>1321</v>
      </c>
      <c r="B259" s="165"/>
      <c r="C259" s="165"/>
      <c r="D259" s="165"/>
      <c r="E259" s="165"/>
      <c r="F259" s="165"/>
      <c r="G259" s="165"/>
      <c r="H259" s="165"/>
      <c r="I259" s="165"/>
    </row>
    <row r="260" spans="1:9" ht="21" x14ac:dyDescent="0.25">
      <c r="A260" s="14" t="s">
        <v>1369</v>
      </c>
      <c r="B260" s="191"/>
      <c r="C260" s="191"/>
      <c r="D260" s="191"/>
      <c r="E260" s="191"/>
      <c r="F260" s="191"/>
      <c r="G260" s="191"/>
      <c r="H260" s="191"/>
      <c r="I260" s="191"/>
    </row>
    <row r="261" spans="1:9" ht="16" x14ac:dyDescent="0.2">
      <c r="A261" s="192" t="s">
        <v>1336</v>
      </c>
      <c r="B261" s="120" t="s">
        <v>57</v>
      </c>
      <c r="C261" s="120" t="s">
        <v>68</v>
      </c>
      <c r="D261" s="120" t="s">
        <v>63</v>
      </c>
      <c r="E261" s="120" t="s">
        <v>60</v>
      </c>
      <c r="F261" s="120" t="s">
        <v>75</v>
      </c>
      <c r="G261" s="120" t="s">
        <v>67</v>
      </c>
      <c r="H261" s="120" t="s">
        <v>84</v>
      </c>
      <c r="I261" s="120" t="s">
        <v>1303</v>
      </c>
    </row>
    <row r="262" spans="1:9" x14ac:dyDescent="0.2">
      <c r="A262" s="193" t="s">
        <v>65</v>
      </c>
      <c r="B262" s="193">
        <v>0</v>
      </c>
      <c r="C262" s="193">
        <v>0</v>
      </c>
      <c r="D262" s="193">
        <v>0</v>
      </c>
      <c r="E262" s="193">
        <v>0</v>
      </c>
      <c r="F262" s="193">
        <v>0</v>
      </c>
      <c r="G262" s="193">
        <v>0</v>
      </c>
      <c r="H262" s="193">
        <v>0</v>
      </c>
      <c r="I262" s="193">
        <v>0</v>
      </c>
    </row>
    <row r="263" spans="1:9" x14ac:dyDescent="0.2">
      <c r="A263" s="193" t="s">
        <v>76</v>
      </c>
      <c r="B263" s="193">
        <v>0</v>
      </c>
      <c r="C263" s="193">
        <v>0</v>
      </c>
      <c r="D263" s="193">
        <v>0</v>
      </c>
      <c r="E263" s="193">
        <v>0</v>
      </c>
      <c r="F263" s="193">
        <v>0</v>
      </c>
      <c r="G263" s="193">
        <v>0</v>
      </c>
      <c r="H263" s="193">
        <v>0</v>
      </c>
      <c r="I263" s="193">
        <v>0</v>
      </c>
    </row>
    <row r="265" spans="1:9" ht="26" x14ac:dyDescent="0.3">
      <c r="A265" s="199" t="s">
        <v>1299</v>
      </c>
      <c r="B265" s="199"/>
      <c r="C265" s="199"/>
      <c r="D265" s="199"/>
      <c r="E265" s="199"/>
      <c r="F265" s="199"/>
      <c r="G265" s="199"/>
      <c r="H265" s="199"/>
      <c r="I265" s="199"/>
    </row>
    <row r="267" spans="1:9" x14ac:dyDescent="0.2">
      <c r="A267" s="165" t="s">
        <v>1317</v>
      </c>
      <c r="B267" s="165"/>
      <c r="C267" s="165"/>
      <c r="D267" s="165"/>
      <c r="E267" s="165"/>
      <c r="F267" s="165"/>
      <c r="G267" s="165"/>
      <c r="H267" s="165"/>
      <c r="I267" s="165"/>
    </row>
    <row r="268" spans="1:9" ht="21" x14ac:dyDescent="0.25">
      <c r="A268" s="14" t="s">
        <v>1369</v>
      </c>
      <c r="B268" s="191"/>
      <c r="C268" s="191"/>
      <c r="D268" s="191"/>
      <c r="E268" s="191"/>
      <c r="F268" s="191"/>
      <c r="G268" s="191"/>
      <c r="H268" s="191"/>
      <c r="I268" s="191"/>
    </row>
    <row r="269" spans="1:9" ht="16" x14ac:dyDescent="0.2">
      <c r="A269" s="192" t="s">
        <v>1336</v>
      </c>
      <c r="B269" s="120" t="s">
        <v>57</v>
      </c>
      <c r="C269" s="120" t="s">
        <v>68</v>
      </c>
      <c r="D269" s="120" t="s">
        <v>63</v>
      </c>
      <c r="E269" s="120" t="s">
        <v>60</v>
      </c>
      <c r="F269" s="120" t="s">
        <v>75</v>
      </c>
      <c r="G269" s="120" t="s">
        <v>67</v>
      </c>
      <c r="H269" s="120" t="s">
        <v>84</v>
      </c>
      <c r="I269" s="120" t="s">
        <v>1303</v>
      </c>
    </row>
    <row r="270" spans="1:9" x14ac:dyDescent="0.2">
      <c r="A270" s="193" t="s">
        <v>65</v>
      </c>
      <c r="B270" s="193">
        <v>0</v>
      </c>
      <c r="C270" s="193">
        <v>0</v>
      </c>
      <c r="D270" s="193">
        <v>0</v>
      </c>
      <c r="E270" s="193">
        <v>0</v>
      </c>
      <c r="F270" s="193">
        <v>0</v>
      </c>
      <c r="G270" s="193">
        <v>0</v>
      </c>
      <c r="H270" s="193">
        <v>0</v>
      </c>
      <c r="I270" s="193">
        <v>0</v>
      </c>
    </row>
    <row r="271" spans="1:9" x14ac:dyDescent="0.2">
      <c r="A271" s="193" t="s">
        <v>76</v>
      </c>
      <c r="B271" s="193">
        <v>0</v>
      </c>
      <c r="C271" s="193">
        <v>0</v>
      </c>
      <c r="D271" s="193">
        <v>0</v>
      </c>
      <c r="E271" s="193">
        <v>0</v>
      </c>
      <c r="F271" s="193">
        <v>0</v>
      </c>
      <c r="G271" s="193">
        <v>0</v>
      </c>
      <c r="H271" s="193">
        <v>0</v>
      </c>
      <c r="I271" s="193">
        <v>0</v>
      </c>
    </row>
    <row r="273" spans="1:15" x14ac:dyDescent="0.2">
      <c r="A273" s="165" t="s">
        <v>1319</v>
      </c>
      <c r="B273" s="165"/>
      <c r="C273" s="165"/>
      <c r="D273" s="165"/>
      <c r="E273" s="165"/>
      <c r="F273" s="165"/>
      <c r="G273" s="165"/>
      <c r="H273" s="165"/>
      <c r="I273" s="165"/>
    </row>
    <row r="274" spans="1:15" ht="21" x14ac:dyDescent="0.25">
      <c r="A274" s="14" t="s">
        <v>1369</v>
      </c>
      <c r="B274" s="191"/>
      <c r="C274" s="191"/>
      <c r="D274" s="191"/>
      <c r="E274" s="191"/>
      <c r="F274" s="191"/>
      <c r="G274" s="191"/>
      <c r="H274" s="191"/>
      <c r="I274" s="191"/>
    </row>
    <row r="275" spans="1:15" ht="16" x14ac:dyDescent="0.2">
      <c r="A275" s="192" t="s">
        <v>1336</v>
      </c>
      <c r="B275" s="120" t="s">
        <v>57</v>
      </c>
      <c r="C275" s="120" t="s">
        <v>68</v>
      </c>
      <c r="D275" s="120" t="s">
        <v>63</v>
      </c>
      <c r="E275" s="120" t="s">
        <v>60</v>
      </c>
      <c r="F275" s="120" t="s">
        <v>75</v>
      </c>
      <c r="G275" s="120" t="s">
        <v>67</v>
      </c>
      <c r="H275" s="120" t="s">
        <v>84</v>
      </c>
      <c r="I275" s="120" t="s">
        <v>1303</v>
      </c>
    </row>
    <row r="276" spans="1:15" x14ac:dyDescent="0.2">
      <c r="A276" s="193" t="s">
        <v>65</v>
      </c>
      <c r="B276" s="193">
        <v>0</v>
      </c>
      <c r="C276" s="193">
        <v>0</v>
      </c>
      <c r="D276" s="193">
        <v>0</v>
      </c>
      <c r="E276" s="193">
        <v>0</v>
      </c>
      <c r="F276" s="193">
        <v>0</v>
      </c>
      <c r="G276" s="193">
        <v>0</v>
      </c>
      <c r="H276" s="193">
        <v>0</v>
      </c>
      <c r="I276" s="193">
        <v>0</v>
      </c>
    </row>
    <row r="277" spans="1:15" x14ac:dyDescent="0.2">
      <c r="A277" s="193" t="s">
        <v>76</v>
      </c>
      <c r="B277" s="193">
        <v>0</v>
      </c>
      <c r="C277" s="193">
        <v>0</v>
      </c>
      <c r="D277" s="193">
        <v>0</v>
      </c>
      <c r="E277" s="193">
        <v>0</v>
      </c>
      <c r="F277" s="193">
        <v>0</v>
      </c>
      <c r="G277" s="193">
        <v>0</v>
      </c>
      <c r="H277" s="193">
        <v>0</v>
      </c>
      <c r="I277" s="193">
        <v>0</v>
      </c>
    </row>
    <row r="278" spans="1:15" x14ac:dyDescent="0.2">
      <c r="L278" s="193"/>
      <c r="M278" s="194"/>
    </row>
    <row r="279" spans="1:15" x14ac:dyDescent="0.2">
      <c r="A279" s="165" t="s">
        <v>1321</v>
      </c>
      <c r="B279" s="165"/>
      <c r="C279" s="165"/>
      <c r="D279" s="165"/>
      <c r="E279" s="165"/>
      <c r="F279" s="165"/>
      <c r="G279" s="165"/>
      <c r="H279" s="165"/>
      <c r="I279" s="165"/>
      <c r="L279" s="193"/>
      <c r="M279" s="194"/>
      <c r="N279" s="200"/>
      <c r="O279" s="198"/>
    </row>
    <row r="280" spans="1:15" ht="21" x14ac:dyDescent="0.25">
      <c r="A280" s="14" t="s">
        <v>1369</v>
      </c>
      <c r="B280" s="191"/>
      <c r="C280" s="191"/>
      <c r="D280" s="191"/>
      <c r="E280" s="191"/>
      <c r="F280" s="191"/>
      <c r="G280" s="191"/>
      <c r="H280" s="191"/>
      <c r="I280" s="191"/>
      <c r="L280" s="201"/>
      <c r="M280" s="198"/>
      <c r="N280" s="200"/>
      <c r="O280" s="198"/>
    </row>
    <row r="281" spans="1:15" ht="16" x14ac:dyDescent="0.2">
      <c r="A281" s="192" t="s">
        <v>1336</v>
      </c>
      <c r="B281" s="120" t="s">
        <v>57</v>
      </c>
      <c r="C281" s="120" t="s">
        <v>68</v>
      </c>
      <c r="D281" s="120" t="s">
        <v>63</v>
      </c>
      <c r="E281" s="120" t="s">
        <v>60</v>
      </c>
      <c r="F281" s="120" t="s">
        <v>75</v>
      </c>
      <c r="G281" s="120" t="s">
        <v>67</v>
      </c>
      <c r="H281" s="120" t="s">
        <v>84</v>
      </c>
      <c r="I281" s="120" t="s">
        <v>1303</v>
      </c>
      <c r="K281" s="120"/>
      <c r="L281" s="201"/>
      <c r="M281" s="198"/>
      <c r="N281" s="200"/>
      <c r="O281" s="198"/>
    </row>
    <row r="282" spans="1:15" x14ac:dyDescent="0.2">
      <c r="A282" s="193" t="s">
        <v>65</v>
      </c>
      <c r="B282" s="193">
        <v>0</v>
      </c>
      <c r="C282" s="193">
        <v>0</v>
      </c>
      <c r="D282" s="193">
        <v>0</v>
      </c>
      <c r="E282" s="193">
        <v>0</v>
      </c>
      <c r="F282" s="193">
        <v>0</v>
      </c>
      <c r="G282" s="193">
        <v>0</v>
      </c>
      <c r="H282" s="193">
        <v>0</v>
      </c>
      <c r="I282" s="193">
        <v>0</v>
      </c>
    </row>
    <row r="283" spans="1:15" x14ac:dyDescent="0.2">
      <c r="A283" s="193" t="s">
        <v>76</v>
      </c>
      <c r="B283" s="193">
        <v>0</v>
      </c>
      <c r="C283" s="193">
        <v>0</v>
      </c>
      <c r="D283" s="193">
        <v>0</v>
      </c>
      <c r="E283" s="193">
        <v>0</v>
      </c>
      <c r="F283" s="193">
        <v>0</v>
      </c>
      <c r="G283" s="193">
        <v>0</v>
      </c>
      <c r="H283" s="193">
        <v>0</v>
      </c>
      <c r="I283" s="193">
        <v>0</v>
      </c>
      <c r="M283" s="193"/>
      <c r="O283" s="198"/>
    </row>
    <row r="285" spans="1:15" ht="26" x14ac:dyDescent="0.3">
      <c r="A285" s="199" t="s">
        <v>1300</v>
      </c>
      <c r="B285" s="199"/>
      <c r="C285" s="199"/>
      <c r="D285" s="199"/>
      <c r="E285" s="199"/>
      <c r="F285" s="199"/>
      <c r="G285" s="199"/>
      <c r="H285" s="199"/>
      <c r="I285" s="199"/>
    </row>
    <row r="287" spans="1:15" x14ac:dyDescent="0.2">
      <c r="A287" s="165" t="s">
        <v>1317</v>
      </c>
      <c r="B287" s="165"/>
      <c r="C287" s="165"/>
      <c r="D287" s="165"/>
      <c r="E287" s="165"/>
      <c r="F287" s="165"/>
      <c r="G287" s="165"/>
      <c r="H287" s="165"/>
      <c r="I287" s="165"/>
    </row>
    <row r="288" spans="1:15" ht="21" x14ac:dyDescent="0.25">
      <c r="A288" s="14" t="s">
        <v>1369</v>
      </c>
      <c r="B288" s="191"/>
      <c r="C288" s="191"/>
      <c r="D288" s="191"/>
      <c r="E288" s="191"/>
      <c r="F288" s="191"/>
      <c r="G288" s="191"/>
      <c r="H288" s="191"/>
      <c r="I288" s="191"/>
    </row>
    <row r="289" spans="1:9" ht="16" x14ac:dyDescent="0.2">
      <c r="A289" s="192" t="s">
        <v>1336</v>
      </c>
      <c r="B289" s="120" t="s">
        <v>57</v>
      </c>
      <c r="C289" s="120" t="s">
        <v>68</v>
      </c>
      <c r="D289" s="120" t="s">
        <v>63</v>
      </c>
      <c r="E289" s="120" t="s">
        <v>60</v>
      </c>
      <c r="F289" s="120" t="s">
        <v>75</v>
      </c>
      <c r="G289" s="120" t="s">
        <v>67</v>
      </c>
      <c r="H289" s="120" t="s">
        <v>84</v>
      </c>
      <c r="I289" s="120" t="s">
        <v>1303</v>
      </c>
    </row>
    <row r="290" spans="1:9" x14ac:dyDescent="0.2">
      <c r="A290" s="193" t="s">
        <v>65</v>
      </c>
      <c r="B290" s="193">
        <v>0</v>
      </c>
      <c r="C290" s="193">
        <v>0</v>
      </c>
      <c r="D290" s="193">
        <v>0</v>
      </c>
      <c r="E290" s="193">
        <v>0</v>
      </c>
      <c r="F290" s="193">
        <v>0</v>
      </c>
      <c r="G290" s="193">
        <v>0</v>
      </c>
      <c r="H290" s="193">
        <v>0</v>
      </c>
      <c r="I290" s="193">
        <v>0</v>
      </c>
    </row>
    <row r="291" spans="1:9" x14ac:dyDescent="0.2">
      <c r="A291" s="193" t="s">
        <v>76</v>
      </c>
      <c r="B291" s="193">
        <v>0</v>
      </c>
      <c r="C291" s="193">
        <v>0</v>
      </c>
      <c r="D291" s="193">
        <v>0</v>
      </c>
      <c r="E291" s="193">
        <v>0</v>
      </c>
      <c r="F291" s="193">
        <v>0</v>
      </c>
      <c r="G291" s="193">
        <v>0</v>
      </c>
      <c r="H291" s="193">
        <v>0</v>
      </c>
      <c r="I291" s="193">
        <v>0</v>
      </c>
    </row>
    <row r="293" spans="1:9" x14ac:dyDescent="0.2">
      <c r="A293" s="165" t="s">
        <v>1319</v>
      </c>
      <c r="B293" s="165"/>
      <c r="C293" s="165"/>
      <c r="D293" s="165"/>
      <c r="E293" s="165"/>
      <c r="F293" s="165"/>
      <c r="G293" s="165"/>
      <c r="H293" s="165"/>
      <c r="I293" s="165"/>
    </row>
    <row r="294" spans="1:9" ht="21" x14ac:dyDescent="0.25">
      <c r="A294" s="14" t="s">
        <v>1369</v>
      </c>
      <c r="B294" s="191"/>
      <c r="C294" s="191"/>
      <c r="D294" s="191"/>
      <c r="E294" s="191"/>
      <c r="F294" s="191"/>
      <c r="G294" s="191"/>
      <c r="H294" s="191"/>
      <c r="I294" s="191"/>
    </row>
    <row r="295" spans="1:9" ht="16" x14ac:dyDescent="0.2">
      <c r="A295" s="192" t="s">
        <v>1336</v>
      </c>
      <c r="B295" s="120" t="s">
        <v>57</v>
      </c>
      <c r="C295" s="120" t="s">
        <v>68</v>
      </c>
      <c r="D295" s="120" t="s">
        <v>63</v>
      </c>
      <c r="E295" s="120" t="s">
        <v>60</v>
      </c>
      <c r="F295" s="120" t="s">
        <v>75</v>
      </c>
      <c r="G295" s="120" t="s">
        <v>67</v>
      </c>
      <c r="H295" s="120" t="s">
        <v>84</v>
      </c>
      <c r="I295" s="120" t="s">
        <v>1303</v>
      </c>
    </row>
    <row r="296" spans="1:9" x14ac:dyDescent="0.2">
      <c r="A296" s="193" t="s">
        <v>65</v>
      </c>
      <c r="B296" s="193">
        <v>0</v>
      </c>
      <c r="C296" s="193">
        <v>0</v>
      </c>
      <c r="D296" s="193">
        <v>0</v>
      </c>
      <c r="E296" s="193">
        <v>0</v>
      </c>
      <c r="F296" s="193">
        <v>0</v>
      </c>
      <c r="G296" s="193">
        <v>0</v>
      </c>
      <c r="H296" s="193">
        <v>0</v>
      </c>
      <c r="I296" s="193">
        <v>0</v>
      </c>
    </row>
    <row r="297" spans="1:9" x14ac:dyDescent="0.2">
      <c r="A297" s="193" t="s">
        <v>76</v>
      </c>
      <c r="B297" s="193">
        <v>0</v>
      </c>
      <c r="C297" s="193">
        <v>0</v>
      </c>
      <c r="D297" s="193">
        <v>0</v>
      </c>
      <c r="E297" s="193">
        <v>0</v>
      </c>
      <c r="F297" s="193">
        <v>0</v>
      </c>
      <c r="G297" s="193">
        <v>0</v>
      </c>
      <c r="H297" s="193">
        <v>0</v>
      </c>
      <c r="I297" s="193">
        <v>0</v>
      </c>
    </row>
    <row r="299" spans="1:9" x14ac:dyDescent="0.2">
      <c r="A299" s="165" t="s">
        <v>1321</v>
      </c>
      <c r="B299" s="165"/>
      <c r="C299" s="165"/>
      <c r="D299" s="165"/>
      <c r="E299" s="165"/>
      <c r="F299" s="165"/>
      <c r="G299" s="165"/>
      <c r="H299" s="165"/>
      <c r="I299" s="165"/>
    </row>
    <row r="300" spans="1:9" ht="21" x14ac:dyDescent="0.25">
      <c r="A300" s="14" t="s">
        <v>1369</v>
      </c>
      <c r="B300" s="191"/>
      <c r="C300" s="191"/>
      <c r="D300" s="191"/>
      <c r="E300" s="191"/>
      <c r="F300" s="191"/>
      <c r="G300" s="191"/>
      <c r="H300" s="191"/>
      <c r="I300" s="191"/>
    </row>
    <row r="301" spans="1:9" ht="16" x14ac:dyDescent="0.2">
      <c r="A301" s="192" t="s">
        <v>1336</v>
      </c>
      <c r="B301" s="120" t="s">
        <v>57</v>
      </c>
      <c r="C301" s="120" t="s">
        <v>68</v>
      </c>
      <c r="D301" s="120" t="s">
        <v>63</v>
      </c>
      <c r="E301" s="120" t="s">
        <v>60</v>
      </c>
      <c r="F301" s="120" t="s">
        <v>75</v>
      </c>
      <c r="G301" s="120" t="s">
        <v>67</v>
      </c>
      <c r="H301" s="120" t="s">
        <v>84</v>
      </c>
      <c r="I301" s="120" t="s">
        <v>1303</v>
      </c>
    </row>
    <row r="302" spans="1:9" x14ac:dyDescent="0.2">
      <c r="A302" s="193" t="s">
        <v>65</v>
      </c>
      <c r="B302" s="193">
        <v>0</v>
      </c>
      <c r="C302" s="193">
        <v>0</v>
      </c>
      <c r="D302" s="193">
        <v>0</v>
      </c>
      <c r="E302" s="193">
        <v>0</v>
      </c>
      <c r="F302" s="193">
        <v>0</v>
      </c>
      <c r="G302" s="193">
        <v>0</v>
      </c>
      <c r="H302" s="193">
        <v>0</v>
      </c>
      <c r="I302" s="193">
        <v>0</v>
      </c>
    </row>
    <row r="303" spans="1:9" x14ac:dyDescent="0.2">
      <c r="A303" s="193" t="s">
        <v>76</v>
      </c>
      <c r="B303" s="193">
        <v>0</v>
      </c>
      <c r="C303" s="193">
        <v>0</v>
      </c>
      <c r="D303" s="193">
        <v>0</v>
      </c>
      <c r="E303" s="193">
        <v>0</v>
      </c>
      <c r="F303" s="193">
        <v>0</v>
      </c>
      <c r="G303" s="193">
        <v>0</v>
      </c>
      <c r="H303" s="193">
        <v>0</v>
      </c>
      <c r="I303" s="193">
        <v>0</v>
      </c>
    </row>
    <row r="306" spans="1:21" ht="29" x14ac:dyDescent="0.35">
      <c r="A306" s="202" t="s">
        <v>1370</v>
      </c>
      <c r="B306" s="203"/>
      <c r="C306" s="203"/>
      <c r="D306" s="203"/>
      <c r="E306" s="203"/>
      <c r="F306" s="203"/>
      <c r="G306" s="203"/>
      <c r="H306" s="203"/>
      <c r="I306" s="203"/>
      <c r="J306" s="203"/>
      <c r="K306" s="203"/>
      <c r="L306" s="203"/>
      <c r="M306" s="203"/>
      <c r="N306" s="203"/>
      <c r="O306" s="203"/>
      <c r="P306" s="203"/>
      <c r="Q306" s="203"/>
      <c r="R306" s="203"/>
      <c r="S306" s="203"/>
      <c r="T306" s="203"/>
      <c r="U306" s="203"/>
    </row>
    <row r="307" spans="1:21" x14ac:dyDescent="0.2">
      <c r="A307" s="119"/>
    </row>
    <row r="308" spans="1:21" ht="16" x14ac:dyDescent="0.2">
      <c r="A308" s="204" t="s">
        <v>1110</v>
      </c>
      <c r="B308" s="205" t="s">
        <v>1371</v>
      </c>
    </row>
    <row r="309" spans="1:21" x14ac:dyDescent="0.2">
      <c r="A309" s="206" t="s">
        <v>1372</v>
      </c>
      <c r="B309" s="207" t="s">
        <v>1373</v>
      </c>
    </row>
    <row r="310" spans="1:21" x14ac:dyDescent="0.2">
      <c r="A310" s="206" t="s">
        <v>1374</v>
      </c>
      <c r="B310" s="207" t="s">
        <v>1375</v>
      </c>
    </row>
    <row r="311" spans="1:21" x14ac:dyDescent="0.2">
      <c r="A311" s="206" t="s">
        <v>1376</v>
      </c>
      <c r="B311" s="207" t="s">
        <v>1377</v>
      </c>
    </row>
    <row r="312" spans="1:21" x14ac:dyDescent="0.2">
      <c r="A312" s="206" t="s">
        <v>1378</v>
      </c>
      <c r="B312" s="208" t="s">
        <v>1379</v>
      </c>
    </row>
    <row r="313" spans="1:21" x14ac:dyDescent="0.2">
      <c r="A313" s="206" t="s">
        <v>1380</v>
      </c>
      <c r="B313" s="208" t="s">
        <v>1381</v>
      </c>
    </row>
    <row r="314" spans="1:21" x14ac:dyDescent="0.2">
      <c r="A314" s="209" t="s">
        <v>1382</v>
      </c>
      <c r="B314" s="210" t="s">
        <v>1383</v>
      </c>
    </row>
    <row r="315" spans="1:21" x14ac:dyDescent="0.2">
      <c r="A315" s="211"/>
    </row>
    <row r="316" spans="1:21" ht="24" x14ac:dyDescent="0.3">
      <c r="A316" s="188" t="s">
        <v>1384</v>
      </c>
      <c r="B316" s="189"/>
      <c r="C316" s="189"/>
      <c r="D316" s="189"/>
      <c r="E316" s="189"/>
      <c r="F316" s="189"/>
      <c r="G316" s="189"/>
      <c r="H316" s="189"/>
      <c r="I316" s="189"/>
      <c r="J316" s="189"/>
      <c r="K316" s="189"/>
      <c r="L316" s="189"/>
      <c r="M316" s="189"/>
      <c r="N316" s="189"/>
      <c r="O316" s="189"/>
      <c r="P316" s="189"/>
      <c r="Q316" s="189"/>
      <c r="R316" s="189"/>
      <c r="S316" s="189"/>
      <c r="T316" s="189"/>
      <c r="U316" s="189"/>
    </row>
    <row r="318" spans="1:21" ht="31" x14ac:dyDescent="0.35">
      <c r="A318" s="212" t="s">
        <v>1385</v>
      </c>
      <c r="B318" s="212"/>
      <c r="C318" s="212"/>
      <c r="D318" s="212"/>
      <c r="E318" s="212"/>
      <c r="F318" s="212"/>
      <c r="G318" s="212"/>
      <c r="H318" s="212"/>
      <c r="I318" s="212"/>
      <c r="J318" s="212"/>
      <c r="K318" s="212"/>
      <c r="L318" s="212"/>
      <c r="M318" s="212"/>
      <c r="N318" s="212"/>
      <c r="O318" s="212"/>
      <c r="P318" s="212"/>
      <c r="Q318" s="212"/>
      <c r="R318" s="212"/>
      <c r="S318" s="212"/>
      <c r="T318" s="212"/>
      <c r="U318" s="212"/>
    </row>
    <row r="320" spans="1:21" ht="16" x14ac:dyDescent="0.2">
      <c r="A320" s="213" t="s">
        <v>1315</v>
      </c>
      <c r="B320" s="118"/>
      <c r="C320" s="118"/>
      <c r="D320" s="118"/>
      <c r="E320" s="118"/>
      <c r="F320" s="118"/>
      <c r="G320" s="118"/>
      <c r="H320" s="118"/>
      <c r="I320" s="118"/>
      <c r="L320" s="165" t="s">
        <v>1386</v>
      </c>
      <c r="M320" s="165"/>
      <c r="N320" s="165"/>
      <c r="O320" s="165"/>
      <c r="P320" s="165"/>
      <c r="Q320" s="165"/>
      <c r="R320" s="165"/>
      <c r="S320" s="165"/>
      <c r="T320" s="165"/>
    </row>
    <row r="321" spans="1:20" ht="21" x14ac:dyDescent="0.25">
      <c r="L321" s="214" t="s">
        <v>1387</v>
      </c>
      <c r="M321" s="191"/>
      <c r="N321" s="191"/>
      <c r="O321" s="191"/>
      <c r="P321" s="191"/>
      <c r="Q321" s="191"/>
      <c r="R321" s="191"/>
      <c r="S321" s="191"/>
      <c r="T321" s="191"/>
    </row>
    <row r="322" spans="1:20" ht="16" x14ac:dyDescent="0.2">
      <c r="A322" s="119" t="s">
        <v>1336</v>
      </c>
      <c r="B322" s="120" t="s">
        <v>57</v>
      </c>
      <c r="C322" s="120" t="s">
        <v>68</v>
      </c>
      <c r="D322" s="120" t="s">
        <v>63</v>
      </c>
      <c r="E322" s="120" t="s">
        <v>60</v>
      </c>
      <c r="F322" s="120" t="s">
        <v>75</v>
      </c>
      <c r="G322" s="120" t="s">
        <v>67</v>
      </c>
      <c r="H322" s="120" t="s">
        <v>84</v>
      </c>
      <c r="I322" s="120" t="s">
        <v>1303</v>
      </c>
      <c r="L322" s="192" t="s">
        <v>1336</v>
      </c>
      <c r="M322" s="120" t="s">
        <v>57</v>
      </c>
      <c r="N322" s="120" t="s">
        <v>68</v>
      </c>
      <c r="O322" s="120" t="s">
        <v>63</v>
      </c>
      <c r="P322" s="120" t="s">
        <v>60</v>
      </c>
      <c r="Q322" s="120" t="s">
        <v>75</v>
      </c>
      <c r="R322" s="120" t="s">
        <v>67</v>
      </c>
      <c r="S322" s="120" t="s">
        <v>84</v>
      </c>
      <c r="T322" s="120" t="s">
        <v>1303</v>
      </c>
    </row>
    <row r="323" spans="1:20" x14ac:dyDescent="0.2">
      <c r="A323" t="s">
        <v>65</v>
      </c>
      <c r="B323" s="211" t="str">
        <f t="shared" ref="B323:I338" si="7">_xlfn.IFS(M323&gt;10000,"M5",M323&gt;2000,"M4",M323&gt;500,"M3",M323&gt;100,"M2",M323&gt;=0,"M1")</f>
        <v>M1</v>
      </c>
      <c r="C323" s="211" t="str">
        <f t="shared" si="7"/>
        <v>M1</v>
      </c>
      <c r="D323" s="211" t="str">
        <f t="shared" si="7"/>
        <v>M1</v>
      </c>
      <c r="E323" s="211" t="str">
        <f t="shared" si="7"/>
        <v>M1</v>
      </c>
      <c r="F323" s="211" t="str">
        <f t="shared" si="7"/>
        <v>M1</v>
      </c>
      <c r="G323" s="211" t="str">
        <f t="shared" si="7"/>
        <v>M1</v>
      </c>
      <c r="H323" s="211" t="str">
        <f t="shared" si="7"/>
        <v>M1</v>
      </c>
      <c r="I323" s="211" t="str">
        <f t="shared" si="7"/>
        <v>M1</v>
      </c>
      <c r="L323" s="193" t="s">
        <v>65</v>
      </c>
      <c r="M323" s="193">
        <v>0</v>
      </c>
      <c r="N323" s="193">
        <v>0</v>
      </c>
      <c r="O323" s="193">
        <v>0</v>
      </c>
      <c r="P323" s="193">
        <v>0</v>
      </c>
      <c r="Q323" s="193">
        <v>0</v>
      </c>
      <c r="R323" s="193">
        <v>0</v>
      </c>
      <c r="S323" s="193">
        <v>0</v>
      </c>
      <c r="T323" s="193">
        <v>0</v>
      </c>
    </row>
    <row r="324" spans="1:20" x14ac:dyDescent="0.2">
      <c r="A324" t="s">
        <v>76</v>
      </c>
      <c r="B324" s="211" t="str">
        <f t="shared" si="7"/>
        <v>M1</v>
      </c>
      <c r="C324" s="211" t="str">
        <f t="shared" si="7"/>
        <v>M1</v>
      </c>
      <c r="D324" s="211" t="str">
        <f t="shared" si="7"/>
        <v>M1</v>
      </c>
      <c r="E324" s="211" t="str">
        <f t="shared" si="7"/>
        <v>M1</v>
      </c>
      <c r="F324" s="211" t="str">
        <f t="shared" si="7"/>
        <v>M1</v>
      </c>
      <c r="G324" s="211" t="str">
        <f t="shared" si="7"/>
        <v>M1</v>
      </c>
      <c r="H324" s="211" t="str">
        <f t="shared" si="7"/>
        <v>M1</v>
      </c>
      <c r="I324" s="211" t="str">
        <f t="shared" si="7"/>
        <v>M1</v>
      </c>
      <c r="L324" s="193" t="s">
        <v>76</v>
      </c>
      <c r="M324" s="193">
        <v>0</v>
      </c>
      <c r="N324" s="193">
        <v>0</v>
      </c>
      <c r="O324" s="193">
        <v>0</v>
      </c>
      <c r="P324" s="193">
        <v>0</v>
      </c>
      <c r="Q324" s="193">
        <v>0</v>
      </c>
      <c r="R324" s="193">
        <v>0</v>
      </c>
      <c r="S324" s="193">
        <v>0</v>
      </c>
      <c r="T324" s="193">
        <v>0</v>
      </c>
    </row>
    <row r="325" spans="1:20" x14ac:dyDescent="0.2">
      <c r="A325" t="s">
        <v>62</v>
      </c>
      <c r="B325" s="211" t="str">
        <f t="shared" si="7"/>
        <v>M1</v>
      </c>
      <c r="C325" s="211" t="str">
        <f t="shared" si="7"/>
        <v>M1</v>
      </c>
      <c r="D325" s="211" t="str">
        <f t="shared" si="7"/>
        <v>M1</v>
      </c>
      <c r="E325" s="211" t="str">
        <f t="shared" si="7"/>
        <v>M1</v>
      </c>
      <c r="F325" s="211" t="str">
        <f t="shared" si="7"/>
        <v>M1</v>
      </c>
      <c r="G325" s="211" t="str">
        <f t="shared" si="7"/>
        <v>M1</v>
      </c>
      <c r="H325" s="211" t="str">
        <f t="shared" si="7"/>
        <v>M1</v>
      </c>
      <c r="I325" s="211" t="str">
        <f t="shared" si="7"/>
        <v>M1</v>
      </c>
      <c r="L325" s="193" t="s">
        <v>62</v>
      </c>
      <c r="M325" s="193">
        <v>0</v>
      </c>
      <c r="N325" s="193">
        <v>0</v>
      </c>
      <c r="O325" s="193">
        <v>0</v>
      </c>
      <c r="P325" s="193">
        <v>0</v>
      </c>
      <c r="Q325" s="193">
        <v>0</v>
      </c>
      <c r="R325" s="193">
        <v>0</v>
      </c>
      <c r="S325" s="193">
        <v>0</v>
      </c>
      <c r="T325" s="193">
        <v>0</v>
      </c>
    </row>
    <row r="326" spans="1:20" x14ac:dyDescent="0.2">
      <c r="A326" t="s">
        <v>73</v>
      </c>
      <c r="B326" s="211" t="str">
        <f t="shared" si="7"/>
        <v>M1</v>
      </c>
      <c r="C326" s="211" t="str">
        <f t="shared" si="7"/>
        <v>M1</v>
      </c>
      <c r="D326" s="211" t="str">
        <f t="shared" si="7"/>
        <v>M1</v>
      </c>
      <c r="E326" s="211" t="str">
        <f t="shared" si="7"/>
        <v>M1</v>
      </c>
      <c r="F326" s="211" t="str">
        <f t="shared" si="7"/>
        <v>M1</v>
      </c>
      <c r="G326" s="211" t="str">
        <f t="shared" si="7"/>
        <v>M1</v>
      </c>
      <c r="H326" s="211" t="str">
        <f t="shared" si="7"/>
        <v>M1</v>
      </c>
      <c r="I326" s="211" t="str">
        <f t="shared" si="7"/>
        <v>M1</v>
      </c>
      <c r="L326" s="193" t="s">
        <v>73</v>
      </c>
      <c r="M326" s="193">
        <v>0</v>
      </c>
      <c r="N326" s="193">
        <v>0</v>
      </c>
      <c r="O326" s="193">
        <v>0</v>
      </c>
      <c r="P326" s="193">
        <v>0</v>
      </c>
      <c r="Q326" s="193">
        <v>0</v>
      </c>
      <c r="R326" s="193">
        <v>0</v>
      </c>
      <c r="S326" s="193">
        <v>0</v>
      </c>
      <c r="T326" s="193">
        <v>0</v>
      </c>
    </row>
    <row r="327" spans="1:20" x14ac:dyDescent="0.2">
      <c r="A327" t="s">
        <v>117</v>
      </c>
      <c r="B327" s="211" t="str">
        <f t="shared" si="7"/>
        <v>M1</v>
      </c>
      <c r="C327" s="211" t="str">
        <f t="shared" si="7"/>
        <v>M1</v>
      </c>
      <c r="D327" s="211" t="str">
        <f t="shared" si="7"/>
        <v>M1</v>
      </c>
      <c r="E327" s="211" t="str">
        <f t="shared" si="7"/>
        <v>M1</v>
      </c>
      <c r="F327" s="211" t="str">
        <f t="shared" si="7"/>
        <v>M1</v>
      </c>
      <c r="G327" s="211" t="str">
        <f t="shared" si="7"/>
        <v>M1</v>
      </c>
      <c r="H327" s="211" t="str">
        <f t="shared" si="7"/>
        <v>M1</v>
      </c>
      <c r="I327" s="211" t="str">
        <f t="shared" si="7"/>
        <v>M1</v>
      </c>
      <c r="L327" s="193" t="s">
        <v>117</v>
      </c>
      <c r="M327" s="193">
        <v>0</v>
      </c>
      <c r="N327" s="193">
        <v>0</v>
      </c>
      <c r="O327" s="193">
        <v>0</v>
      </c>
      <c r="P327" s="193">
        <v>0</v>
      </c>
      <c r="Q327" s="193">
        <v>0</v>
      </c>
      <c r="R327" s="193">
        <v>0</v>
      </c>
      <c r="S327" s="193">
        <v>0</v>
      </c>
      <c r="T327" s="193">
        <v>0</v>
      </c>
    </row>
    <row r="328" spans="1:20" x14ac:dyDescent="0.2">
      <c r="A328" t="s">
        <v>74</v>
      </c>
      <c r="B328" s="211" t="str">
        <f t="shared" si="7"/>
        <v>M1</v>
      </c>
      <c r="C328" s="211" t="str">
        <f t="shared" si="7"/>
        <v>M1</v>
      </c>
      <c r="D328" s="211" t="str">
        <f t="shared" si="7"/>
        <v>M1</v>
      </c>
      <c r="E328" s="211" t="str">
        <f t="shared" si="7"/>
        <v>M1</v>
      </c>
      <c r="F328" s="211" t="str">
        <f t="shared" si="7"/>
        <v>M1</v>
      </c>
      <c r="G328" s="211" t="str">
        <f t="shared" si="7"/>
        <v>M1</v>
      </c>
      <c r="H328" s="211" t="str">
        <f t="shared" si="7"/>
        <v>M1</v>
      </c>
      <c r="I328" s="211" t="str">
        <f t="shared" si="7"/>
        <v>M1</v>
      </c>
      <c r="L328" s="193" t="s">
        <v>74</v>
      </c>
      <c r="M328" s="193">
        <v>0</v>
      </c>
      <c r="N328" s="193">
        <v>0</v>
      </c>
      <c r="O328" s="193">
        <v>0</v>
      </c>
      <c r="P328" s="193">
        <v>0</v>
      </c>
      <c r="Q328" s="193">
        <v>0</v>
      </c>
      <c r="R328" s="193">
        <v>0</v>
      </c>
      <c r="S328" s="193">
        <v>0</v>
      </c>
      <c r="T328" s="193">
        <v>0</v>
      </c>
    </row>
    <row r="329" spans="1:20" x14ac:dyDescent="0.2">
      <c r="A329" t="s">
        <v>66</v>
      </c>
      <c r="B329" s="211" t="str">
        <f t="shared" si="7"/>
        <v>M1</v>
      </c>
      <c r="C329" s="211" t="str">
        <f t="shared" si="7"/>
        <v>M1</v>
      </c>
      <c r="D329" s="211" t="str">
        <f t="shared" si="7"/>
        <v>M1</v>
      </c>
      <c r="E329" s="211" t="str">
        <f t="shared" si="7"/>
        <v>M1</v>
      </c>
      <c r="F329" s="211" t="str">
        <f t="shared" si="7"/>
        <v>M1</v>
      </c>
      <c r="G329" s="211" t="str">
        <f t="shared" si="7"/>
        <v>M1</v>
      </c>
      <c r="H329" s="211" t="str">
        <f t="shared" si="7"/>
        <v>M1</v>
      </c>
      <c r="I329" s="211" t="str">
        <f t="shared" si="7"/>
        <v>M1</v>
      </c>
      <c r="L329" s="193" t="s">
        <v>66</v>
      </c>
      <c r="M329" s="193">
        <v>0</v>
      </c>
      <c r="N329" s="193">
        <v>0</v>
      </c>
      <c r="O329" s="193">
        <v>0</v>
      </c>
      <c r="P329" s="193">
        <v>0</v>
      </c>
      <c r="Q329" s="193">
        <v>0</v>
      </c>
      <c r="R329" s="193">
        <v>0</v>
      </c>
      <c r="S329" s="193">
        <v>0</v>
      </c>
      <c r="T329" s="193">
        <v>0</v>
      </c>
    </row>
    <row r="330" spans="1:20" x14ac:dyDescent="0.2">
      <c r="A330" t="s">
        <v>69</v>
      </c>
      <c r="B330" s="211" t="str">
        <f t="shared" si="7"/>
        <v>M1</v>
      </c>
      <c r="C330" s="211" t="str">
        <f t="shared" si="7"/>
        <v>M1</v>
      </c>
      <c r="D330" s="211" t="str">
        <f t="shared" si="7"/>
        <v>M1</v>
      </c>
      <c r="E330" s="211" t="str">
        <f t="shared" si="7"/>
        <v>M1</v>
      </c>
      <c r="F330" s="211" t="str">
        <f t="shared" si="7"/>
        <v>M1</v>
      </c>
      <c r="G330" s="211" t="str">
        <f t="shared" si="7"/>
        <v>M1</v>
      </c>
      <c r="H330" s="211" t="str">
        <f t="shared" si="7"/>
        <v>M1</v>
      </c>
      <c r="I330" s="211" t="str">
        <f t="shared" si="7"/>
        <v>M1</v>
      </c>
      <c r="L330" s="193" t="s">
        <v>69</v>
      </c>
      <c r="M330" s="193">
        <v>0</v>
      </c>
      <c r="N330" s="193">
        <v>0</v>
      </c>
      <c r="O330" s="193">
        <v>0</v>
      </c>
      <c r="P330" s="193">
        <v>0</v>
      </c>
      <c r="Q330" s="193">
        <v>0</v>
      </c>
      <c r="R330" s="193">
        <v>0</v>
      </c>
      <c r="S330" s="193">
        <v>0</v>
      </c>
      <c r="T330" s="193">
        <v>0</v>
      </c>
    </row>
    <row r="331" spans="1:20" x14ac:dyDescent="0.2">
      <c r="A331" t="s">
        <v>59</v>
      </c>
      <c r="B331" s="211" t="str">
        <f t="shared" si="7"/>
        <v>M1</v>
      </c>
      <c r="C331" s="211" t="str">
        <f t="shared" si="7"/>
        <v>M1</v>
      </c>
      <c r="D331" s="211" t="str">
        <f t="shared" si="7"/>
        <v>M1</v>
      </c>
      <c r="E331" s="211" t="str">
        <f t="shared" si="7"/>
        <v>M1</v>
      </c>
      <c r="F331" s="211" t="str">
        <f t="shared" si="7"/>
        <v>M1</v>
      </c>
      <c r="G331" s="211" t="str">
        <f t="shared" si="7"/>
        <v>M1</v>
      </c>
      <c r="H331" s="211" t="str">
        <f t="shared" si="7"/>
        <v>M1</v>
      </c>
      <c r="I331" s="211" t="str">
        <f t="shared" si="7"/>
        <v>M1</v>
      </c>
      <c r="L331" s="193" t="s">
        <v>59</v>
      </c>
      <c r="M331" s="193">
        <v>0</v>
      </c>
      <c r="N331" s="193">
        <v>0</v>
      </c>
      <c r="O331" s="193">
        <v>0</v>
      </c>
      <c r="P331" s="193">
        <v>0</v>
      </c>
      <c r="Q331" s="193">
        <v>0</v>
      </c>
      <c r="R331" s="193">
        <v>0</v>
      </c>
      <c r="S331" s="193">
        <v>0</v>
      </c>
      <c r="T331" s="193">
        <v>0</v>
      </c>
    </row>
    <row r="332" spans="1:20" x14ac:dyDescent="0.2">
      <c r="A332" t="s">
        <v>64</v>
      </c>
      <c r="B332" s="211" t="str">
        <f t="shared" si="7"/>
        <v>M1</v>
      </c>
      <c r="C332" s="211" t="str">
        <f t="shared" si="7"/>
        <v>M1</v>
      </c>
      <c r="D332" s="211" t="str">
        <f t="shared" si="7"/>
        <v>M1</v>
      </c>
      <c r="E332" s="211" t="str">
        <f t="shared" si="7"/>
        <v>M1</v>
      </c>
      <c r="F332" s="211" t="str">
        <f t="shared" si="7"/>
        <v>M1</v>
      </c>
      <c r="G332" s="211" t="str">
        <f t="shared" si="7"/>
        <v>M1</v>
      </c>
      <c r="H332" s="211" t="str">
        <f t="shared" si="7"/>
        <v>M1</v>
      </c>
      <c r="I332" s="211" t="str">
        <f t="shared" si="7"/>
        <v>M1</v>
      </c>
      <c r="L332" s="193" t="s">
        <v>64</v>
      </c>
      <c r="M332" s="193">
        <v>0</v>
      </c>
      <c r="N332" s="193">
        <v>0</v>
      </c>
      <c r="O332" s="193">
        <v>0</v>
      </c>
      <c r="P332" s="193">
        <v>0</v>
      </c>
      <c r="Q332" s="193">
        <v>0</v>
      </c>
      <c r="R332" s="193">
        <v>0</v>
      </c>
      <c r="S332" s="193">
        <v>0</v>
      </c>
      <c r="T332" s="193">
        <v>0</v>
      </c>
    </row>
    <row r="333" spans="1:20" x14ac:dyDescent="0.2">
      <c r="A333" t="s">
        <v>71</v>
      </c>
      <c r="B333" s="211" t="str">
        <f t="shared" si="7"/>
        <v>M1</v>
      </c>
      <c r="C333" s="211" t="str">
        <f t="shared" si="7"/>
        <v>M1</v>
      </c>
      <c r="D333" s="211" t="str">
        <f t="shared" si="7"/>
        <v>M1</v>
      </c>
      <c r="E333" s="211" t="str">
        <f t="shared" si="7"/>
        <v>M1</v>
      </c>
      <c r="F333" s="211" t="str">
        <f t="shared" si="7"/>
        <v>M1</v>
      </c>
      <c r="G333" s="211" t="str">
        <f t="shared" si="7"/>
        <v>M1</v>
      </c>
      <c r="H333" s="211" t="str">
        <f t="shared" si="7"/>
        <v>M1</v>
      </c>
      <c r="I333" s="211" t="str">
        <f t="shared" si="7"/>
        <v>M1</v>
      </c>
      <c r="L333" s="193" t="s">
        <v>71</v>
      </c>
      <c r="M333" s="193">
        <v>0</v>
      </c>
      <c r="N333" s="193">
        <v>0</v>
      </c>
      <c r="O333" s="193">
        <v>0</v>
      </c>
      <c r="P333" s="193">
        <v>0</v>
      </c>
      <c r="Q333" s="193">
        <v>0</v>
      </c>
      <c r="R333" s="193">
        <v>0</v>
      </c>
      <c r="S333" s="193">
        <v>0</v>
      </c>
      <c r="T333" s="193">
        <v>0</v>
      </c>
    </row>
    <row r="334" spans="1:20" x14ac:dyDescent="0.2">
      <c r="A334" t="s">
        <v>58</v>
      </c>
      <c r="B334" s="211" t="str">
        <f t="shared" si="7"/>
        <v>M1</v>
      </c>
      <c r="C334" s="211" t="str">
        <f t="shared" si="7"/>
        <v>M1</v>
      </c>
      <c r="D334" s="211" t="str">
        <f t="shared" si="7"/>
        <v>M1</v>
      </c>
      <c r="E334" s="211" t="str">
        <f t="shared" si="7"/>
        <v>M1</v>
      </c>
      <c r="F334" s="211" t="str">
        <f t="shared" si="7"/>
        <v>M1</v>
      </c>
      <c r="G334" s="211" t="str">
        <f t="shared" si="7"/>
        <v>M1</v>
      </c>
      <c r="H334" s="211" t="str">
        <f t="shared" si="7"/>
        <v>M1</v>
      </c>
      <c r="I334" s="211" t="str">
        <f t="shared" si="7"/>
        <v>M1</v>
      </c>
      <c r="L334" s="193" t="s">
        <v>58</v>
      </c>
      <c r="M334" s="193">
        <v>0</v>
      </c>
      <c r="N334" s="193">
        <v>0</v>
      </c>
      <c r="O334" s="193">
        <v>0</v>
      </c>
      <c r="P334" s="193">
        <v>0</v>
      </c>
      <c r="Q334" s="193">
        <v>0</v>
      </c>
      <c r="R334" s="193">
        <v>0</v>
      </c>
      <c r="S334" s="193">
        <v>0</v>
      </c>
      <c r="T334" s="193">
        <v>0</v>
      </c>
    </row>
    <row r="335" spans="1:20" x14ac:dyDescent="0.2">
      <c r="A335" t="s">
        <v>70</v>
      </c>
      <c r="B335" s="211" t="str">
        <f t="shared" si="7"/>
        <v>M1</v>
      </c>
      <c r="C335" s="211" t="str">
        <f t="shared" si="7"/>
        <v>M1</v>
      </c>
      <c r="D335" s="211" t="str">
        <f t="shared" si="7"/>
        <v>M1</v>
      </c>
      <c r="E335" s="211" t="str">
        <f t="shared" si="7"/>
        <v>M1</v>
      </c>
      <c r="F335" s="211" t="str">
        <f t="shared" si="7"/>
        <v>M1</v>
      </c>
      <c r="G335" s="211" t="str">
        <f t="shared" si="7"/>
        <v>M1</v>
      </c>
      <c r="H335" s="211" t="str">
        <f t="shared" si="7"/>
        <v>M1</v>
      </c>
      <c r="I335" s="211" t="str">
        <f t="shared" si="7"/>
        <v>M1</v>
      </c>
      <c r="L335" s="193" t="s">
        <v>70</v>
      </c>
      <c r="M335" s="193">
        <v>0</v>
      </c>
      <c r="N335" s="193">
        <v>0</v>
      </c>
      <c r="O335" s="193">
        <v>0</v>
      </c>
      <c r="P335" s="193">
        <v>0</v>
      </c>
      <c r="Q335" s="193">
        <v>0</v>
      </c>
      <c r="R335" s="193">
        <v>0</v>
      </c>
      <c r="S335" s="193">
        <v>0</v>
      </c>
      <c r="T335" s="193">
        <v>0</v>
      </c>
    </row>
    <row r="336" spans="1:20" x14ac:dyDescent="0.2">
      <c r="A336" t="s">
        <v>72</v>
      </c>
      <c r="B336" s="211" t="str">
        <f t="shared" si="7"/>
        <v>M1</v>
      </c>
      <c r="C336" s="211" t="str">
        <f t="shared" si="7"/>
        <v>M1</v>
      </c>
      <c r="D336" s="211" t="str">
        <f t="shared" si="7"/>
        <v>M1</v>
      </c>
      <c r="E336" s="211" t="str">
        <f t="shared" si="7"/>
        <v>M1</v>
      </c>
      <c r="F336" s="211" t="str">
        <f t="shared" si="7"/>
        <v>M1</v>
      </c>
      <c r="G336" s="211" t="str">
        <f t="shared" si="7"/>
        <v>M1</v>
      </c>
      <c r="H336" s="211" t="str">
        <f t="shared" si="7"/>
        <v>M1</v>
      </c>
      <c r="I336" s="211" t="str">
        <f t="shared" si="7"/>
        <v>M1</v>
      </c>
      <c r="L336" s="193" t="s">
        <v>72</v>
      </c>
      <c r="M336" s="193">
        <v>0</v>
      </c>
      <c r="N336" s="193">
        <v>0</v>
      </c>
      <c r="O336" s="193">
        <v>0</v>
      </c>
      <c r="P336" s="193">
        <v>0</v>
      </c>
      <c r="Q336" s="193">
        <v>0</v>
      </c>
      <c r="R336" s="193">
        <v>0</v>
      </c>
      <c r="S336" s="193">
        <v>0</v>
      </c>
      <c r="T336" s="193">
        <v>0</v>
      </c>
    </row>
    <row r="337" spans="1:20" x14ac:dyDescent="0.2">
      <c r="A337" t="s">
        <v>61</v>
      </c>
      <c r="B337" s="211" t="str">
        <f t="shared" si="7"/>
        <v>M1</v>
      </c>
      <c r="C337" s="211" t="str">
        <f t="shared" si="7"/>
        <v>M1</v>
      </c>
      <c r="D337" s="211" t="str">
        <f t="shared" si="7"/>
        <v>M1</v>
      </c>
      <c r="E337" s="211" t="str">
        <f t="shared" si="7"/>
        <v>M1</v>
      </c>
      <c r="F337" s="211" t="str">
        <f t="shared" si="7"/>
        <v>M1</v>
      </c>
      <c r="G337" s="211" t="str">
        <f t="shared" si="7"/>
        <v>M1</v>
      </c>
      <c r="H337" s="211" t="str">
        <f t="shared" si="7"/>
        <v>M1</v>
      </c>
      <c r="I337" s="211" t="str">
        <f t="shared" si="7"/>
        <v>M1</v>
      </c>
      <c r="L337" s="193" t="s">
        <v>61</v>
      </c>
      <c r="M337" s="193">
        <v>0</v>
      </c>
      <c r="N337" s="193">
        <v>0</v>
      </c>
      <c r="O337" s="193">
        <v>0</v>
      </c>
      <c r="P337" s="193">
        <v>0</v>
      </c>
      <c r="Q337" s="193">
        <v>0</v>
      </c>
      <c r="R337" s="193">
        <v>0</v>
      </c>
      <c r="S337" s="193">
        <v>0</v>
      </c>
      <c r="T337" s="193">
        <v>0</v>
      </c>
    </row>
    <row r="338" spans="1:20" x14ac:dyDescent="0.2">
      <c r="A338" t="s">
        <v>56</v>
      </c>
      <c r="B338" s="211" t="str">
        <f t="shared" si="7"/>
        <v>M1</v>
      </c>
      <c r="C338" s="211" t="str">
        <f t="shared" si="7"/>
        <v>M1</v>
      </c>
      <c r="D338" s="211" t="str">
        <f t="shared" si="7"/>
        <v>M1</v>
      </c>
      <c r="E338" s="211" t="str">
        <f t="shared" si="7"/>
        <v>M1</v>
      </c>
      <c r="F338" s="211" t="str">
        <f t="shared" si="7"/>
        <v>M1</v>
      </c>
      <c r="G338" s="211" t="str">
        <f t="shared" si="7"/>
        <v>M1</v>
      </c>
      <c r="H338" s="211" t="str">
        <f t="shared" si="7"/>
        <v>M1</v>
      </c>
      <c r="I338" s="211" t="str">
        <f t="shared" si="7"/>
        <v>M1</v>
      </c>
      <c r="L338" s="193" t="s">
        <v>56</v>
      </c>
      <c r="M338" s="193">
        <v>0</v>
      </c>
      <c r="N338" s="193">
        <v>0</v>
      </c>
      <c r="O338" s="193">
        <v>0</v>
      </c>
      <c r="P338" s="193">
        <v>0</v>
      </c>
      <c r="Q338" s="193">
        <v>0</v>
      </c>
      <c r="R338" s="193">
        <v>0</v>
      </c>
      <c r="S338" s="193">
        <v>0</v>
      </c>
      <c r="T338" s="193">
        <v>0</v>
      </c>
    </row>
    <row r="339" spans="1:20" x14ac:dyDescent="0.2">
      <c r="L339" s="193"/>
      <c r="M339" s="193"/>
      <c r="N339" s="193"/>
      <c r="O339" s="193"/>
      <c r="P339" s="193"/>
      <c r="Q339" s="193"/>
      <c r="R339" s="193"/>
      <c r="S339" s="193"/>
      <c r="T339" s="193"/>
    </row>
    <row r="340" spans="1:20" ht="16" x14ac:dyDescent="0.2">
      <c r="A340" s="213" t="s">
        <v>1315</v>
      </c>
      <c r="B340" s="118"/>
      <c r="C340" s="118"/>
      <c r="D340" s="118"/>
      <c r="E340" s="118"/>
      <c r="F340" s="118"/>
      <c r="G340" s="118"/>
      <c r="H340" s="118"/>
      <c r="I340" s="118"/>
      <c r="L340" s="165" t="s">
        <v>1388</v>
      </c>
      <c r="M340" s="165"/>
      <c r="N340" s="165"/>
      <c r="O340" s="165"/>
      <c r="P340" s="165"/>
      <c r="Q340" s="165"/>
      <c r="R340" s="165"/>
      <c r="S340" s="165"/>
      <c r="T340" s="165"/>
    </row>
    <row r="341" spans="1:20" ht="15.75" customHeight="1" x14ac:dyDescent="0.25">
      <c r="L341" s="214" t="s">
        <v>1387</v>
      </c>
      <c r="M341" s="191"/>
      <c r="N341" s="191"/>
      <c r="O341" s="191"/>
      <c r="P341" s="191"/>
      <c r="Q341" s="191"/>
      <c r="R341" s="191"/>
      <c r="S341" s="191"/>
      <c r="T341" s="191"/>
    </row>
    <row r="342" spans="1:20" ht="16" x14ac:dyDescent="0.2">
      <c r="A342" s="119" t="s">
        <v>1336</v>
      </c>
      <c r="B342" s="120" t="s">
        <v>57</v>
      </c>
      <c r="C342" s="120" t="s">
        <v>68</v>
      </c>
      <c r="D342" s="120" t="s">
        <v>63</v>
      </c>
      <c r="E342" s="120" t="s">
        <v>60</v>
      </c>
      <c r="F342" s="120" t="s">
        <v>75</v>
      </c>
      <c r="G342" s="120" t="s">
        <v>67</v>
      </c>
      <c r="H342" s="120" t="s">
        <v>84</v>
      </c>
      <c r="I342" s="120" t="s">
        <v>1303</v>
      </c>
      <c r="L342" s="192" t="s">
        <v>1336</v>
      </c>
      <c r="M342" s="120" t="s">
        <v>57</v>
      </c>
      <c r="N342" s="120" t="s">
        <v>68</v>
      </c>
      <c r="O342" s="120" t="s">
        <v>63</v>
      </c>
      <c r="P342" s="120" t="s">
        <v>60</v>
      </c>
      <c r="Q342" s="120" t="s">
        <v>75</v>
      </c>
      <c r="R342" s="120" t="s">
        <v>67</v>
      </c>
      <c r="S342" s="120" t="s">
        <v>84</v>
      </c>
      <c r="T342" s="120" t="s">
        <v>1303</v>
      </c>
    </row>
    <row r="343" spans="1:20" x14ac:dyDescent="0.2">
      <c r="A343" t="s">
        <v>65</v>
      </c>
      <c r="B343" s="211" t="str">
        <f t="shared" ref="B343:I358" si="8">_xlfn.IFS(M343&gt;10000,"M5",M343&gt;2000,"M4",M343&gt;500,"M3",M343&gt;100,"M2",M343&gt;=0,"M1")</f>
        <v>M1</v>
      </c>
      <c r="C343" s="211" t="str">
        <f t="shared" si="8"/>
        <v>M1</v>
      </c>
      <c r="D343" s="211" t="str">
        <f t="shared" si="8"/>
        <v>M1</v>
      </c>
      <c r="E343" s="211" t="str">
        <f t="shared" si="8"/>
        <v>M1</v>
      </c>
      <c r="F343" s="211" t="str">
        <f t="shared" si="8"/>
        <v>M1</v>
      </c>
      <c r="G343" s="211" t="str">
        <f t="shared" si="8"/>
        <v>M1</v>
      </c>
      <c r="H343" s="211" t="str">
        <f t="shared" si="8"/>
        <v>M1</v>
      </c>
      <c r="I343" s="211" t="str">
        <f t="shared" si="8"/>
        <v>M1</v>
      </c>
      <c r="L343" s="193" t="s">
        <v>65</v>
      </c>
      <c r="M343" s="193">
        <v>0</v>
      </c>
      <c r="N343" s="193">
        <v>0</v>
      </c>
      <c r="O343" s="193">
        <v>0</v>
      </c>
      <c r="P343" s="193">
        <v>0</v>
      </c>
      <c r="Q343" s="193">
        <v>0</v>
      </c>
      <c r="R343" s="193">
        <v>0</v>
      </c>
      <c r="S343" s="193">
        <v>0</v>
      </c>
      <c r="T343" s="193">
        <v>0</v>
      </c>
    </row>
    <row r="344" spans="1:20" x14ac:dyDescent="0.2">
      <c r="A344" t="s">
        <v>76</v>
      </c>
      <c r="B344" s="211" t="str">
        <f t="shared" si="8"/>
        <v>M1</v>
      </c>
      <c r="C344" s="211" t="str">
        <f t="shared" si="8"/>
        <v>M1</v>
      </c>
      <c r="D344" s="211" t="str">
        <f t="shared" si="8"/>
        <v>M1</v>
      </c>
      <c r="E344" s="211" t="str">
        <f t="shared" si="8"/>
        <v>M1</v>
      </c>
      <c r="F344" s="211" t="str">
        <f t="shared" si="8"/>
        <v>M1</v>
      </c>
      <c r="G344" s="211" t="str">
        <f t="shared" si="8"/>
        <v>M1</v>
      </c>
      <c r="H344" s="211" t="str">
        <f t="shared" si="8"/>
        <v>M1</v>
      </c>
      <c r="I344" s="211" t="str">
        <f t="shared" si="8"/>
        <v>M1</v>
      </c>
      <c r="L344" s="193" t="s">
        <v>76</v>
      </c>
      <c r="M344" s="193">
        <v>0</v>
      </c>
      <c r="N344" s="193">
        <v>0</v>
      </c>
      <c r="O344" s="193">
        <v>0</v>
      </c>
      <c r="P344" s="193">
        <v>0</v>
      </c>
      <c r="Q344" s="193">
        <v>0</v>
      </c>
      <c r="R344" s="193">
        <v>0</v>
      </c>
      <c r="S344" s="193">
        <v>0</v>
      </c>
      <c r="T344" s="193">
        <v>0</v>
      </c>
    </row>
    <row r="345" spans="1:20" x14ac:dyDescent="0.2">
      <c r="A345" t="s">
        <v>62</v>
      </c>
      <c r="B345" s="211" t="str">
        <f t="shared" si="8"/>
        <v>M1</v>
      </c>
      <c r="C345" s="211" t="str">
        <f t="shared" si="8"/>
        <v>M1</v>
      </c>
      <c r="D345" s="211" t="str">
        <f t="shared" si="8"/>
        <v>M1</v>
      </c>
      <c r="E345" s="211" t="str">
        <f t="shared" si="8"/>
        <v>M1</v>
      </c>
      <c r="F345" s="211" t="str">
        <f t="shared" si="8"/>
        <v>M1</v>
      </c>
      <c r="G345" s="211" t="str">
        <f t="shared" si="8"/>
        <v>M1</v>
      </c>
      <c r="H345" s="211" t="str">
        <f t="shared" si="8"/>
        <v>M1</v>
      </c>
      <c r="I345" s="211" t="str">
        <f t="shared" si="8"/>
        <v>M1</v>
      </c>
      <c r="L345" s="193" t="s">
        <v>62</v>
      </c>
      <c r="M345" s="193">
        <v>0</v>
      </c>
      <c r="N345" s="193">
        <v>0</v>
      </c>
      <c r="O345" s="193">
        <v>0</v>
      </c>
      <c r="P345" s="193">
        <v>0</v>
      </c>
      <c r="Q345" s="193">
        <v>0</v>
      </c>
      <c r="R345" s="193">
        <v>0</v>
      </c>
      <c r="S345" s="193">
        <v>0</v>
      </c>
      <c r="T345" s="193">
        <v>0</v>
      </c>
    </row>
    <row r="346" spans="1:20" x14ac:dyDescent="0.2">
      <c r="A346" t="s">
        <v>73</v>
      </c>
      <c r="B346" s="211" t="str">
        <f t="shared" si="8"/>
        <v>M1</v>
      </c>
      <c r="C346" s="211" t="str">
        <f t="shared" si="8"/>
        <v>M1</v>
      </c>
      <c r="D346" s="211" t="str">
        <f t="shared" si="8"/>
        <v>M1</v>
      </c>
      <c r="E346" s="211" t="str">
        <f t="shared" si="8"/>
        <v>M1</v>
      </c>
      <c r="F346" s="211" t="str">
        <f t="shared" si="8"/>
        <v>M1</v>
      </c>
      <c r="G346" s="211" t="str">
        <f t="shared" si="8"/>
        <v>M1</v>
      </c>
      <c r="H346" s="211" t="str">
        <f t="shared" si="8"/>
        <v>M1</v>
      </c>
      <c r="I346" s="211" t="str">
        <f t="shared" si="8"/>
        <v>M1</v>
      </c>
      <c r="L346" s="193" t="s">
        <v>73</v>
      </c>
      <c r="M346" s="193">
        <v>0</v>
      </c>
      <c r="N346" s="193">
        <v>0</v>
      </c>
      <c r="O346" s="193">
        <v>0</v>
      </c>
      <c r="P346" s="193">
        <v>0</v>
      </c>
      <c r="Q346" s="193">
        <v>0</v>
      </c>
      <c r="R346" s="193">
        <v>0</v>
      </c>
      <c r="S346" s="193">
        <v>0</v>
      </c>
      <c r="T346" s="193">
        <v>0</v>
      </c>
    </row>
    <row r="347" spans="1:20" x14ac:dyDescent="0.2">
      <c r="A347" t="s">
        <v>117</v>
      </c>
      <c r="B347" s="211" t="str">
        <f t="shared" si="8"/>
        <v>M1</v>
      </c>
      <c r="C347" s="211" t="str">
        <f t="shared" si="8"/>
        <v>M1</v>
      </c>
      <c r="D347" s="211" t="str">
        <f t="shared" si="8"/>
        <v>M1</v>
      </c>
      <c r="E347" s="211" t="str">
        <f t="shared" si="8"/>
        <v>M1</v>
      </c>
      <c r="F347" s="211" t="str">
        <f t="shared" si="8"/>
        <v>M1</v>
      </c>
      <c r="G347" s="211" t="str">
        <f t="shared" si="8"/>
        <v>M1</v>
      </c>
      <c r="H347" s="211" t="str">
        <f t="shared" si="8"/>
        <v>M1</v>
      </c>
      <c r="I347" s="211" t="str">
        <f t="shared" si="8"/>
        <v>M1</v>
      </c>
      <c r="L347" s="193" t="s">
        <v>117</v>
      </c>
      <c r="M347" s="193">
        <v>0</v>
      </c>
      <c r="N347" s="193">
        <v>0</v>
      </c>
      <c r="O347" s="193">
        <v>0</v>
      </c>
      <c r="P347" s="193">
        <v>0</v>
      </c>
      <c r="Q347" s="193">
        <v>0</v>
      </c>
      <c r="R347" s="193">
        <v>0</v>
      </c>
      <c r="S347" s="193">
        <v>0</v>
      </c>
      <c r="T347" s="193">
        <v>0</v>
      </c>
    </row>
    <row r="348" spans="1:20" x14ac:dyDescent="0.2">
      <c r="A348" t="s">
        <v>74</v>
      </c>
      <c r="B348" s="211" t="str">
        <f t="shared" si="8"/>
        <v>M1</v>
      </c>
      <c r="C348" s="211" t="str">
        <f t="shared" si="8"/>
        <v>M1</v>
      </c>
      <c r="D348" s="211" t="str">
        <f t="shared" si="8"/>
        <v>M1</v>
      </c>
      <c r="E348" s="211" t="str">
        <f t="shared" si="8"/>
        <v>M1</v>
      </c>
      <c r="F348" s="211" t="str">
        <f t="shared" si="8"/>
        <v>M1</v>
      </c>
      <c r="G348" s="211" t="str">
        <f t="shared" si="8"/>
        <v>M1</v>
      </c>
      <c r="H348" s="211" t="str">
        <f t="shared" si="8"/>
        <v>M1</v>
      </c>
      <c r="I348" s="211" t="str">
        <f t="shared" si="8"/>
        <v>M1</v>
      </c>
      <c r="L348" s="193" t="s">
        <v>74</v>
      </c>
      <c r="M348" s="193">
        <v>0</v>
      </c>
      <c r="N348" s="193">
        <v>0</v>
      </c>
      <c r="O348" s="193">
        <v>0</v>
      </c>
      <c r="P348" s="193">
        <v>0</v>
      </c>
      <c r="Q348" s="193">
        <v>0</v>
      </c>
      <c r="R348" s="193">
        <v>0</v>
      </c>
      <c r="S348" s="193">
        <v>0</v>
      </c>
      <c r="T348" s="193">
        <v>0</v>
      </c>
    </row>
    <row r="349" spans="1:20" x14ac:dyDescent="0.2">
      <c r="A349" t="s">
        <v>66</v>
      </c>
      <c r="B349" s="211" t="str">
        <f t="shared" si="8"/>
        <v>M1</v>
      </c>
      <c r="C349" s="211" t="str">
        <f t="shared" si="8"/>
        <v>M1</v>
      </c>
      <c r="D349" s="211" t="str">
        <f t="shared" si="8"/>
        <v>M1</v>
      </c>
      <c r="E349" s="211" t="str">
        <f t="shared" si="8"/>
        <v>M1</v>
      </c>
      <c r="F349" s="211" t="str">
        <f t="shared" si="8"/>
        <v>M1</v>
      </c>
      <c r="G349" s="211" t="str">
        <f t="shared" si="8"/>
        <v>M1</v>
      </c>
      <c r="H349" s="211" t="str">
        <f t="shared" si="8"/>
        <v>M1</v>
      </c>
      <c r="I349" s="211" t="str">
        <f t="shared" si="8"/>
        <v>M1</v>
      </c>
      <c r="L349" s="193" t="s">
        <v>66</v>
      </c>
      <c r="M349" s="193">
        <v>0</v>
      </c>
      <c r="N349" s="193">
        <v>0</v>
      </c>
      <c r="O349" s="193">
        <v>0</v>
      </c>
      <c r="P349" s="193">
        <v>0</v>
      </c>
      <c r="Q349" s="193">
        <v>0</v>
      </c>
      <c r="R349" s="193">
        <v>0</v>
      </c>
      <c r="S349" s="193">
        <v>0</v>
      </c>
      <c r="T349" s="193">
        <v>0</v>
      </c>
    </row>
    <row r="350" spans="1:20" x14ac:dyDescent="0.2">
      <c r="A350" t="s">
        <v>69</v>
      </c>
      <c r="B350" s="211" t="str">
        <f t="shared" si="8"/>
        <v>M1</v>
      </c>
      <c r="C350" s="211" t="str">
        <f t="shared" si="8"/>
        <v>M1</v>
      </c>
      <c r="D350" s="211" t="str">
        <f t="shared" si="8"/>
        <v>M1</v>
      </c>
      <c r="E350" s="211" t="str">
        <f t="shared" si="8"/>
        <v>M1</v>
      </c>
      <c r="F350" s="211" t="str">
        <f t="shared" si="8"/>
        <v>M1</v>
      </c>
      <c r="G350" s="211" t="str">
        <f t="shared" si="8"/>
        <v>M1</v>
      </c>
      <c r="H350" s="211" t="str">
        <f t="shared" si="8"/>
        <v>M1</v>
      </c>
      <c r="I350" s="211" t="str">
        <f t="shared" si="8"/>
        <v>M1</v>
      </c>
      <c r="L350" s="193" t="s">
        <v>69</v>
      </c>
      <c r="M350" s="193">
        <v>0</v>
      </c>
      <c r="N350" s="193">
        <v>0</v>
      </c>
      <c r="O350" s="193">
        <v>0</v>
      </c>
      <c r="P350" s="193">
        <v>0</v>
      </c>
      <c r="Q350" s="193">
        <v>0</v>
      </c>
      <c r="R350" s="193">
        <v>0</v>
      </c>
      <c r="S350" s="193">
        <v>0</v>
      </c>
      <c r="T350" s="193">
        <v>0</v>
      </c>
    </row>
    <row r="351" spans="1:20" x14ac:dyDescent="0.2">
      <c r="A351" t="s">
        <v>59</v>
      </c>
      <c r="B351" s="211" t="str">
        <f t="shared" si="8"/>
        <v>M1</v>
      </c>
      <c r="C351" s="211" t="str">
        <f t="shared" si="8"/>
        <v>M1</v>
      </c>
      <c r="D351" s="211" t="str">
        <f t="shared" si="8"/>
        <v>M1</v>
      </c>
      <c r="E351" s="211" t="str">
        <f t="shared" si="8"/>
        <v>M1</v>
      </c>
      <c r="F351" s="211" t="str">
        <f t="shared" si="8"/>
        <v>M1</v>
      </c>
      <c r="G351" s="211" t="str">
        <f t="shared" si="8"/>
        <v>M1</v>
      </c>
      <c r="H351" s="211" t="str">
        <f t="shared" si="8"/>
        <v>M1</v>
      </c>
      <c r="I351" s="211" t="str">
        <f t="shared" si="8"/>
        <v>M1</v>
      </c>
      <c r="L351" s="193" t="s">
        <v>59</v>
      </c>
      <c r="M351" s="193">
        <v>0</v>
      </c>
      <c r="N351" s="193">
        <v>0</v>
      </c>
      <c r="O351" s="193">
        <v>0</v>
      </c>
      <c r="P351" s="193">
        <v>0</v>
      </c>
      <c r="Q351" s="193">
        <v>0</v>
      </c>
      <c r="R351" s="193">
        <v>0</v>
      </c>
      <c r="S351" s="193">
        <v>0</v>
      </c>
      <c r="T351" s="193">
        <v>0</v>
      </c>
    </row>
    <row r="352" spans="1:20" x14ac:dyDescent="0.2">
      <c r="A352" t="s">
        <v>64</v>
      </c>
      <c r="B352" s="211" t="str">
        <f t="shared" si="8"/>
        <v>M1</v>
      </c>
      <c r="C352" s="211" t="str">
        <f t="shared" si="8"/>
        <v>M1</v>
      </c>
      <c r="D352" s="211" t="str">
        <f t="shared" si="8"/>
        <v>M1</v>
      </c>
      <c r="E352" s="211" t="str">
        <f t="shared" si="8"/>
        <v>M1</v>
      </c>
      <c r="F352" s="211" t="str">
        <f t="shared" si="8"/>
        <v>M1</v>
      </c>
      <c r="G352" s="211" t="str">
        <f t="shared" si="8"/>
        <v>M1</v>
      </c>
      <c r="H352" s="211" t="str">
        <f t="shared" si="8"/>
        <v>M1</v>
      </c>
      <c r="I352" s="211" t="str">
        <f t="shared" si="8"/>
        <v>M1</v>
      </c>
      <c r="L352" s="193" t="s">
        <v>64</v>
      </c>
      <c r="M352" s="193">
        <v>0</v>
      </c>
      <c r="N352" s="193">
        <v>0</v>
      </c>
      <c r="O352" s="193">
        <v>0</v>
      </c>
      <c r="P352" s="193">
        <v>0</v>
      </c>
      <c r="Q352" s="193">
        <v>0</v>
      </c>
      <c r="R352" s="193">
        <v>0</v>
      </c>
      <c r="S352" s="193">
        <v>0</v>
      </c>
      <c r="T352" s="193">
        <v>0</v>
      </c>
    </row>
    <row r="353" spans="1:20" x14ac:dyDescent="0.2">
      <c r="A353" t="s">
        <v>71</v>
      </c>
      <c r="B353" s="211" t="str">
        <f t="shared" si="8"/>
        <v>M1</v>
      </c>
      <c r="C353" s="211" t="str">
        <f t="shared" si="8"/>
        <v>M1</v>
      </c>
      <c r="D353" s="211" t="str">
        <f t="shared" si="8"/>
        <v>M1</v>
      </c>
      <c r="E353" s="211" t="str">
        <f t="shared" si="8"/>
        <v>M1</v>
      </c>
      <c r="F353" s="211" t="str">
        <f t="shared" si="8"/>
        <v>M1</v>
      </c>
      <c r="G353" s="211" t="str">
        <f t="shared" si="8"/>
        <v>M1</v>
      </c>
      <c r="H353" s="211" t="str">
        <f t="shared" si="8"/>
        <v>M1</v>
      </c>
      <c r="I353" s="211" t="str">
        <f t="shared" si="8"/>
        <v>M1</v>
      </c>
      <c r="L353" s="193" t="s">
        <v>71</v>
      </c>
      <c r="M353" s="193">
        <v>0</v>
      </c>
      <c r="N353" s="193">
        <v>0</v>
      </c>
      <c r="O353" s="193">
        <v>0</v>
      </c>
      <c r="P353" s="193">
        <v>0</v>
      </c>
      <c r="Q353" s="193">
        <v>0</v>
      </c>
      <c r="R353" s="193">
        <v>0</v>
      </c>
      <c r="S353" s="193">
        <v>0</v>
      </c>
      <c r="T353" s="193">
        <v>0</v>
      </c>
    </row>
    <row r="354" spans="1:20" x14ac:dyDescent="0.2">
      <c r="A354" t="s">
        <v>58</v>
      </c>
      <c r="B354" s="211" t="str">
        <f t="shared" si="8"/>
        <v>M1</v>
      </c>
      <c r="C354" s="211" t="str">
        <f t="shared" si="8"/>
        <v>M1</v>
      </c>
      <c r="D354" s="211" t="str">
        <f t="shared" si="8"/>
        <v>M1</v>
      </c>
      <c r="E354" s="211" t="str">
        <f t="shared" si="8"/>
        <v>M1</v>
      </c>
      <c r="F354" s="211" t="str">
        <f t="shared" si="8"/>
        <v>M1</v>
      </c>
      <c r="G354" s="211" t="str">
        <f t="shared" si="8"/>
        <v>M1</v>
      </c>
      <c r="H354" s="211" t="str">
        <f t="shared" si="8"/>
        <v>M1</v>
      </c>
      <c r="I354" s="211" t="str">
        <f t="shared" si="8"/>
        <v>M1</v>
      </c>
      <c r="L354" s="193" t="s">
        <v>58</v>
      </c>
      <c r="M354" s="193">
        <v>0</v>
      </c>
      <c r="N354" s="193">
        <v>0</v>
      </c>
      <c r="O354" s="193">
        <v>0</v>
      </c>
      <c r="P354" s="193">
        <v>0</v>
      </c>
      <c r="Q354" s="193">
        <v>0</v>
      </c>
      <c r="R354" s="193">
        <v>0</v>
      </c>
      <c r="S354" s="193">
        <v>0</v>
      </c>
      <c r="T354" s="193">
        <v>0</v>
      </c>
    </row>
    <row r="355" spans="1:20" x14ac:dyDescent="0.2">
      <c r="A355" t="s">
        <v>70</v>
      </c>
      <c r="B355" s="211" t="str">
        <f t="shared" si="8"/>
        <v>M1</v>
      </c>
      <c r="C355" s="211" t="str">
        <f t="shared" si="8"/>
        <v>M1</v>
      </c>
      <c r="D355" s="211" t="str">
        <f t="shared" si="8"/>
        <v>M1</v>
      </c>
      <c r="E355" s="211" t="str">
        <f t="shared" si="8"/>
        <v>M1</v>
      </c>
      <c r="F355" s="211" t="str">
        <f t="shared" si="8"/>
        <v>M1</v>
      </c>
      <c r="G355" s="211" t="str">
        <f t="shared" si="8"/>
        <v>M1</v>
      </c>
      <c r="H355" s="211" t="str">
        <f t="shared" si="8"/>
        <v>M1</v>
      </c>
      <c r="I355" s="211" t="str">
        <f t="shared" si="8"/>
        <v>M1</v>
      </c>
      <c r="L355" s="193" t="s">
        <v>70</v>
      </c>
      <c r="M355" s="193">
        <v>0</v>
      </c>
      <c r="N355" s="193">
        <v>0</v>
      </c>
      <c r="O355" s="193">
        <v>0</v>
      </c>
      <c r="P355" s="193">
        <v>0</v>
      </c>
      <c r="Q355" s="193">
        <v>0</v>
      </c>
      <c r="R355" s="193">
        <v>0</v>
      </c>
      <c r="S355" s="193">
        <v>0</v>
      </c>
      <c r="T355" s="193">
        <v>0</v>
      </c>
    </row>
    <row r="356" spans="1:20" x14ac:dyDescent="0.2">
      <c r="A356" t="s">
        <v>72</v>
      </c>
      <c r="B356" s="211" t="str">
        <f t="shared" si="8"/>
        <v>M1</v>
      </c>
      <c r="C356" s="211" t="str">
        <f t="shared" si="8"/>
        <v>M1</v>
      </c>
      <c r="D356" s="211" t="str">
        <f t="shared" si="8"/>
        <v>M1</v>
      </c>
      <c r="E356" s="211" t="str">
        <f t="shared" si="8"/>
        <v>M1</v>
      </c>
      <c r="F356" s="211" t="str">
        <f t="shared" si="8"/>
        <v>M1</v>
      </c>
      <c r="G356" s="211" t="str">
        <f t="shared" si="8"/>
        <v>M1</v>
      </c>
      <c r="H356" s="211" t="str">
        <f t="shared" si="8"/>
        <v>M1</v>
      </c>
      <c r="I356" s="211" t="str">
        <f t="shared" si="8"/>
        <v>M1</v>
      </c>
      <c r="L356" s="193" t="s">
        <v>72</v>
      </c>
      <c r="M356" s="193">
        <v>0</v>
      </c>
      <c r="N356" s="193">
        <v>0</v>
      </c>
      <c r="O356" s="193">
        <v>0</v>
      </c>
      <c r="P356" s="193">
        <v>0</v>
      </c>
      <c r="Q356" s="193">
        <v>0</v>
      </c>
      <c r="R356" s="193">
        <v>0</v>
      </c>
      <c r="S356" s="193">
        <v>0</v>
      </c>
      <c r="T356" s="193">
        <v>0</v>
      </c>
    </row>
    <row r="357" spans="1:20" x14ac:dyDescent="0.2">
      <c r="A357" t="s">
        <v>61</v>
      </c>
      <c r="B357" s="211" t="str">
        <f t="shared" si="8"/>
        <v>M1</v>
      </c>
      <c r="C357" s="211" t="str">
        <f t="shared" si="8"/>
        <v>M1</v>
      </c>
      <c r="D357" s="211" t="str">
        <f t="shared" si="8"/>
        <v>M1</v>
      </c>
      <c r="E357" s="211" t="str">
        <f t="shared" si="8"/>
        <v>M1</v>
      </c>
      <c r="F357" s="211" t="str">
        <f t="shared" si="8"/>
        <v>M1</v>
      </c>
      <c r="G357" s="211" t="str">
        <f t="shared" si="8"/>
        <v>M1</v>
      </c>
      <c r="H357" s="211" t="str">
        <f t="shared" si="8"/>
        <v>M1</v>
      </c>
      <c r="I357" s="211" t="str">
        <f t="shared" si="8"/>
        <v>M1</v>
      </c>
      <c r="L357" s="193" t="s">
        <v>61</v>
      </c>
      <c r="M357" s="193">
        <v>0</v>
      </c>
      <c r="N357" s="193">
        <v>0</v>
      </c>
      <c r="O357" s="193">
        <v>0</v>
      </c>
      <c r="P357" s="193">
        <v>0</v>
      </c>
      <c r="Q357" s="193">
        <v>0</v>
      </c>
      <c r="R357" s="193">
        <v>0</v>
      </c>
      <c r="S357" s="193">
        <v>0</v>
      </c>
      <c r="T357" s="193">
        <v>0</v>
      </c>
    </row>
    <row r="358" spans="1:20" x14ac:dyDescent="0.2">
      <c r="A358" t="s">
        <v>56</v>
      </c>
      <c r="B358" s="211" t="str">
        <f t="shared" si="8"/>
        <v>M1</v>
      </c>
      <c r="C358" s="211" t="str">
        <f t="shared" si="8"/>
        <v>M1</v>
      </c>
      <c r="D358" s="211" t="str">
        <f t="shared" si="8"/>
        <v>M1</v>
      </c>
      <c r="E358" s="211" t="str">
        <f t="shared" si="8"/>
        <v>M1</v>
      </c>
      <c r="F358" s="211" t="str">
        <f t="shared" si="8"/>
        <v>M1</v>
      </c>
      <c r="G358" s="211" t="str">
        <f t="shared" si="8"/>
        <v>M1</v>
      </c>
      <c r="H358" s="211" t="str">
        <f t="shared" si="8"/>
        <v>M1</v>
      </c>
      <c r="I358" s="211" t="str">
        <f t="shared" si="8"/>
        <v>M1</v>
      </c>
      <c r="L358" s="193" t="s">
        <v>56</v>
      </c>
      <c r="M358" s="193">
        <v>0</v>
      </c>
      <c r="N358" s="193">
        <v>0</v>
      </c>
      <c r="O358" s="193">
        <v>0</v>
      </c>
      <c r="P358" s="193">
        <v>0</v>
      </c>
      <c r="Q358" s="193">
        <v>0</v>
      </c>
      <c r="R358" s="193">
        <v>0</v>
      </c>
      <c r="S358" s="193">
        <v>0</v>
      </c>
      <c r="T358" s="193">
        <v>0</v>
      </c>
    </row>
    <row r="359" spans="1:20" x14ac:dyDescent="0.2">
      <c r="L359" s="195"/>
    </row>
    <row r="360" spans="1:20" ht="16" x14ac:dyDescent="0.2">
      <c r="A360" s="213" t="s">
        <v>1315</v>
      </c>
      <c r="B360" s="118"/>
      <c r="C360" s="118"/>
      <c r="D360" s="118"/>
      <c r="E360" s="118"/>
      <c r="F360" s="118"/>
      <c r="G360" s="118"/>
      <c r="H360" s="118"/>
      <c r="I360" s="118"/>
      <c r="L360" s="165" t="s">
        <v>1389</v>
      </c>
      <c r="M360" s="165"/>
      <c r="N360" s="165"/>
      <c r="O360" s="165"/>
      <c r="P360" s="165"/>
      <c r="Q360" s="165"/>
      <c r="R360" s="165"/>
      <c r="S360" s="165"/>
      <c r="T360" s="165"/>
    </row>
    <row r="361" spans="1:20" ht="21" x14ac:dyDescent="0.25">
      <c r="A361" s="28"/>
      <c r="B361" s="28"/>
      <c r="C361" s="28"/>
      <c r="D361" s="28"/>
      <c r="E361" s="28"/>
      <c r="F361" s="28"/>
      <c r="G361" s="28"/>
      <c r="H361" s="28"/>
      <c r="I361" s="28"/>
      <c r="L361" s="214" t="s">
        <v>1387</v>
      </c>
      <c r="M361" s="191"/>
      <c r="N361" s="191"/>
      <c r="O361" s="191"/>
      <c r="P361" s="191"/>
      <c r="Q361" s="191"/>
      <c r="R361" s="191"/>
      <c r="S361" s="191"/>
      <c r="T361" s="191"/>
    </row>
    <row r="362" spans="1:20" ht="16" x14ac:dyDescent="0.2">
      <c r="A362" s="119" t="s">
        <v>1336</v>
      </c>
      <c r="B362" s="120" t="s">
        <v>57</v>
      </c>
      <c r="C362" s="120" t="s">
        <v>68</v>
      </c>
      <c r="D362" s="120" t="s">
        <v>63</v>
      </c>
      <c r="E362" s="120" t="s">
        <v>60</v>
      </c>
      <c r="F362" s="120" t="s">
        <v>75</v>
      </c>
      <c r="G362" s="120" t="s">
        <v>67</v>
      </c>
      <c r="H362" s="120" t="s">
        <v>84</v>
      </c>
      <c r="I362" s="120" t="s">
        <v>1303</v>
      </c>
      <c r="L362" s="192" t="s">
        <v>1336</v>
      </c>
      <c r="M362" s="120" t="s">
        <v>57</v>
      </c>
      <c r="N362" s="120" t="s">
        <v>68</v>
      </c>
      <c r="O362" s="120" t="s">
        <v>63</v>
      </c>
      <c r="P362" s="120" t="s">
        <v>60</v>
      </c>
      <c r="Q362" s="120" t="s">
        <v>75</v>
      </c>
      <c r="R362" s="120" t="s">
        <v>67</v>
      </c>
      <c r="S362" s="120" t="s">
        <v>84</v>
      </c>
      <c r="T362" s="120" t="s">
        <v>1303</v>
      </c>
    </row>
    <row r="363" spans="1:20" x14ac:dyDescent="0.2">
      <c r="A363" t="s">
        <v>65</v>
      </c>
      <c r="B363" s="211" t="str">
        <f t="shared" ref="B363:I378" si="9">_xlfn.IFS(M363&gt;10000,"M5",M363&gt;2000,"M4",M363&gt;500,"M3",M363&gt;100,"M2",M363&gt;=0,"M1")</f>
        <v>M1</v>
      </c>
      <c r="C363" s="211" t="str">
        <f t="shared" si="9"/>
        <v>M1</v>
      </c>
      <c r="D363" s="211" t="str">
        <f t="shared" si="9"/>
        <v>M1</v>
      </c>
      <c r="E363" s="211" t="str">
        <f t="shared" si="9"/>
        <v>M1</v>
      </c>
      <c r="F363" s="211" t="str">
        <f t="shared" si="9"/>
        <v>M1</v>
      </c>
      <c r="G363" s="211" t="str">
        <f t="shared" si="9"/>
        <v>M1</v>
      </c>
      <c r="H363" s="211" t="str">
        <f t="shared" si="9"/>
        <v>M1</v>
      </c>
      <c r="I363" s="211" t="str">
        <f t="shared" si="9"/>
        <v>M1</v>
      </c>
      <c r="L363" s="193" t="s">
        <v>65</v>
      </c>
      <c r="M363" s="193">
        <v>0</v>
      </c>
      <c r="N363" s="193">
        <v>0</v>
      </c>
      <c r="O363" s="193">
        <v>0</v>
      </c>
      <c r="P363" s="193">
        <v>0</v>
      </c>
      <c r="Q363" s="193">
        <v>0</v>
      </c>
      <c r="R363" s="193">
        <v>0</v>
      </c>
      <c r="S363" s="193">
        <v>0</v>
      </c>
      <c r="T363" s="193">
        <v>0</v>
      </c>
    </row>
    <row r="364" spans="1:20" x14ac:dyDescent="0.2">
      <c r="A364" t="s">
        <v>76</v>
      </c>
      <c r="B364" s="211" t="str">
        <f t="shared" si="9"/>
        <v>M1</v>
      </c>
      <c r="C364" s="211" t="str">
        <f t="shared" si="9"/>
        <v>M1</v>
      </c>
      <c r="D364" s="211" t="str">
        <f t="shared" si="9"/>
        <v>M1</v>
      </c>
      <c r="E364" s="211" t="str">
        <f t="shared" si="9"/>
        <v>M1</v>
      </c>
      <c r="F364" s="211" t="str">
        <f t="shared" si="9"/>
        <v>M1</v>
      </c>
      <c r="G364" s="211" t="str">
        <f t="shared" si="9"/>
        <v>M1</v>
      </c>
      <c r="H364" s="211" t="str">
        <f t="shared" si="9"/>
        <v>M1</v>
      </c>
      <c r="I364" s="211" t="str">
        <f t="shared" si="9"/>
        <v>M1</v>
      </c>
      <c r="L364" s="193" t="s">
        <v>76</v>
      </c>
      <c r="M364" s="193">
        <v>0</v>
      </c>
      <c r="N364" s="193">
        <v>0</v>
      </c>
      <c r="O364" s="193">
        <v>0</v>
      </c>
      <c r="P364" s="193">
        <v>0</v>
      </c>
      <c r="Q364" s="193">
        <v>0</v>
      </c>
      <c r="R364" s="193">
        <v>0</v>
      </c>
      <c r="S364" s="193">
        <v>0</v>
      </c>
      <c r="T364" s="193">
        <v>0</v>
      </c>
    </row>
    <row r="365" spans="1:20" x14ac:dyDescent="0.2">
      <c r="A365" t="s">
        <v>62</v>
      </c>
      <c r="B365" s="211" t="str">
        <f t="shared" si="9"/>
        <v>M1</v>
      </c>
      <c r="C365" s="211" t="str">
        <f t="shared" si="9"/>
        <v>M1</v>
      </c>
      <c r="D365" s="211" t="str">
        <f t="shared" si="9"/>
        <v>M1</v>
      </c>
      <c r="E365" s="211" t="str">
        <f t="shared" si="9"/>
        <v>M1</v>
      </c>
      <c r="F365" s="211" t="str">
        <f t="shared" si="9"/>
        <v>M1</v>
      </c>
      <c r="G365" s="211" t="str">
        <f t="shared" si="9"/>
        <v>M1</v>
      </c>
      <c r="H365" s="211" t="str">
        <f t="shared" si="9"/>
        <v>M1</v>
      </c>
      <c r="I365" s="211" t="str">
        <f t="shared" si="9"/>
        <v>M1</v>
      </c>
      <c r="L365" s="193" t="s">
        <v>62</v>
      </c>
      <c r="M365" s="193">
        <v>0</v>
      </c>
      <c r="N365" s="193">
        <v>0</v>
      </c>
      <c r="O365" s="193">
        <v>0</v>
      </c>
      <c r="P365" s="193">
        <v>0</v>
      </c>
      <c r="Q365" s="193">
        <v>0</v>
      </c>
      <c r="R365" s="193">
        <v>0</v>
      </c>
      <c r="S365" s="193">
        <v>0</v>
      </c>
      <c r="T365" s="193">
        <v>0</v>
      </c>
    </row>
    <row r="366" spans="1:20" x14ac:dyDescent="0.2">
      <c r="A366" t="s">
        <v>73</v>
      </c>
      <c r="B366" s="211" t="str">
        <f t="shared" si="9"/>
        <v>M1</v>
      </c>
      <c r="C366" s="211" t="str">
        <f t="shared" si="9"/>
        <v>M1</v>
      </c>
      <c r="D366" s="211" t="str">
        <f t="shared" si="9"/>
        <v>M1</v>
      </c>
      <c r="E366" s="211" t="str">
        <f t="shared" si="9"/>
        <v>M1</v>
      </c>
      <c r="F366" s="211" t="str">
        <f t="shared" si="9"/>
        <v>M1</v>
      </c>
      <c r="G366" s="211" t="str">
        <f t="shared" si="9"/>
        <v>M1</v>
      </c>
      <c r="H366" s="211" t="str">
        <f t="shared" si="9"/>
        <v>M1</v>
      </c>
      <c r="I366" s="211" t="str">
        <f t="shared" si="9"/>
        <v>M1</v>
      </c>
      <c r="L366" s="193" t="s">
        <v>73</v>
      </c>
      <c r="M366" s="193">
        <v>0</v>
      </c>
      <c r="N366" s="193">
        <v>0</v>
      </c>
      <c r="O366" s="193">
        <v>0</v>
      </c>
      <c r="P366" s="193">
        <v>0</v>
      </c>
      <c r="Q366" s="193">
        <v>0</v>
      </c>
      <c r="R366" s="193">
        <v>0</v>
      </c>
      <c r="S366" s="193">
        <v>0</v>
      </c>
      <c r="T366" s="193">
        <v>0</v>
      </c>
    </row>
    <row r="367" spans="1:20" x14ac:dyDescent="0.2">
      <c r="A367" t="s">
        <v>117</v>
      </c>
      <c r="B367" s="211" t="str">
        <f t="shared" si="9"/>
        <v>M1</v>
      </c>
      <c r="C367" s="211" t="str">
        <f t="shared" si="9"/>
        <v>M1</v>
      </c>
      <c r="D367" s="211" t="str">
        <f t="shared" si="9"/>
        <v>M1</v>
      </c>
      <c r="E367" s="211" t="str">
        <f t="shared" si="9"/>
        <v>M1</v>
      </c>
      <c r="F367" s="211" t="str">
        <f t="shared" si="9"/>
        <v>M1</v>
      </c>
      <c r="G367" s="211" t="str">
        <f t="shared" si="9"/>
        <v>M1</v>
      </c>
      <c r="H367" s="211" t="str">
        <f t="shared" si="9"/>
        <v>M1</v>
      </c>
      <c r="I367" s="211" t="str">
        <f t="shared" si="9"/>
        <v>M1</v>
      </c>
      <c r="L367" s="193" t="s">
        <v>117</v>
      </c>
      <c r="M367" s="193">
        <v>0</v>
      </c>
      <c r="N367" s="193">
        <v>0</v>
      </c>
      <c r="O367" s="193">
        <v>0</v>
      </c>
      <c r="P367" s="193">
        <v>0</v>
      </c>
      <c r="Q367" s="193">
        <v>0</v>
      </c>
      <c r="R367" s="193">
        <v>0</v>
      </c>
      <c r="S367" s="193">
        <v>0</v>
      </c>
      <c r="T367" s="193">
        <v>0</v>
      </c>
    </row>
    <row r="368" spans="1:20" x14ac:dyDescent="0.2">
      <c r="A368" t="s">
        <v>74</v>
      </c>
      <c r="B368" s="211" t="str">
        <f t="shared" si="9"/>
        <v>M1</v>
      </c>
      <c r="C368" s="211" t="str">
        <f t="shared" si="9"/>
        <v>M1</v>
      </c>
      <c r="D368" s="211" t="str">
        <f t="shared" si="9"/>
        <v>M1</v>
      </c>
      <c r="E368" s="211" t="str">
        <f t="shared" si="9"/>
        <v>M1</v>
      </c>
      <c r="F368" s="211" t="str">
        <f t="shared" si="9"/>
        <v>M1</v>
      </c>
      <c r="G368" s="211" t="str">
        <f t="shared" si="9"/>
        <v>M1</v>
      </c>
      <c r="H368" s="211" t="str">
        <f t="shared" si="9"/>
        <v>M1</v>
      </c>
      <c r="I368" s="211" t="str">
        <f t="shared" si="9"/>
        <v>M1</v>
      </c>
      <c r="L368" s="193" t="s">
        <v>74</v>
      </c>
      <c r="M368" s="193">
        <v>0</v>
      </c>
      <c r="N368" s="193">
        <v>0</v>
      </c>
      <c r="O368" s="193">
        <v>0</v>
      </c>
      <c r="P368" s="193">
        <v>0</v>
      </c>
      <c r="Q368" s="193">
        <v>0</v>
      </c>
      <c r="R368" s="193">
        <v>0</v>
      </c>
      <c r="S368" s="193">
        <v>0</v>
      </c>
      <c r="T368" s="193">
        <v>0</v>
      </c>
    </row>
    <row r="369" spans="1:20" x14ac:dyDescent="0.2">
      <c r="A369" t="s">
        <v>66</v>
      </c>
      <c r="B369" s="211" t="str">
        <f t="shared" si="9"/>
        <v>M1</v>
      </c>
      <c r="C369" s="211" t="str">
        <f t="shared" si="9"/>
        <v>M1</v>
      </c>
      <c r="D369" s="211" t="str">
        <f t="shared" si="9"/>
        <v>M1</v>
      </c>
      <c r="E369" s="211" t="str">
        <f t="shared" si="9"/>
        <v>M1</v>
      </c>
      <c r="F369" s="211" t="str">
        <f t="shared" si="9"/>
        <v>M1</v>
      </c>
      <c r="G369" s="211" t="str">
        <f t="shared" si="9"/>
        <v>M1</v>
      </c>
      <c r="H369" s="211" t="str">
        <f t="shared" si="9"/>
        <v>M1</v>
      </c>
      <c r="I369" s="211" t="str">
        <f t="shared" si="9"/>
        <v>M1</v>
      </c>
      <c r="L369" s="193" t="s">
        <v>66</v>
      </c>
      <c r="M369" s="193">
        <v>0</v>
      </c>
      <c r="N369" s="193">
        <v>0</v>
      </c>
      <c r="O369" s="193">
        <v>0</v>
      </c>
      <c r="P369" s="193">
        <v>0</v>
      </c>
      <c r="Q369" s="193">
        <v>0</v>
      </c>
      <c r="R369" s="193">
        <v>0</v>
      </c>
      <c r="S369" s="193">
        <v>0</v>
      </c>
      <c r="T369" s="193">
        <v>0</v>
      </c>
    </row>
    <row r="370" spans="1:20" x14ac:dyDescent="0.2">
      <c r="A370" t="s">
        <v>69</v>
      </c>
      <c r="B370" s="211" t="str">
        <f t="shared" si="9"/>
        <v>M1</v>
      </c>
      <c r="C370" s="211" t="str">
        <f t="shared" si="9"/>
        <v>M1</v>
      </c>
      <c r="D370" s="211" t="str">
        <f t="shared" si="9"/>
        <v>M1</v>
      </c>
      <c r="E370" s="211" t="str">
        <f t="shared" si="9"/>
        <v>M1</v>
      </c>
      <c r="F370" s="211" t="str">
        <f t="shared" si="9"/>
        <v>M1</v>
      </c>
      <c r="G370" s="211" t="str">
        <f t="shared" si="9"/>
        <v>M1</v>
      </c>
      <c r="H370" s="211" t="str">
        <f t="shared" si="9"/>
        <v>M1</v>
      </c>
      <c r="I370" s="211" t="str">
        <f t="shared" si="9"/>
        <v>M1</v>
      </c>
      <c r="L370" s="193" t="s">
        <v>69</v>
      </c>
      <c r="M370" s="193">
        <v>0</v>
      </c>
      <c r="N370" s="193">
        <v>0</v>
      </c>
      <c r="O370" s="193">
        <v>0</v>
      </c>
      <c r="P370" s="193">
        <v>0</v>
      </c>
      <c r="Q370" s="193">
        <v>0</v>
      </c>
      <c r="R370" s="193">
        <v>0</v>
      </c>
      <c r="S370" s="193">
        <v>0</v>
      </c>
      <c r="T370" s="193">
        <v>0</v>
      </c>
    </row>
    <row r="371" spans="1:20" x14ac:dyDescent="0.2">
      <c r="A371" t="s">
        <v>59</v>
      </c>
      <c r="B371" s="211" t="str">
        <f t="shared" si="9"/>
        <v>M1</v>
      </c>
      <c r="C371" s="211" t="str">
        <f t="shared" si="9"/>
        <v>M1</v>
      </c>
      <c r="D371" s="211" t="str">
        <f t="shared" si="9"/>
        <v>M1</v>
      </c>
      <c r="E371" s="211" t="str">
        <f t="shared" si="9"/>
        <v>M1</v>
      </c>
      <c r="F371" s="211" t="str">
        <f t="shared" si="9"/>
        <v>M1</v>
      </c>
      <c r="G371" s="211" t="str">
        <f t="shared" si="9"/>
        <v>M1</v>
      </c>
      <c r="H371" s="211" t="str">
        <f t="shared" si="9"/>
        <v>M1</v>
      </c>
      <c r="I371" s="211" t="str">
        <f t="shared" si="9"/>
        <v>M1</v>
      </c>
      <c r="L371" s="193" t="s">
        <v>59</v>
      </c>
      <c r="M371" s="193">
        <v>0</v>
      </c>
      <c r="N371" s="193">
        <v>0</v>
      </c>
      <c r="O371" s="193">
        <v>0</v>
      </c>
      <c r="P371" s="193">
        <v>0</v>
      </c>
      <c r="Q371" s="193">
        <v>0</v>
      </c>
      <c r="R371" s="193">
        <v>0</v>
      </c>
      <c r="S371" s="193">
        <v>0</v>
      </c>
      <c r="T371" s="193">
        <v>0</v>
      </c>
    </row>
    <row r="372" spans="1:20" x14ac:dyDescent="0.2">
      <c r="A372" t="s">
        <v>64</v>
      </c>
      <c r="B372" s="211" t="str">
        <f t="shared" si="9"/>
        <v>M1</v>
      </c>
      <c r="C372" s="211" t="str">
        <f t="shared" si="9"/>
        <v>M1</v>
      </c>
      <c r="D372" s="211" t="str">
        <f t="shared" si="9"/>
        <v>M1</v>
      </c>
      <c r="E372" s="211" t="str">
        <f t="shared" si="9"/>
        <v>M1</v>
      </c>
      <c r="F372" s="211" t="str">
        <f t="shared" si="9"/>
        <v>M1</v>
      </c>
      <c r="G372" s="211" t="str">
        <f t="shared" si="9"/>
        <v>M1</v>
      </c>
      <c r="H372" s="211" t="str">
        <f t="shared" si="9"/>
        <v>M1</v>
      </c>
      <c r="I372" s="211" t="str">
        <f t="shared" si="9"/>
        <v>M1</v>
      </c>
      <c r="L372" s="193" t="s">
        <v>64</v>
      </c>
      <c r="M372" s="193">
        <v>0</v>
      </c>
      <c r="N372" s="193">
        <v>0</v>
      </c>
      <c r="O372" s="193">
        <v>0</v>
      </c>
      <c r="P372" s="193">
        <v>0</v>
      </c>
      <c r="Q372" s="193">
        <v>0</v>
      </c>
      <c r="R372" s="193">
        <v>0</v>
      </c>
      <c r="S372" s="193">
        <v>0</v>
      </c>
      <c r="T372" s="193">
        <v>0</v>
      </c>
    </row>
    <row r="373" spans="1:20" x14ac:dyDescent="0.2">
      <c r="A373" t="s">
        <v>71</v>
      </c>
      <c r="B373" s="211" t="str">
        <f t="shared" si="9"/>
        <v>M1</v>
      </c>
      <c r="C373" s="211" t="str">
        <f t="shared" si="9"/>
        <v>M1</v>
      </c>
      <c r="D373" s="211" t="str">
        <f t="shared" si="9"/>
        <v>M1</v>
      </c>
      <c r="E373" s="211" t="str">
        <f t="shared" si="9"/>
        <v>M1</v>
      </c>
      <c r="F373" s="211" t="str">
        <f t="shared" si="9"/>
        <v>M1</v>
      </c>
      <c r="G373" s="211" t="str">
        <f t="shared" si="9"/>
        <v>M1</v>
      </c>
      <c r="H373" s="211" t="str">
        <f t="shared" si="9"/>
        <v>M1</v>
      </c>
      <c r="I373" s="211" t="str">
        <f t="shared" si="9"/>
        <v>M1</v>
      </c>
      <c r="L373" s="193" t="s">
        <v>71</v>
      </c>
      <c r="M373" s="193">
        <v>0</v>
      </c>
      <c r="N373" s="193">
        <v>0</v>
      </c>
      <c r="O373" s="193">
        <v>0</v>
      </c>
      <c r="P373" s="193">
        <v>0</v>
      </c>
      <c r="Q373" s="193">
        <v>0</v>
      </c>
      <c r="R373" s="193">
        <v>0</v>
      </c>
      <c r="S373" s="193">
        <v>0</v>
      </c>
      <c r="T373" s="193">
        <v>0</v>
      </c>
    </row>
    <row r="374" spans="1:20" x14ac:dyDescent="0.2">
      <c r="A374" t="s">
        <v>58</v>
      </c>
      <c r="B374" s="211" t="str">
        <f t="shared" si="9"/>
        <v>M1</v>
      </c>
      <c r="C374" s="211" t="str">
        <f t="shared" si="9"/>
        <v>M1</v>
      </c>
      <c r="D374" s="211" t="str">
        <f t="shared" si="9"/>
        <v>M1</v>
      </c>
      <c r="E374" s="211" t="str">
        <f t="shared" si="9"/>
        <v>M1</v>
      </c>
      <c r="F374" s="211" t="str">
        <f t="shared" si="9"/>
        <v>M1</v>
      </c>
      <c r="G374" s="211" t="str">
        <f t="shared" si="9"/>
        <v>M1</v>
      </c>
      <c r="H374" s="211" t="str">
        <f t="shared" si="9"/>
        <v>M1</v>
      </c>
      <c r="I374" s="211" t="str">
        <f t="shared" si="9"/>
        <v>M1</v>
      </c>
      <c r="L374" s="193" t="s">
        <v>58</v>
      </c>
      <c r="M374" s="193">
        <v>0</v>
      </c>
      <c r="N374" s="193">
        <v>0</v>
      </c>
      <c r="O374" s="193">
        <v>0</v>
      </c>
      <c r="P374" s="193">
        <v>0</v>
      </c>
      <c r="Q374" s="193">
        <v>0</v>
      </c>
      <c r="R374" s="193">
        <v>0</v>
      </c>
      <c r="S374" s="193">
        <v>0</v>
      </c>
      <c r="T374" s="193">
        <v>0</v>
      </c>
    </row>
    <row r="375" spans="1:20" x14ac:dyDescent="0.2">
      <c r="A375" t="s">
        <v>70</v>
      </c>
      <c r="B375" s="211" t="str">
        <f t="shared" si="9"/>
        <v>M1</v>
      </c>
      <c r="C375" s="211" t="str">
        <f t="shared" si="9"/>
        <v>M1</v>
      </c>
      <c r="D375" s="211" t="str">
        <f t="shared" si="9"/>
        <v>M1</v>
      </c>
      <c r="E375" s="211" t="str">
        <f t="shared" si="9"/>
        <v>M1</v>
      </c>
      <c r="F375" s="211" t="str">
        <f t="shared" si="9"/>
        <v>M1</v>
      </c>
      <c r="G375" s="211" t="str">
        <f t="shared" si="9"/>
        <v>M1</v>
      </c>
      <c r="H375" s="211" t="str">
        <f t="shared" si="9"/>
        <v>M1</v>
      </c>
      <c r="I375" s="211" t="str">
        <f t="shared" si="9"/>
        <v>M1</v>
      </c>
      <c r="L375" s="193" t="s">
        <v>70</v>
      </c>
      <c r="M375" s="193">
        <v>0</v>
      </c>
      <c r="N375" s="193">
        <v>0</v>
      </c>
      <c r="O375" s="193">
        <v>0</v>
      </c>
      <c r="P375" s="193">
        <v>0</v>
      </c>
      <c r="Q375" s="193">
        <v>0</v>
      </c>
      <c r="R375" s="193">
        <v>0</v>
      </c>
      <c r="S375" s="193">
        <v>0</v>
      </c>
      <c r="T375" s="193">
        <v>0</v>
      </c>
    </row>
    <row r="376" spans="1:20" x14ac:dyDescent="0.2">
      <c r="A376" t="s">
        <v>72</v>
      </c>
      <c r="B376" s="211" t="str">
        <f t="shared" si="9"/>
        <v>M1</v>
      </c>
      <c r="C376" s="211" t="str">
        <f t="shared" si="9"/>
        <v>M1</v>
      </c>
      <c r="D376" s="211" t="str">
        <f t="shared" si="9"/>
        <v>M1</v>
      </c>
      <c r="E376" s="211" t="str">
        <f t="shared" si="9"/>
        <v>M1</v>
      </c>
      <c r="F376" s="211" t="str">
        <f t="shared" si="9"/>
        <v>M1</v>
      </c>
      <c r="G376" s="211" t="str">
        <f t="shared" si="9"/>
        <v>M1</v>
      </c>
      <c r="H376" s="211" t="str">
        <f t="shared" si="9"/>
        <v>M1</v>
      </c>
      <c r="I376" s="211" t="str">
        <f t="shared" si="9"/>
        <v>M1</v>
      </c>
      <c r="L376" s="193" t="s">
        <v>72</v>
      </c>
      <c r="M376" s="193">
        <v>0</v>
      </c>
      <c r="N376" s="193">
        <v>0</v>
      </c>
      <c r="O376" s="193">
        <v>0</v>
      </c>
      <c r="P376" s="193">
        <v>0</v>
      </c>
      <c r="Q376" s="193">
        <v>0</v>
      </c>
      <c r="R376" s="193">
        <v>0</v>
      </c>
      <c r="S376" s="193">
        <v>0</v>
      </c>
      <c r="T376" s="193">
        <v>0</v>
      </c>
    </row>
    <row r="377" spans="1:20" x14ac:dyDescent="0.2">
      <c r="A377" t="s">
        <v>61</v>
      </c>
      <c r="B377" s="211" t="str">
        <f t="shared" si="9"/>
        <v>M1</v>
      </c>
      <c r="C377" s="211" t="str">
        <f t="shared" si="9"/>
        <v>M1</v>
      </c>
      <c r="D377" s="211" t="str">
        <f t="shared" si="9"/>
        <v>M1</v>
      </c>
      <c r="E377" s="211" t="str">
        <f t="shared" si="9"/>
        <v>M1</v>
      </c>
      <c r="F377" s="211" t="str">
        <f t="shared" si="9"/>
        <v>M1</v>
      </c>
      <c r="G377" s="211" t="str">
        <f t="shared" si="9"/>
        <v>M1</v>
      </c>
      <c r="H377" s="211" t="str">
        <f t="shared" si="9"/>
        <v>M1</v>
      </c>
      <c r="I377" s="211" t="str">
        <f t="shared" si="9"/>
        <v>M1</v>
      </c>
      <c r="L377" s="193" t="s">
        <v>61</v>
      </c>
      <c r="M377" s="193">
        <v>0</v>
      </c>
      <c r="N377" s="193">
        <v>0</v>
      </c>
      <c r="O377" s="193">
        <v>0</v>
      </c>
      <c r="P377" s="193">
        <v>0</v>
      </c>
      <c r="Q377" s="193">
        <v>0</v>
      </c>
      <c r="R377" s="193">
        <v>0</v>
      </c>
      <c r="S377" s="193">
        <v>0</v>
      </c>
      <c r="T377" s="193">
        <v>0</v>
      </c>
    </row>
    <row r="378" spans="1:20" x14ac:dyDescent="0.2">
      <c r="A378" t="s">
        <v>56</v>
      </c>
      <c r="B378" s="211" t="str">
        <f t="shared" si="9"/>
        <v>M1</v>
      </c>
      <c r="C378" s="211" t="str">
        <f t="shared" si="9"/>
        <v>M1</v>
      </c>
      <c r="D378" s="211" t="str">
        <f t="shared" si="9"/>
        <v>M1</v>
      </c>
      <c r="E378" s="211" t="str">
        <f t="shared" si="9"/>
        <v>M1</v>
      </c>
      <c r="F378" s="211" t="str">
        <f t="shared" si="9"/>
        <v>M1</v>
      </c>
      <c r="G378" s="211" t="str">
        <f t="shared" si="9"/>
        <v>M1</v>
      </c>
      <c r="H378" s="211" t="str">
        <f t="shared" si="9"/>
        <v>M1</v>
      </c>
      <c r="I378" s="211" t="str">
        <f t="shared" si="9"/>
        <v>M1</v>
      </c>
      <c r="L378" s="193" t="s">
        <v>56</v>
      </c>
      <c r="M378" s="193">
        <v>0</v>
      </c>
      <c r="N378" s="193">
        <v>0</v>
      </c>
      <c r="O378" s="193">
        <v>0</v>
      </c>
      <c r="P378" s="193">
        <v>0</v>
      </c>
      <c r="Q378" s="193">
        <v>0</v>
      </c>
      <c r="R378" s="193">
        <v>0</v>
      </c>
      <c r="S378" s="193">
        <v>0</v>
      </c>
      <c r="T378" s="193">
        <v>0</v>
      </c>
    </row>
    <row r="379" spans="1:20" x14ac:dyDescent="0.2">
      <c r="L379" s="195"/>
    </row>
    <row r="380" spans="1:20" ht="31" x14ac:dyDescent="0.35">
      <c r="A380" s="212" t="s">
        <v>1390</v>
      </c>
      <c r="B380" s="212"/>
      <c r="C380" s="212"/>
      <c r="D380" s="212"/>
      <c r="E380" s="212"/>
      <c r="F380" s="212"/>
      <c r="G380" s="212"/>
      <c r="H380" s="212"/>
      <c r="I380" s="212"/>
      <c r="J380" s="215"/>
      <c r="K380" s="215"/>
      <c r="L380" s="212"/>
      <c r="M380" s="212"/>
      <c r="N380" s="212"/>
      <c r="O380" s="212"/>
      <c r="P380" s="212"/>
      <c r="Q380" s="212"/>
      <c r="R380" s="212"/>
      <c r="S380" s="212"/>
      <c r="T380" s="212"/>
    </row>
    <row r="381" spans="1:20" x14ac:dyDescent="0.2">
      <c r="L381" s="195"/>
    </row>
    <row r="382" spans="1:20" ht="16" x14ac:dyDescent="0.2">
      <c r="A382" s="213" t="s">
        <v>1299</v>
      </c>
      <c r="B382" s="118"/>
      <c r="C382" s="118"/>
      <c r="D382" s="118"/>
      <c r="E382" s="118"/>
      <c r="F382" s="118"/>
      <c r="G382" s="118"/>
      <c r="H382" s="118"/>
      <c r="I382" s="118"/>
      <c r="L382" s="165" t="s">
        <v>1391</v>
      </c>
      <c r="M382" s="165"/>
      <c r="N382" s="165"/>
      <c r="O382" s="165"/>
      <c r="P382" s="165"/>
      <c r="Q382" s="165"/>
      <c r="R382" s="165"/>
      <c r="S382" s="165"/>
      <c r="T382" s="165"/>
    </row>
    <row r="383" spans="1:20" ht="21" x14ac:dyDescent="0.25">
      <c r="L383" s="214" t="s">
        <v>1387</v>
      </c>
      <c r="M383" s="191"/>
      <c r="N383" s="191"/>
      <c r="O383" s="191"/>
      <c r="P383" s="191"/>
      <c r="Q383" s="191"/>
      <c r="R383" s="191"/>
      <c r="S383" s="191"/>
      <c r="T383" s="191"/>
    </row>
    <row r="384" spans="1:20" ht="16" x14ac:dyDescent="0.2">
      <c r="A384" s="119" t="s">
        <v>1336</v>
      </c>
      <c r="B384" s="120" t="s">
        <v>57</v>
      </c>
      <c r="C384" s="120" t="s">
        <v>68</v>
      </c>
      <c r="D384" s="120" t="s">
        <v>63</v>
      </c>
      <c r="E384" s="120" t="s">
        <v>60</v>
      </c>
      <c r="F384" s="120" t="s">
        <v>75</v>
      </c>
      <c r="G384" s="120" t="s">
        <v>67</v>
      </c>
      <c r="H384" s="120" t="s">
        <v>84</v>
      </c>
      <c r="I384" s="120" t="s">
        <v>1303</v>
      </c>
      <c r="L384" s="192" t="s">
        <v>1336</v>
      </c>
      <c r="M384" s="120" t="s">
        <v>57</v>
      </c>
      <c r="N384" s="120" t="s">
        <v>68</v>
      </c>
      <c r="O384" s="120" t="s">
        <v>63</v>
      </c>
      <c r="P384" s="120" t="s">
        <v>60</v>
      </c>
      <c r="Q384" s="120" t="s">
        <v>75</v>
      </c>
      <c r="R384" s="120" t="s">
        <v>67</v>
      </c>
      <c r="S384" s="120" t="s">
        <v>84</v>
      </c>
      <c r="T384" s="120" t="s">
        <v>1303</v>
      </c>
    </row>
    <row r="385" spans="1:20" x14ac:dyDescent="0.2">
      <c r="A385" t="s">
        <v>65</v>
      </c>
      <c r="B385" s="211" t="str">
        <f t="shared" ref="B385:I400" si="10">_xlfn.IFS(M385&gt;10000,"M5",M385&gt;2000,"M4",M385&gt;500,"M3",M385&gt;100,"M2",M385&gt;=0,"M1")</f>
        <v>M1</v>
      </c>
      <c r="C385" s="211" t="str">
        <f t="shared" si="10"/>
        <v>M1</v>
      </c>
      <c r="D385" s="211" t="str">
        <f t="shared" si="10"/>
        <v>M1</v>
      </c>
      <c r="E385" s="211" t="str">
        <f t="shared" si="10"/>
        <v>M1</v>
      </c>
      <c r="F385" s="211" t="str">
        <f t="shared" si="10"/>
        <v>M1</v>
      </c>
      <c r="G385" s="211" t="str">
        <f t="shared" si="10"/>
        <v>M1</v>
      </c>
      <c r="H385" s="211" t="str">
        <f t="shared" si="10"/>
        <v>M1</v>
      </c>
      <c r="I385" s="211" t="str">
        <f t="shared" si="10"/>
        <v>M1</v>
      </c>
      <c r="L385" s="193" t="s">
        <v>65</v>
      </c>
      <c r="M385" s="193">
        <v>0</v>
      </c>
      <c r="N385" s="193">
        <v>0</v>
      </c>
      <c r="O385" s="193">
        <v>0</v>
      </c>
      <c r="P385" s="193">
        <v>0</v>
      </c>
      <c r="Q385" s="193">
        <v>0</v>
      </c>
      <c r="R385" s="193">
        <v>0</v>
      </c>
      <c r="S385" s="193">
        <v>0</v>
      </c>
      <c r="T385" s="193">
        <v>0</v>
      </c>
    </row>
    <row r="386" spans="1:20" x14ac:dyDescent="0.2">
      <c r="A386" t="s">
        <v>76</v>
      </c>
      <c r="B386" s="211" t="str">
        <f t="shared" si="10"/>
        <v>M1</v>
      </c>
      <c r="C386" s="211" t="str">
        <f t="shared" si="10"/>
        <v>M1</v>
      </c>
      <c r="D386" s="211" t="str">
        <f t="shared" si="10"/>
        <v>M1</v>
      </c>
      <c r="E386" s="211" t="str">
        <f t="shared" si="10"/>
        <v>M1</v>
      </c>
      <c r="F386" s="211" t="str">
        <f t="shared" si="10"/>
        <v>M1</v>
      </c>
      <c r="G386" s="211" t="str">
        <f t="shared" si="10"/>
        <v>M1</v>
      </c>
      <c r="H386" s="211" t="str">
        <f t="shared" si="10"/>
        <v>M1</v>
      </c>
      <c r="I386" s="211" t="str">
        <f t="shared" si="10"/>
        <v>M1</v>
      </c>
      <c r="L386" s="193" t="s">
        <v>76</v>
      </c>
      <c r="M386" s="193">
        <v>0</v>
      </c>
      <c r="N386" s="193">
        <v>0</v>
      </c>
      <c r="O386" s="193">
        <v>0</v>
      </c>
      <c r="P386" s="193">
        <v>0</v>
      </c>
      <c r="Q386" s="193">
        <v>0</v>
      </c>
      <c r="R386" s="193">
        <v>0</v>
      </c>
      <c r="S386" s="193">
        <v>0</v>
      </c>
      <c r="T386" s="193">
        <v>0</v>
      </c>
    </row>
    <row r="387" spans="1:20" x14ac:dyDescent="0.2">
      <c r="A387" t="s">
        <v>62</v>
      </c>
      <c r="B387" s="211" t="str">
        <f t="shared" si="10"/>
        <v>M1</v>
      </c>
      <c r="C387" s="211" t="str">
        <f t="shared" si="10"/>
        <v>M1</v>
      </c>
      <c r="D387" s="211" t="str">
        <f t="shared" si="10"/>
        <v>M1</v>
      </c>
      <c r="E387" s="211" t="str">
        <f t="shared" si="10"/>
        <v>M1</v>
      </c>
      <c r="F387" s="211" t="str">
        <f t="shared" si="10"/>
        <v>M1</v>
      </c>
      <c r="G387" s="211" t="str">
        <f t="shared" si="10"/>
        <v>M1</v>
      </c>
      <c r="H387" s="211" t="str">
        <f t="shared" si="10"/>
        <v>M1</v>
      </c>
      <c r="I387" s="211" t="str">
        <f t="shared" si="10"/>
        <v>M1</v>
      </c>
      <c r="L387" s="193" t="s">
        <v>62</v>
      </c>
      <c r="M387" s="193">
        <v>0</v>
      </c>
      <c r="N387" s="193">
        <v>0</v>
      </c>
      <c r="O387" s="193">
        <v>0</v>
      </c>
      <c r="P387" s="193">
        <v>0</v>
      </c>
      <c r="Q387" s="193">
        <v>0</v>
      </c>
      <c r="R387" s="193">
        <v>0</v>
      </c>
      <c r="S387" s="193">
        <v>0</v>
      </c>
      <c r="T387" s="193">
        <v>0</v>
      </c>
    </row>
    <row r="388" spans="1:20" x14ac:dyDescent="0.2">
      <c r="A388" t="s">
        <v>73</v>
      </c>
      <c r="B388" s="211" t="str">
        <f t="shared" si="10"/>
        <v>M1</v>
      </c>
      <c r="C388" s="211" t="str">
        <f t="shared" si="10"/>
        <v>M1</v>
      </c>
      <c r="D388" s="211" t="str">
        <f t="shared" si="10"/>
        <v>M1</v>
      </c>
      <c r="E388" s="211" t="str">
        <f t="shared" si="10"/>
        <v>M1</v>
      </c>
      <c r="F388" s="211" t="str">
        <f t="shared" si="10"/>
        <v>M1</v>
      </c>
      <c r="G388" s="211" t="str">
        <f t="shared" si="10"/>
        <v>M1</v>
      </c>
      <c r="H388" s="211" t="str">
        <f t="shared" si="10"/>
        <v>M1</v>
      </c>
      <c r="I388" s="211" t="str">
        <f t="shared" si="10"/>
        <v>M1</v>
      </c>
      <c r="L388" s="193" t="s">
        <v>73</v>
      </c>
      <c r="M388" s="193">
        <v>0</v>
      </c>
      <c r="N388" s="193">
        <v>0</v>
      </c>
      <c r="O388" s="193">
        <v>0</v>
      </c>
      <c r="P388" s="193">
        <v>0</v>
      </c>
      <c r="Q388" s="193">
        <v>0</v>
      </c>
      <c r="R388" s="193">
        <v>0</v>
      </c>
      <c r="S388" s="193">
        <v>0</v>
      </c>
      <c r="T388" s="193">
        <v>0</v>
      </c>
    </row>
    <row r="389" spans="1:20" x14ac:dyDescent="0.2">
      <c r="A389" t="s">
        <v>117</v>
      </c>
      <c r="B389" s="211" t="str">
        <f t="shared" si="10"/>
        <v>M1</v>
      </c>
      <c r="C389" s="211" t="str">
        <f t="shared" si="10"/>
        <v>M1</v>
      </c>
      <c r="D389" s="211" t="str">
        <f t="shared" si="10"/>
        <v>M1</v>
      </c>
      <c r="E389" s="211" t="str">
        <f t="shared" si="10"/>
        <v>M1</v>
      </c>
      <c r="F389" s="211" t="str">
        <f t="shared" si="10"/>
        <v>M1</v>
      </c>
      <c r="G389" s="211" t="str">
        <f t="shared" si="10"/>
        <v>M1</v>
      </c>
      <c r="H389" s="211" t="str">
        <f t="shared" si="10"/>
        <v>M1</v>
      </c>
      <c r="I389" s="211" t="str">
        <f t="shared" si="10"/>
        <v>M1</v>
      </c>
      <c r="L389" s="193" t="s">
        <v>117</v>
      </c>
      <c r="M389" s="193">
        <v>0</v>
      </c>
      <c r="N389" s="193">
        <v>0</v>
      </c>
      <c r="O389" s="193">
        <v>0</v>
      </c>
      <c r="P389" s="193">
        <v>0</v>
      </c>
      <c r="Q389" s="193">
        <v>0</v>
      </c>
      <c r="R389" s="193">
        <v>0</v>
      </c>
      <c r="S389" s="193">
        <v>0</v>
      </c>
      <c r="T389" s="193">
        <v>0</v>
      </c>
    </row>
    <row r="390" spans="1:20" x14ac:dyDescent="0.2">
      <c r="A390" t="s">
        <v>74</v>
      </c>
      <c r="B390" s="211" t="str">
        <f t="shared" si="10"/>
        <v>M1</v>
      </c>
      <c r="C390" s="211" t="str">
        <f t="shared" si="10"/>
        <v>M1</v>
      </c>
      <c r="D390" s="211" t="str">
        <f t="shared" si="10"/>
        <v>M1</v>
      </c>
      <c r="E390" s="211" t="str">
        <f t="shared" si="10"/>
        <v>M1</v>
      </c>
      <c r="F390" s="211" t="str">
        <f t="shared" si="10"/>
        <v>M1</v>
      </c>
      <c r="G390" s="211" t="str">
        <f t="shared" si="10"/>
        <v>M1</v>
      </c>
      <c r="H390" s="211" t="str">
        <f t="shared" si="10"/>
        <v>M1</v>
      </c>
      <c r="I390" s="211" t="str">
        <f t="shared" si="10"/>
        <v>M1</v>
      </c>
      <c r="L390" s="193" t="s">
        <v>74</v>
      </c>
      <c r="M390" s="193">
        <v>0</v>
      </c>
      <c r="N390" s="193">
        <v>0</v>
      </c>
      <c r="O390" s="193">
        <v>0</v>
      </c>
      <c r="P390" s="193">
        <v>0</v>
      </c>
      <c r="Q390" s="193">
        <v>0</v>
      </c>
      <c r="R390" s="193">
        <v>0</v>
      </c>
      <c r="S390" s="193">
        <v>0</v>
      </c>
      <c r="T390" s="193">
        <v>0</v>
      </c>
    </row>
    <row r="391" spans="1:20" x14ac:dyDescent="0.2">
      <c r="A391" t="s">
        <v>66</v>
      </c>
      <c r="B391" s="211" t="str">
        <f t="shared" si="10"/>
        <v>M1</v>
      </c>
      <c r="C391" s="211" t="str">
        <f t="shared" si="10"/>
        <v>M1</v>
      </c>
      <c r="D391" s="211" t="str">
        <f t="shared" si="10"/>
        <v>M1</v>
      </c>
      <c r="E391" s="211" t="str">
        <f t="shared" si="10"/>
        <v>M1</v>
      </c>
      <c r="F391" s="211" t="str">
        <f t="shared" si="10"/>
        <v>M1</v>
      </c>
      <c r="G391" s="211" t="str">
        <f t="shared" si="10"/>
        <v>M1</v>
      </c>
      <c r="H391" s="211" t="str">
        <f t="shared" si="10"/>
        <v>M1</v>
      </c>
      <c r="I391" s="211" t="str">
        <f t="shared" si="10"/>
        <v>M1</v>
      </c>
      <c r="L391" s="193" t="s">
        <v>66</v>
      </c>
      <c r="M391" s="193">
        <v>0</v>
      </c>
      <c r="N391" s="193">
        <v>0</v>
      </c>
      <c r="O391" s="193">
        <v>0</v>
      </c>
      <c r="P391" s="193">
        <v>0</v>
      </c>
      <c r="Q391" s="193">
        <v>0</v>
      </c>
      <c r="R391" s="193">
        <v>0</v>
      </c>
      <c r="S391" s="193">
        <v>0</v>
      </c>
      <c r="T391" s="193">
        <v>0</v>
      </c>
    </row>
    <row r="392" spans="1:20" x14ac:dyDescent="0.2">
      <c r="A392" t="s">
        <v>69</v>
      </c>
      <c r="B392" s="211" t="str">
        <f t="shared" si="10"/>
        <v>M1</v>
      </c>
      <c r="C392" s="211" t="str">
        <f t="shared" si="10"/>
        <v>M1</v>
      </c>
      <c r="D392" s="211" t="str">
        <f t="shared" si="10"/>
        <v>M1</v>
      </c>
      <c r="E392" s="211" t="str">
        <f t="shared" si="10"/>
        <v>M1</v>
      </c>
      <c r="F392" s="211" t="str">
        <f t="shared" si="10"/>
        <v>M1</v>
      </c>
      <c r="G392" s="211" t="str">
        <f t="shared" si="10"/>
        <v>M1</v>
      </c>
      <c r="H392" s="211" t="str">
        <f t="shared" si="10"/>
        <v>M1</v>
      </c>
      <c r="I392" s="211" t="str">
        <f t="shared" si="10"/>
        <v>M1</v>
      </c>
      <c r="L392" s="193" t="s">
        <v>69</v>
      </c>
      <c r="M392" s="193">
        <v>0</v>
      </c>
      <c r="N392" s="193">
        <v>0</v>
      </c>
      <c r="O392" s="193">
        <v>0</v>
      </c>
      <c r="P392" s="193">
        <v>0</v>
      </c>
      <c r="Q392" s="193">
        <v>0</v>
      </c>
      <c r="R392" s="193">
        <v>0</v>
      </c>
      <c r="S392" s="193">
        <v>0</v>
      </c>
      <c r="T392" s="193">
        <v>0</v>
      </c>
    </row>
    <row r="393" spans="1:20" x14ac:dyDescent="0.2">
      <c r="A393" t="s">
        <v>59</v>
      </c>
      <c r="B393" s="211" t="str">
        <f t="shared" si="10"/>
        <v>M1</v>
      </c>
      <c r="C393" s="211" t="str">
        <f t="shared" si="10"/>
        <v>M1</v>
      </c>
      <c r="D393" s="211" t="str">
        <f t="shared" si="10"/>
        <v>M1</v>
      </c>
      <c r="E393" s="211" t="str">
        <f t="shared" si="10"/>
        <v>M1</v>
      </c>
      <c r="F393" s="211" t="str">
        <f t="shared" si="10"/>
        <v>M1</v>
      </c>
      <c r="G393" s="211" t="str">
        <f t="shared" si="10"/>
        <v>M1</v>
      </c>
      <c r="H393" s="211" t="str">
        <f t="shared" si="10"/>
        <v>M1</v>
      </c>
      <c r="I393" s="211" t="str">
        <f t="shared" si="10"/>
        <v>M1</v>
      </c>
      <c r="L393" s="193" t="s">
        <v>59</v>
      </c>
      <c r="M393" s="193">
        <v>0</v>
      </c>
      <c r="N393" s="193">
        <v>0</v>
      </c>
      <c r="O393" s="193">
        <v>0</v>
      </c>
      <c r="P393" s="193">
        <v>0</v>
      </c>
      <c r="Q393" s="193">
        <v>0</v>
      </c>
      <c r="R393" s="193">
        <v>0</v>
      </c>
      <c r="S393" s="193">
        <v>0</v>
      </c>
      <c r="T393" s="193">
        <v>0</v>
      </c>
    </row>
    <row r="394" spans="1:20" x14ac:dyDescent="0.2">
      <c r="A394" t="s">
        <v>64</v>
      </c>
      <c r="B394" s="211" t="str">
        <f t="shared" si="10"/>
        <v>M1</v>
      </c>
      <c r="C394" s="211" t="str">
        <f t="shared" si="10"/>
        <v>M1</v>
      </c>
      <c r="D394" s="211" t="str">
        <f t="shared" si="10"/>
        <v>M1</v>
      </c>
      <c r="E394" s="211" t="str">
        <f t="shared" si="10"/>
        <v>M1</v>
      </c>
      <c r="F394" s="211" t="str">
        <f t="shared" si="10"/>
        <v>M1</v>
      </c>
      <c r="G394" s="211" t="str">
        <f t="shared" si="10"/>
        <v>M1</v>
      </c>
      <c r="H394" s="211" t="str">
        <f t="shared" si="10"/>
        <v>M1</v>
      </c>
      <c r="I394" s="211" t="str">
        <f t="shared" si="10"/>
        <v>M1</v>
      </c>
      <c r="L394" s="193" t="s">
        <v>64</v>
      </c>
      <c r="M394" s="193">
        <v>0</v>
      </c>
      <c r="N394" s="193">
        <v>0</v>
      </c>
      <c r="O394" s="193">
        <v>0</v>
      </c>
      <c r="P394" s="193">
        <v>0</v>
      </c>
      <c r="Q394" s="193">
        <v>0</v>
      </c>
      <c r="R394" s="193">
        <v>0</v>
      </c>
      <c r="S394" s="193">
        <v>0</v>
      </c>
      <c r="T394" s="193">
        <v>0</v>
      </c>
    </row>
    <row r="395" spans="1:20" x14ac:dyDescent="0.2">
      <c r="A395" t="s">
        <v>71</v>
      </c>
      <c r="B395" s="211" t="str">
        <f t="shared" si="10"/>
        <v>M1</v>
      </c>
      <c r="C395" s="211" t="str">
        <f t="shared" si="10"/>
        <v>M1</v>
      </c>
      <c r="D395" s="211" t="str">
        <f t="shared" si="10"/>
        <v>M1</v>
      </c>
      <c r="E395" s="211" t="str">
        <f t="shared" si="10"/>
        <v>M1</v>
      </c>
      <c r="F395" s="211" t="str">
        <f t="shared" si="10"/>
        <v>M1</v>
      </c>
      <c r="G395" s="211" t="str">
        <f t="shared" si="10"/>
        <v>M1</v>
      </c>
      <c r="H395" s="211" t="str">
        <f t="shared" si="10"/>
        <v>M1</v>
      </c>
      <c r="I395" s="211" t="str">
        <f t="shared" si="10"/>
        <v>M1</v>
      </c>
      <c r="L395" s="193" t="s">
        <v>71</v>
      </c>
      <c r="M395" s="193">
        <v>0</v>
      </c>
      <c r="N395" s="193">
        <v>0</v>
      </c>
      <c r="O395" s="193">
        <v>0</v>
      </c>
      <c r="P395" s="193">
        <v>0</v>
      </c>
      <c r="Q395" s="193">
        <v>0</v>
      </c>
      <c r="R395" s="193">
        <v>0</v>
      </c>
      <c r="S395" s="193">
        <v>0</v>
      </c>
      <c r="T395" s="193">
        <v>0</v>
      </c>
    </row>
    <row r="396" spans="1:20" x14ac:dyDescent="0.2">
      <c r="A396" t="s">
        <v>58</v>
      </c>
      <c r="B396" s="211" t="str">
        <f t="shared" si="10"/>
        <v>M1</v>
      </c>
      <c r="C396" s="211" t="str">
        <f t="shared" si="10"/>
        <v>M1</v>
      </c>
      <c r="D396" s="211" t="str">
        <f t="shared" si="10"/>
        <v>M1</v>
      </c>
      <c r="E396" s="211" t="str">
        <f t="shared" si="10"/>
        <v>M1</v>
      </c>
      <c r="F396" s="211" t="str">
        <f t="shared" si="10"/>
        <v>M1</v>
      </c>
      <c r="G396" s="211" t="str">
        <f t="shared" si="10"/>
        <v>M1</v>
      </c>
      <c r="H396" s="211" t="str">
        <f t="shared" si="10"/>
        <v>M1</v>
      </c>
      <c r="I396" s="211" t="str">
        <f t="shared" si="10"/>
        <v>M1</v>
      </c>
      <c r="L396" s="193" t="s">
        <v>58</v>
      </c>
      <c r="M396" s="193">
        <v>0</v>
      </c>
      <c r="N396" s="193">
        <v>0</v>
      </c>
      <c r="O396" s="193">
        <v>0</v>
      </c>
      <c r="P396" s="193">
        <v>0</v>
      </c>
      <c r="Q396" s="193">
        <v>0</v>
      </c>
      <c r="R396" s="193">
        <v>0</v>
      </c>
      <c r="S396" s="193">
        <v>0</v>
      </c>
      <c r="T396" s="193">
        <v>0</v>
      </c>
    </row>
    <row r="397" spans="1:20" x14ac:dyDescent="0.2">
      <c r="A397" t="s">
        <v>70</v>
      </c>
      <c r="B397" s="211" t="str">
        <f t="shared" si="10"/>
        <v>M1</v>
      </c>
      <c r="C397" s="211" t="str">
        <f t="shared" si="10"/>
        <v>M1</v>
      </c>
      <c r="D397" s="211" t="str">
        <f t="shared" si="10"/>
        <v>M1</v>
      </c>
      <c r="E397" s="211" t="str">
        <f t="shared" si="10"/>
        <v>M1</v>
      </c>
      <c r="F397" s="211" t="str">
        <f t="shared" si="10"/>
        <v>M1</v>
      </c>
      <c r="G397" s="211" t="str">
        <f t="shared" si="10"/>
        <v>M1</v>
      </c>
      <c r="H397" s="211" t="str">
        <f t="shared" si="10"/>
        <v>M1</v>
      </c>
      <c r="I397" s="211" t="str">
        <f t="shared" si="10"/>
        <v>M1</v>
      </c>
      <c r="L397" s="193" t="s">
        <v>70</v>
      </c>
      <c r="M397" s="193">
        <v>0</v>
      </c>
      <c r="N397" s="193">
        <v>0</v>
      </c>
      <c r="O397" s="193">
        <v>0</v>
      </c>
      <c r="P397" s="193">
        <v>0</v>
      </c>
      <c r="Q397" s="193">
        <v>0</v>
      </c>
      <c r="R397" s="193">
        <v>0</v>
      </c>
      <c r="S397" s="193">
        <v>0</v>
      </c>
      <c r="T397" s="193">
        <v>0</v>
      </c>
    </row>
    <row r="398" spans="1:20" x14ac:dyDescent="0.2">
      <c r="A398" t="s">
        <v>72</v>
      </c>
      <c r="B398" s="211" t="str">
        <f t="shared" si="10"/>
        <v>M1</v>
      </c>
      <c r="C398" s="211" t="str">
        <f t="shared" si="10"/>
        <v>M1</v>
      </c>
      <c r="D398" s="211" t="str">
        <f t="shared" si="10"/>
        <v>M1</v>
      </c>
      <c r="E398" s="211" t="str">
        <f t="shared" si="10"/>
        <v>M1</v>
      </c>
      <c r="F398" s="211" t="str">
        <f t="shared" si="10"/>
        <v>M1</v>
      </c>
      <c r="G398" s="211" t="str">
        <f t="shared" si="10"/>
        <v>M1</v>
      </c>
      <c r="H398" s="211" t="str">
        <f t="shared" si="10"/>
        <v>M1</v>
      </c>
      <c r="I398" s="211" t="str">
        <f t="shared" si="10"/>
        <v>M1</v>
      </c>
      <c r="L398" s="193" t="s">
        <v>72</v>
      </c>
      <c r="M398" s="193">
        <v>0</v>
      </c>
      <c r="N398" s="193">
        <v>0</v>
      </c>
      <c r="O398" s="193">
        <v>0</v>
      </c>
      <c r="P398" s="193">
        <v>0</v>
      </c>
      <c r="Q398" s="193">
        <v>0</v>
      </c>
      <c r="R398" s="193">
        <v>0</v>
      </c>
      <c r="S398" s="193">
        <v>0</v>
      </c>
      <c r="T398" s="193">
        <v>0</v>
      </c>
    </row>
    <row r="399" spans="1:20" x14ac:dyDescent="0.2">
      <c r="A399" t="s">
        <v>61</v>
      </c>
      <c r="B399" s="211" t="str">
        <f t="shared" si="10"/>
        <v>M1</v>
      </c>
      <c r="C399" s="211" t="str">
        <f t="shared" si="10"/>
        <v>M1</v>
      </c>
      <c r="D399" s="211" t="str">
        <f t="shared" si="10"/>
        <v>M1</v>
      </c>
      <c r="E399" s="211" t="str">
        <f t="shared" si="10"/>
        <v>M1</v>
      </c>
      <c r="F399" s="211" t="str">
        <f t="shared" si="10"/>
        <v>M1</v>
      </c>
      <c r="G399" s="211" t="str">
        <f t="shared" si="10"/>
        <v>M1</v>
      </c>
      <c r="H399" s="211" t="str">
        <f t="shared" si="10"/>
        <v>M1</v>
      </c>
      <c r="I399" s="211" t="str">
        <f t="shared" si="10"/>
        <v>M1</v>
      </c>
      <c r="L399" s="193" t="s">
        <v>61</v>
      </c>
      <c r="M399" s="193">
        <v>0</v>
      </c>
      <c r="N399" s="193">
        <v>0</v>
      </c>
      <c r="O399" s="193">
        <v>0</v>
      </c>
      <c r="P399" s="193">
        <v>0</v>
      </c>
      <c r="Q399" s="193">
        <v>0</v>
      </c>
      <c r="R399" s="193">
        <v>0</v>
      </c>
      <c r="S399" s="193">
        <v>0</v>
      </c>
      <c r="T399" s="193">
        <v>0</v>
      </c>
    </row>
    <row r="400" spans="1:20" x14ac:dyDescent="0.2">
      <c r="A400" t="s">
        <v>56</v>
      </c>
      <c r="B400" s="211" t="str">
        <f t="shared" si="10"/>
        <v>M1</v>
      </c>
      <c r="C400" s="211" t="str">
        <f t="shared" si="10"/>
        <v>M1</v>
      </c>
      <c r="D400" s="211" t="str">
        <f t="shared" si="10"/>
        <v>M1</v>
      </c>
      <c r="E400" s="211" t="str">
        <f t="shared" si="10"/>
        <v>M1</v>
      </c>
      <c r="F400" s="211" t="str">
        <f t="shared" si="10"/>
        <v>M1</v>
      </c>
      <c r="G400" s="211" t="str">
        <f t="shared" si="10"/>
        <v>M1</v>
      </c>
      <c r="H400" s="211" t="str">
        <f t="shared" si="10"/>
        <v>M1</v>
      </c>
      <c r="I400" s="211" t="str">
        <f t="shared" si="10"/>
        <v>M1</v>
      </c>
      <c r="L400" s="193" t="s">
        <v>56</v>
      </c>
      <c r="M400" s="193">
        <v>0</v>
      </c>
      <c r="N400" s="193">
        <v>0</v>
      </c>
      <c r="O400" s="193">
        <v>0</v>
      </c>
      <c r="P400" s="193">
        <v>0</v>
      </c>
      <c r="Q400" s="193">
        <v>0</v>
      </c>
      <c r="R400" s="193">
        <v>0</v>
      </c>
      <c r="S400" s="193">
        <v>0</v>
      </c>
      <c r="T400" s="193">
        <v>0</v>
      </c>
    </row>
    <row r="402" spans="1:20" ht="16" x14ac:dyDescent="0.2">
      <c r="A402" s="213" t="s">
        <v>1299</v>
      </c>
      <c r="B402" s="118"/>
      <c r="C402" s="118"/>
      <c r="D402" s="118"/>
      <c r="E402" s="118"/>
      <c r="F402" s="118"/>
      <c r="G402" s="118"/>
      <c r="H402" s="118"/>
      <c r="I402" s="118"/>
      <c r="L402" s="165" t="s">
        <v>1392</v>
      </c>
      <c r="M402" s="165"/>
      <c r="N402" s="165"/>
      <c r="O402" s="165"/>
      <c r="P402" s="165"/>
      <c r="Q402" s="165"/>
      <c r="R402" s="165"/>
      <c r="S402" s="165"/>
      <c r="T402" s="165"/>
    </row>
    <row r="403" spans="1:20" ht="21" x14ac:dyDescent="0.25">
      <c r="L403" s="214" t="s">
        <v>1387</v>
      </c>
      <c r="M403" s="191"/>
      <c r="N403" s="191"/>
      <c r="O403" s="191"/>
      <c r="P403" s="191"/>
      <c r="Q403" s="191"/>
      <c r="R403" s="191"/>
      <c r="S403" s="191"/>
      <c r="T403" s="191"/>
    </row>
    <row r="404" spans="1:20" ht="16" x14ac:dyDescent="0.2">
      <c r="A404" s="119" t="s">
        <v>1336</v>
      </c>
      <c r="B404" s="120" t="s">
        <v>57</v>
      </c>
      <c r="C404" s="120" t="s">
        <v>68</v>
      </c>
      <c r="D404" s="120" t="s">
        <v>63</v>
      </c>
      <c r="E404" s="120" t="s">
        <v>60</v>
      </c>
      <c r="F404" s="120" t="s">
        <v>75</v>
      </c>
      <c r="G404" s="120" t="s">
        <v>67</v>
      </c>
      <c r="H404" s="120" t="s">
        <v>84</v>
      </c>
      <c r="I404" s="120" t="s">
        <v>1303</v>
      </c>
      <c r="L404" s="192" t="s">
        <v>1336</v>
      </c>
      <c r="M404" s="120" t="s">
        <v>57</v>
      </c>
      <c r="N404" s="120" t="s">
        <v>68</v>
      </c>
      <c r="O404" s="120" t="s">
        <v>63</v>
      </c>
      <c r="P404" s="120" t="s">
        <v>60</v>
      </c>
      <c r="Q404" s="120" t="s">
        <v>75</v>
      </c>
      <c r="R404" s="120" t="s">
        <v>67</v>
      </c>
      <c r="S404" s="120" t="s">
        <v>84</v>
      </c>
      <c r="T404" s="120" t="s">
        <v>1303</v>
      </c>
    </row>
    <row r="405" spans="1:20" x14ac:dyDescent="0.2">
      <c r="A405" t="s">
        <v>65</v>
      </c>
      <c r="B405" s="211" t="str">
        <f t="shared" ref="B405:I420" si="11">_xlfn.IFS(M405&gt;10000,"M5",M405&gt;2000,"M4",M405&gt;500,"M3",M405&gt;100,"M2",M405&gt;=0,"M1")</f>
        <v>M1</v>
      </c>
      <c r="C405" s="211" t="str">
        <f t="shared" si="11"/>
        <v>M1</v>
      </c>
      <c r="D405" s="211" t="str">
        <f t="shared" si="11"/>
        <v>M1</v>
      </c>
      <c r="E405" s="211" t="str">
        <f t="shared" si="11"/>
        <v>M1</v>
      </c>
      <c r="F405" s="211" t="str">
        <f t="shared" si="11"/>
        <v>M1</v>
      </c>
      <c r="G405" s="211" t="str">
        <f t="shared" si="11"/>
        <v>M1</v>
      </c>
      <c r="H405" s="211" t="str">
        <f t="shared" si="11"/>
        <v>M1</v>
      </c>
      <c r="I405" s="211" t="str">
        <f t="shared" si="11"/>
        <v>M1</v>
      </c>
      <c r="L405" s="193" t="s">
        <v>65</v>
      </c>
      <c r="M405" s="193">
        <v>0</v>
      </c>
      <c r="N405" s="193">
        <v>0</v>
      </c>
      <c r="O405" s="193">
        <v>0</v>
      </c>
      <c r="P405" s="193">
        <v>0</v>
      </c>
      <c r="Q405" s="193">
        <v>0</v>
      </c>
      <c r="R405" s="193">
        <v>0</v>
      </c>
      <c r="S405" s="193">
        <v>0</v>
      </c>
      <c r="T405" s="193">
        <v>0</v>
      </c>
    </row>
    <row r="406" spans="1:20" x14ac:dyDescent="0.2">
      <c r="A406" t="s">
        <v>76</v>
      </c>
      <c r="B406" s="211" t="str">
        <f t="shared" si="11"/>
        <v>M1</v>
      </c>
      <c r="C406" s="211" t="str">
        <f t="shared" si="11"/>
        <v>M1</v>
      </c>
      <c r="D406" s="211" t="str">
        <f t="shared" si="11"/>
        <v>M1</v>
      </c>
      <c r="E406" s="211" t="str">
        <f t="shared" si="11"/>
        <v>M1</v>
      </c>
      <c r="F406" s="211" t="str">
        <f t="shared" si="11"/>
        <v>M1</v>
      </c>
      <c r="G406" s="211" t="str">
        <f t="shared" si="11"/>
        <v>M1</v>
      </c>
      <c r="H406" s="211" t="str">
        <f t="shared" si="11"/>
        <v>M1</v>
      </c>
      <c r="I406" s="211" t="str">
        <f t="shared" si="11"/>
        <v>M1</v>
      </c>
      <c r="L406" s="193" t="s">
        <v>76</v>
      </c>
      <c r="M406" s="193">
        <v>0</v>
      </c>
      <c r="N406" s="193">
        <v>0</v>
      </c>
      <c r="O406" s="193">
        <v>0</v>
      </c>
      <c r="P406" s="193">
        <v>0</v>
      </c>
      <c r="Q406" s="193">
        <v>0</v>
      </c>
      <c r="R406" s="193">
        <v>0</v>
      </c>
      <c r="S406" s="193">
        <v>0</v>
      </c>
      <c r="T406" s="193">
        <v>0</v>
      </c>
    </row>
    <row r="407" spans="1:20" x14ac:dyDescent="0.2">
      <c r="A407" t="s">
        <v>62</v>
      </c>
      <c r="B407" s="211" t="str">
        <f t="shared" si="11"/>
        <v>M1</v>
      </c>
      <c r="C407" s="211" t="str">
        <f t="shared" si="11"/>
        <v>M1</v>
      </c>
      <c r="D407" s="211" t="str">
        <f t="shared" si="11"/>
        <v>M1</v>
      </c>
      <c r="E407" s="211" t="str">
        <f t="shared" si="11"/>
        <v>M1</v>
      </c>
      <c r="F407" s="211" t="str">
        <f t="shared" si="11"/>
        <v>M1</v>
      </c>
      <c r="G407" s="211" t="str">
        <f t="shared" si="11"/>
        <v>M1</v>
      </c>
      <c r="H407" s="211" t="str">
        <f t="shared" si="11"/>
        <v>M1</v>
      </c>
      <c r="I407" s="211" t="str">
        <f t="shared" si="11"/>
        <v>M1</v>
      </c>
      <c r="L407" s="193" t="s">
        <v>62</v>
      </c>
      <c r="M407" s="193">
        <v>0</v>
      </c>
      <c r="N407" s="193">
        <v>0</v>
      </c>
      <c r="O407" s="193">
        <v>0</v>
      </c>
      <c r="P407" s="193">
        <v>0</v>
      </c>
      <c r="Q407" s="193">
        <v>0</v>
      </c>
      <c r="R407" s="193">
        <v>0</v>
      </c>
      <c r="S407" s="193">
        <v>0</v>
      </c>
      <c r="T407" s="193">
        <v>0</v>
      </c>
    </row>
    <row r="408" spans="1:20" x14ac:dyDescent="0.2">
      <c r="A408" t="s">
        <v>73</v>
      </c>
      <c r="B408" s="211" t="str">
        <f t="shared" si="11"/>
        <v>M1</v>
      </c>
      <c r="C408" s="211" t="str">
        <f t="shared" si="11"/>
        <v>M1</v>
      </c>
      <c r="D408" s="211" t="str">
        <f t="shared" si="11"/>
        <v>M1</v>
      </c>
      <c r="E408" s="211" t="str">
        <f t="shared" si="11"/>
        <v>M1</v>
      </c>
      <c r="F408" s="211" t="str">
        <f t="shared" si="11"/>
        <v>M1</v>
      </c>
      <c r="G408" s="211" t="str">
        <f t="shared" si="11"/>
        <v>M1</v>
      </c>
      <c r="H408" s="211" t="str">
        <f t="shared" si="11"/>
        <v>M1</v>
      </c>
      <c r="I408" s="211" t="str">
        <f t="shared" si="11"/>
        <v>M1</v>
      </c>
      <c r="L408" s="193" t="s">
        <v>73</v>
      </c>
      <c r="M408" s="193">
        <v>0</v>
      </c>
      <c r="N408" s="193">
        <v>0</v>
      </c>
      <c r="O408" s="193">
        <v>0</v>
      </c>
      <c r="P408" s="193">
        <v>0</v>
      </c>
      <c r="Q408" s="193">
        <v>0</v>
      </c>
      <c r="R408" s="193">
        <v>0</v>
      </c>
      <c r="S408" s="193">
        <v>0</v>
      </c>
      <c r="T408" s="193">
        <v>0</v>
      </c>
    </row>
    <row r="409" spans="1:20" x14ac:dyDescent="0.2">
      <c r="A409" t="s">
        <v>117</v>
      </c>
      <c r="B409" s="211" t="str">
        <f t="shared" si="11"/>
        <v>M1</v>
      </c>
      <c r="C409" s="211" t="str">
        <f t="shared" si="11"/>
        <v>M1</v>
      </c>
      <c r="D409" s="211" t="str">
        <f t="shared" si="11"/>
        <v>M1</v>
      </c>
      <c r="E409" s="211" t="str">
        <f t="shared" si="11"/>
        <v>M1</v>
      </c>
      <c r="F409" s="211" t="str">
        <f t="shared" si="11"/>
        <v>M1</v>
      </c>
      <c r="G409" s="211" t="str">
        <f t="shared" si="11"/>
        <v>M1</v>
      </c>
      <c r="H409" s="211" t="str">
        <f t="shared" si="11"/>
        <v>M1</v>
      </c>
      <c r="I409" s="211" t="str">
        <f t="shared" si="11"/>
        <v>M1</v>
      </c>
      <c r="L409" s="193" t="s">
        <v>117</v>
      </c>
      <c r="M409" s="193">
        <v>0</v>
      </c>
      <c r="N409" s="193">
        <v>0</v>
      </c>
      <c r="O409" s="193">
        <v>0</v>
      </c>
      <c r="P409" s="193">
        <v>0</v>
      </c>
      <c r="Q409" s="193">
        <v>0</v>
      </c>
      <c r="R409" s="193">
        <v>0</v>
      </c>
      <c r="S409" s="193">
        <v>0</v>
      </c>
      <c r="T409" s="193">
        <v>0</v>
      </c>
    </row>
    <row r="410" spans="1:20" x14ac:dyDescent="0.2">
      <c r="A410" t="s">
        <v>74</v>
      </c>
      <c r="B410" s="211" t="str">
        <f t="shared" si="11"/>
        <v>M1</v>
      </c>
      <c r="C410" s="211" t="str">
        <f t="shared" si="11"/>
        <v>M1</v>
      </c>
      <c r="D410" s="211" t="str">
        <f t="shared" si="11"/>
        <v>M1</v>
      </c>
      <c r="E410" s="211" t="str">
        <f t="shared" si="11"/>
        <v>M1</v>
      </c>
      <c r="F410" s="211" t="str">
        <f t="shared" si="11"/>
        <v>M1</v>
      </c>
      <c r="G410" s="211" t="str">
        <f t="shared" si="11"/>
        <v>M1</v>
      </c>
      <c r="H410" s="211" t="str">
        <f t="shared" si="11"/>
        <v>M1</v>
      </c>
      <c r="I410" s="211" t="str">
        <f t="shared" si="11"/>
        <v>M1</v>
      </c>
      <c r="L410" s="193" t="s">
        <v>74</v>
      </c>
      <c r="M410" s="193">
        <v>0</v>
      </c>
      <c r="N410" s="193">
        <v>0</v>
      </c>
      <c r="O410" s="193">
        <v>0</v>
      </c>
      <c r="P410" s="193">
        <v>0</v>
      </c>
      <c r="Q410" s="193">
        <v>0</v>
      </c>
      <c r="R410" s="193">
        <v>0</v>
      </c>
      <c r="S410" s="193">
        <v>0</v>
      </c>
      <c r="T410" s="193">
        <v>0</v>
      </c>
    </row>
    <row r="411" spans="1:20" x14ac:dyDescent="0.2">
      <c r="A411" t="s">
        <v>66</v>
      </c>
      <c r="B411" s="211" t="str">
        <f t="shared" si="11"/>
        <v>M1</v>
      </c>
      <c r="C411" s="211" t="str">
        <f t="shared" si="11"/>
        <v>M1</v>
      </c>
      <c r="D411" s="211" t="str">
        <f t="shared" si="11"/>
        <v>M1</v>
      </c>
      <c r="E411" s="211" t="str">
        <f t="shared" si="11"/>
        <v>M1</v>
      </c>
      <c r="F411" s="211" t="str">
        <f t="shared" si="11"/>
        <v>M1</v>
      </c>
      <c r="G411" s="211" t="str">
        <f t="shared" si="11"/>
        <v>M1</v>
      </c>
      <c r="H411" s="211" t="str">
        <f t="shared" si="11"/>
        <v>M1</v>
      </c>
      <c r="I411" s="211" t="str">
        <f t="shared" si="11"/>
        <v>M1</v>
      </c>
      <c r="L411" s="193" t="s">
        <v>66</v>
      </c>
      <c r="M411" s="193">
        <v>0</v>
      </c>
      <c r="N411" s="193">
        <v>0</v>
      </c>
      <c r="O411" s="193">
        <v>0</v>
      </c>
      <c r="P411" s="193">
        <v>0</v>
      </c>
      <c r="Q411" s="193">
        <v>0</v>
      </c>
      <c r="R411" s="193">
        <v>0</v>
      </c>
      <c r="S411" s="193">
        <v>0</v>
      </c>
      <c r="T411" s="193">
        <v>0</v>
      </c>
    </row>
    <row r="412" spans="1:20" x14ac:dyDescent="0.2">
      <c r="A412" t="s">
        <v>69</v>
      </c>
      <c r="B412" s="211" t="str">
        <f t="shared" si="11"/>
        <v>M1</v>
      </c>
      <c r="C412" s="211" t="str">
        <f t="shared" si="11"/>
        <v>M1</v>
      </c>
      <c r="D412" s="211" t="str">
        <f t="shared" si="11"/>
        <v>M1</v>
      </c>
      <c r="E412" s="211" t="str">
        <f t="shared" si="11"/>
        <v>M1</v>
      </c>
      <c r="F412" s="211" t="str">
        <f t="shared" si="11"/>
        <v>M1</v>
      </c>
      <c r="G412" s="211" t="str">
        <f t="shared" si="11"/>
        <v>M1</v>
      </c>
      <c r="H412" s="211" t="str">
        <f t="shared" si="11"/>
        <v>M1</v>
      </c>
      <c r="I412" s="211" t="str">
        <f t="shared" si="11"/>
        <v>M1</v>
      </c>
      <c r="L412" s="193" t="s">
        <v>69</v>
      </c>
      <c r="M412" s="193">
        <v>0</v>
      </c>
      <c r="N412" s="193">
        <v>0</v>
      </c>
      <c r="O412" s="193">
        <v>0</v>
      </c>
      <c r="P412" s="193">
        <v>0</v>
      </c>
      <c r="Q412" s="193">
        <v>0</v>
      </c>
      <c r="R412" s="193">
        <v>0</v>
      </c>
      <c r="S412" s="193">
        <v>0</v>
      </c>
      <c r="T412" s="193">
        <v>0</v>
      </c>
    </row>
    <row r="413" spans="1:20" x14ac:dyDescent="0.2">
      <c r="A413" t="s">
        <v>59</v>
      </c>
      <c r="B413" s="211" t="str">
        <f t="shared" si="11"/>
        <v>M1</v>
      </c>
      <c r="C413" s="211" t="str">
        <f t="shared" si="11"/>
        <v>M1</v>
      </c>
      <c r="D413" s="211" t="str">
        <f t="shared" si="11"/>
        <v>M1</v>
      </c>
      <c r="E413" s="211" t="str">
        <f t="shared" si="11"/>
        <v>M1</v>
      </c>
      <c r="F413" s="211" t="str">
        <f t="shared" si="11"/>
        <v>M1</v>
      </c>
      <c r="G413" s="211" t="str">
        <f t="shared" si="11"/>
        <v>M1</v>
      </c>
      <c r="H413" s="211" t="str">
        <f t="shared" si="11"/>
        <v>M1</v>
      </c>
      <c r="I413" s="211" t="str">
        <f t="shared" si="11"/>
        <v>M1</v>
      </c>
      <c r="L413" s="193" t="s">
        <v>59</v>
      </c>
      <c r="M413" s="193">
        <v>0</v>
      </c>
      <c r="N413" s="193">
        <v>0</v>
      </c>
      <c r="O413" s="193">
        <v>0</v>
      </c>
      <c r="P413" s="193">
        <v>0</v>
      </c>
      <c r="Q413" s="193">
        <v>0</v>
      </c>
      <c r="R413" s="193">
        <v>0</v>
      </c>
      <c r="S413" s="193">
        <v>0</v>
      </c>
      <c r="T413" s="193">
        <v>0</v>
      </c>
    </row>
    <row r="414" spans="1:20" x14ac:dyDescent="0.2">
      <c r="A414" t="s">
        <v>64</v>
      </c>
      <c r="B414" s="211" t="str">
        <f t="shared" si="11"/>
        <v>M1</v>
      </c>
      <c r="C414" s="211" t="str">
        <f t="shared" si="11"/>
        <v>M1</v>
      </c>
      <c r="D414" s="211" t="str">
        <f t="shared" si="11"/>
        <v>M1</v>
      </c>
      <c r="E414" s="211" t="str">
        <f t="shared" si="11"/>
        <v>M1</v>
      </c>
      <c r="F414" s="211" t="str">
        <f t="shared" si="11"/>
        <v>M1</v>
      </c>
      <c r="G414" s="211" t="str">
        <f t="shared" si="11"/>
        <v>M1</v>
      </c>
      <c r="H414" s="211" t="str">
        <f t="shared" si="11"/>
        <v>M1</v>
      </c>
      <c r="I414" s="211" t="str">
        <f t="shared" si="11"/>
        <v>M1</v>
      </c>
      <c r="L414" s="193" t="s">
        <v>64</v>
      </c>
      <c r="M414" s="193">
        <v>0</v>
      </c>
      <c r="N414" s="193">
        <v>0</v>
      </c>
      <c r="O414" s="193">
        <v>0</v>
      </c>
      <c r="P414" s="193">
        <v>0</v>
      </c>
      <c r="Q414" s="193">
        <v>0</v>
      </c>
      <c r="R414" s="193">
        <v>0</v>
      </c>
      <c r="S414" s="193">
        <v>0</v>
      </c>
      <c r="T414" s="193">
        <v>0</v>
      </c>
    </row>
    <row r="415" spans="1:20" x14ac:dyDescent="0.2">
      <c r="A415" t="s">
        <v>71</v>
      </c>
      <c r="B415" s="211" t="str">
        <f t="shared" si="11"/>
        <v>M1</v>
      </c>
      <c r="C415" s="211" t="str">
        <f t="shared" si="11"/>
        <v>M1</v>
      </c>
      <c r="D415" s="211" t="str">
        <f t="shared" si="11"/>
        <v>M1</v>
      </c>
      <c r="E415" s="211" t="str">
        <f t="shared" si="11"/>
        <v>M1</v>
      </c>
      <c r="F415" s="211" t="str">
        <f t="shared" si="11"/>
        <v>M1</v>
      </c>
      <c r="G415" s="211" t="str">
        <f t="shared" si="11"/>
        <v>M1</v>
      </c>
      <c r="H415" s="211" t="str">
        <f t="shared" si="11"/>
        <v>M1</v>
      </c>
      <c r="I415" s="211" t="str">
        <f t="shared" si="11"/>
        <v>M1</v>
      </c>
      <c r="L415" s="193" t="s">
        <v>71</v>
      </c>
      <c r="M415" s="193">
        <v>0</v>
      </c>
      <c r="N415" s="193">
        <v>0</v>
      </c>
      <c r="O415" s="193">
        <v>0</v>
      </c>
      <c r="P415" s="193">
        <v>0</v>
      </c>
      <c r="Q415" s="193">
        <v>0</v>
      </c>
      <c r="R415" s="193">
        <v>0</v>
      </c>
      <c r="S415" s="193">
        <v>0</v>
      </c>
      <c r="T415" s="193">
        <v>0</v>
      </c>
    </row>
    <row r="416" spans="1:20" x14ac:dyDescent="0.2">
      <c r="A416" t="s">
        <v>58</v>
      </c>
      <c r="B416" s="211" t="str">
        <f t="shared" si="11"/>
        <v>M1</v>
      </c>
      <c r="C416" s="211" t="str">
        <f t="shared" si="11"/>
        <v>M1</v>
      </c>
      <c r="D416" s="211" t="str">
        <f t="shared" si="11"/>
        <v>M1</v>
      </c>
      <c r="E416" s="211" t="str">
        <f t="shared" si="11"/>
        <v>M1</v>
      </c>
      <c r="F416" s="211" t="str">
        <f t="shared" si="11"/>
        <v>M1</v>
      </c>
      <c r="G416" s="211" t="str">
        <f t="shared" si="11"/>
        <v>M1</v>
      </c>
      <c r="H416" s="211" t="str">
        <f t="shared" si="11"/>
        <v>M1</v>
      </c>
      <c r="I416" s="211" t="str">
        <f t="shared" si="11"/>
        <v>M1</v>
      </c>
      <c r="L416" s="193" t="s">
        <v>58</v>
      </c>
      <c r="M416" s="193">
        <v>0</v>
      </c>
      <c r="N416" s="193">
        <v>0</v>
      </c>
      <c r="O416" s="193">
        <v>0</v>
      </c>
      <c r="P416" s="193">
        <v>0</v>
      </c>
      <c r="Q416" s="193">
        <v>0</v>
      </c>
      <c r="R416" s="193">
        <v>0</v>
      </c>
      <c r="S416" s="193">
        <v>0</v>
      </c>
      <c r="T416" s="193">
        <v>0</v>
      </c>
    </row>
    <row r="417" spans="1:20" x14ac:dyDescent="0.2">
      <c r="A417" t="s">
        <v>70</v>
      </c>
      <c r="B417" s="211" t="str">
        <f t="shared" si="11"/>
        <v>M1</v>
      </c>
      <c r="C417" s="211" t="str">
        <f t="shared" si="11"/>
        <v>M1</v>
      </c>
      <c r="D417" s="211" t="str">
        <f t="shared" si="11"/>
        <v>M1</v>
      </c>
      <c r="E417" s="211" t="str">
        <f t="shared" si="11"/>
        <v>M1</v>
      </c>
      <c r="F417" s="211" t="str">
        <f t="shared" si="11"/>
        <v>M1</v>
      </c>
      <c r="G417" s="211" t="str">
        <f t="shared" si="11"/>
        <v>M1</v>
      </c>
      <c r="H417" s="211" t="str">
        <f t="shared" si="11"/>
        <v>M1</v>
      </c>
      <c r="I417" s="211" t="str">
        <f t="shared" si="11"/>
        <v>M1</v>
      </c>
      <c r="L417" s="193" t="s">
        <v>70</v>
      </c>
      <c r="M417" s="193">
        <v>0</v>
      </c>
      <c r="N417" s="193">
        <v>0</v>
      </c>
      <c r="O417" s="193">
        <v>0</v>
      </c>
      <c r="P417" s="193">
        <v>0</v>
      </c>
      <c r="Q417" s="193">
        <v>0</v>
      </c>
      <c r="R417" s="193">
        <v>0</v>
      </c>
      <c r="S417" s="193">
        <v>0</v>
      </c>
      <c r="T417" s="193">
        <v>0</v>
      </c>
    </row>
    <row r="418" spans="1:20" x14ac:dyDescent="0.2">
      <c r="A418" t="s">
        <v>72</v>
      </c>
      <c r="B418" s="211" t="str">
        <f t="shared" si="11"/>
        <v>M1</v>
      </c>
      <c r="C418" s="211" t="str">
        <f t="shared" si="11"/>
        <v>M1</v>
      </c>
      <c r="D418" s="211" t="str">
        <f t="shared" si="11"/>
        <v>M1</v>
      </c>
      <c r="E418" s="211" t="str">
        <f t="shared" si="11"/>
        <v>M1</v>
      </c>
      <c r="F418" s="211" t="str">
        <f t="shared" si="11"/>
        <v>M1</v>
      </c>
      <c r="G418" s="211" t="str">
        <f t="shared" si="11"/>
        <v>M1</v>
      </c>
      <c r="H418" s="211" t="str">
        <f t="shared" si="11"/>
        <v>M1</v>
      </c>
      <c r="I418" s="211" t="str">
        <f t="shared" si="11"/>
        <v>M1</v>
      </c>
      <c r="L418" s="193" t="s">
        <v>72</v>
      </c>
      <c r="M418" s="193">
        <v>0</v>
      </c>
      <c r="N418" s="193">
        <v>0</v>
      </c>
      <c r="O418" s="193">
        <v>0</v>
      </c>
      <c r="P418" s="193">
        <v>0</v>
      </c>
      <c r="Q418" s="193">
        <v>0</v>
      </c>
      <c r="R418" s="193">
        <v>0</v>
      </c>
      <c r="S418" s="193">
        <v>0</v>
      </c>
      <c r="T418" s="193">
        <v>0</v>
      </c>
    </row>
    <row r="419" spans="1:20" x14ac:dyDescent="0.2">
      <c r="A419" t="s">
        <v>61</v>
      </c>
      <c r="B419" s="211" t="str">
        <f t="shared" si="11"/>
        <v>M1</v>
      </c>
      <c r="C419" s="211" t="str">
        <f t="shared" si="11"/>
        <v>M1</v>
      </c>
      <c r="D419" s="211" t="str">
        <f t="shared" si="11"/>
        <v>M1</v>
      </c>
      <c r="E419" s="211" t="str">
        <f t="shared" si="11"/>
        <v>M1</v>
      </c>
      <c r="F419" s="211" t="str">
        <f t="shared" si="11"/>
        <v>M1</v>
      </c>
      <c r="G419" s="211" t="str">
        <f t="shared" si="11"/>
        <v>M1</v>
      </c>
      <c r="H419" s="211" t="str">
        <f t="shared" si="11"/>
        <v>M1</v>
      </c>
      <c r="I419" s="211" t="str">
        <f t="shared" si="11"/>
        <v>M1</v>
      </c>
      <c r="L419" s="193" t="s">
        <v>61</v>
      </c>
      <c r="M419" s="193">
        <v>0</v>
      </c>
      <c r="N419" s="193">
        <v>0</v>
      </c>
      <c r="O419" s="193">
        <v>0</v>
      </c>
      <c r="P419" s="193">
        <v>0</v>
      </c>
      <c r="Q419" s="193">
        <v>0</v>
      </c>
      <c r="R419" s="193">
        <v>0</v>
      </c>
      <c r="S419" s="193">
        <v>0</v>
      </c>
      <c r="T419" s="193">
        <v>0</v>
      </c>
    </row>
    <row r="420" spans="1:20" x14ac:dyDescent="0.2">
      <c r="A420" t="s">
        <v>56</v>
      </c>
      <c r="B420" s="211" t="str">
        <f t="shared" si="11"/>
        <v>M1</v>
      </c>
      <c r="C420" s="211" t="str">
        <f t="shared" si="11"/>
        <v>M1</v>
      </c>
      <c r="D420" s="211" t="str">
        <f t="shared" si="11"/>
        <v>M1</v>
      </c>
      <c r="E420" s="211" t="str">
        <f t="shared" si="11"/>
        <v>M1</v>
      </c>
      <c r="F420" s="211" t="str">
        <f t="shared" si="11"/>
        <v>M1</v>
      </c>
      <c r="G420" s="211" t="str">
        <f t="shared" si="11"/>
        <v>M1</v>
      </c>
      <c r="H420" s="211" t="str">
        <f t="shared" si="11"/>
        <v>M1</v>
      </c>
      <c r="I420" s="211" t="str">
        <f t="shared" si="11"/>
        <v>M1</v>
      </c>
      <c r="L420" s="193" t="s">
        <v>56</v>
      </c>
      <c r="M420" s="193">
        <v>0</v>
      </c>
      <c r="N420" s="193">
        <v>0</v>
      </c>
      <c r="O420" s="193">
        <v>0</v>
      </c>
      <c r="P420" s="193">
        <v>0</v>
      </c>
      <c r="Q420" s="193">
        <v>0</v>
      </c>
      <c r="R420" s="193">
        <v>0</v>
      </c>
      <c r="S420" s="193">
        <v>0</v>
      </c>
      <c r="T420" s="193">
        <v>0</v>
      </c>
    </row>
    <row r="422" spans="1:20" ht="16" x14ac:dyDescent="0.2">
      <c r="A422" s="213" t="s">
        <v>1299</v>
      </c>
      <c r="B422" s="118"/>
      <c r="C422" s="118"/>
      <c r="D422" s="118"/>
      <c r="E422" s="118"/>
      <c r="F422" s="118"/>
      <c r="G422" s="118"/>
      <c r="H422" s="118"/>
      <c r="I422" s="118"/>
      <c r="L422" s="165" t="s">
        <v>1393</v>
      </c>
      <c r="M422" s="165"/>
      <c r="N422" s="165"/>
      <c r="O422" s="165"/>
      <c r="P422" s="165"/>
      <c r="Q422" s="165"/>
      <c r="R422" s="165"/>
      <c r="S422" s="165"/>
      <c r="T422" s="165"/>
    </row>
    <row r="423" spans="1:20" ht="21" x14ac:dyDescent="0.25">
      <c r="L423" s="214" t="s">
        <v>1387</v>
      </c>
      <c r="M423" s="191"/>
      <c r="N423" s="191"/>
      <c r="O423" s="191"/>
      <c r="P423" s="191"/>
      <c r="Q423" s="191"/>
      <c r="R423" s="191"/>
      <c r="S423" s="191"/>
      <c r="T423" s="191"/>
    </row>
    <row r="424" spans="1:20" ht="16" x14ac:dyDescent="0.2">
      <c r="A424" s="119" t="s">
        <v>1336</v>
      </c>
      <c r="B424" s="120" t="s">
        <v>57</v>
      </c>
      <c r="C424" s="120" t="s">
        <v>68</v>
      </c>
      <c r="D424" s="120" t="s">
        <v>63</v>
      </c>
      <c r="E424" s="120" t="s">
        <v>60</v>
      </c>
      <c r="F424" s="120" t="s">
        <v>75</v>
      </c>
      <c r="G424" s="120" t="s">
        <v>67</v>
      </c>
      <c r="H424" s="120" t="s">
        <v>84</v>
      </c>
      <c r="I424" s="120" t="s">
        <v>1303</v>
      </c>
      <c r="L424" s="192" t="s">
        <v>1336</v>
      </c>
      <c r="M424" s="120" t="s">
        <v>57</v>
      </c>
      <c r="N424" s="120" t="s">
        <v>68</v>
      </c>
      <c r="O424" s="120" t="s">
        <v>63</v>
      </c>
      <c r="P424" s="120" t="s">
        <v>60</v>
      </c>
      <c r="Q424" s="120" t="s">
        <v>75</v>
      </c>
      <c r="R424" s="120" t="s">
        <v>67</v>
      </c>
      <c r="S424" s="120" t="s">
        <v>84</v>
      </c>
      <c r="T424" s="120" t="s">
        <v>1303</v>
      </c>
    </row>
    <row r="425" spans="1:20" x14ac:dyDescent="0.2">
      <c r="A425" t="s">
        <v>65</v>
      </c>
      <c r="B425" s="211" t="str">
        <f t="shared" ref="B425:I440" si="12">_xlfn.IFS(M425&gt;10000,"M5",M425&gt;2000,"M4",M425&gt;500,"M3",M425&gt;100,"M2",M425&gt;=0,"M1")</f>
        <v>M1</v>
      </c>
      <c r="C425" s="211" t="str">
        <f t="shared" si="12"/>
        <v>M1</v>
      </c>
      <c r="D425" s="211" t="str">
        <f t="shared" si="12"/>
        <v>M1</v>
      </c>
      <c r="E425" s="211" t="str">
        <f t="shared" si="12"/>
        <v>M1</v>
      </c>
      <c r="F425" s="211" t="str">
        <f t="shared" si="12"/>
        <v>M1</v>
      </c>
      <c r="G425" s="211" t="str">
        <f t="shared" si="12"/>
        <v>M1</v>
      </c>
      <c r="H425" s="211" t="str">
        <f t="shared" si="12"/>
        <v>M1</v>
      </c>
      <c r="I425" s="211" t="str">
        <f t="shared" si="12"/>
        <v>M1</v>
      </c>
      <c r="L425" s="193" t="s">
        <v>65</v>
      </c>
      <c r="M425" s="193">
        <v>0</v>
      </c>
      <c r="N425" s="193">
        <v>0</v>
      </c>
      <c r="O425" s="193">
        <v>0</v>
      </c>
      <c r="P425" s="193">
        <v>0</v>
      </c>
      <c r="Q425" s="193">
        <v>0</v>
      </c>
      <c r="R425" s="193">
        <v>0</v>
      </c>
      <c r="S425" s="193">
        <v>0</v>
      </c>
      <c r="T425" s="193">
        <v>0</v>
      </c>
    </row>
    <row r="426" spans="1:20" x14ac:dyDescent="0.2">
      <c r="A426" t="s">
        <v>76</v>
      </c>
      <c r="B426" s="211" t="str">
        <f t="shared" si="12"/>
        <v>M1</v>
      </c>
      <c r="C426" s="211" t="str">
        <f t="shared" si="12"/>
        <v>M1</v>
      </c>
      <c r="D426" s="211" t="str">
        <f t="shared" si="12"/>
        <v>M1</v>
      </c>
      <c r="E426" s="211" t="str">
        <f t="shared" si="12"/>
        <v>M1</v>
      </c>
      <c r="F426" s="211" t="str">
        <f t="shared" si="12"/>
        <v>M1</v>
      </c>
      <c r="G426" s="211" t="str">
        <f t="shared" si="12"/>
        <v>M1</v>
      </c>
      <c r="H426" s="211" t="str">
        <f t="shared" si="12"/>
        <v>M1</v>
      </c>
      <c r="I426" s="211" t="str">
        <f t="shared" si="12"/>
        <v>M1</v>
      </c>
      <c r="L426" s="193" t="s">
        <v>76</v>
      </c>
      <c r="M426" s="193">
        <v>0</v>
      </c>
      <c r="N426" s="193">
        <v>0</v>
      </c>
      <c r="O426" s="193">
        <v>0</v>
      </c>
      <c r="P426" s="193">
        <v>0</v>
      </c>
      <c r="Q426" s="193">
        <v>0</v>
      </c>
      <c r="R426" s="193">
        <v>0</v>
      </c>
      <c r="S426" s="193">
        <v>0</v>
      </c>
      <c r="T426" s="193">
        <v>0</v>
      </c>
    </row>
    <row r="427" spans="1:20" x14ac:dyDescent="0.2">
      <c r="A427" t="s">
        <v>62</v>
      </c>
      <c r="B427" s="211" t="str">
        <f t="shared" si="12"/>
        <v>M1</v>
      </c>
      <c r="C427" s="211" t="str">
        <f t="shared" si="12"/>
        <v>M1</v>
      </c>
      <c r="D427" s="211" t="str">
        <f t="shared" si="12"/>
        <v>M1</v>
      </c>
      <c r="E427" s="211" t="str">
        <f t="shared" si="12"/>
        <v>M1</v>
      </c>
      <c r="F427" s="211" t="str">
        <f t="shared" si="12"/>
        <v>M1</v>
      </c>
      <c r="G427" s="211" t="str">
        <f t="shared" si="12"/>
        <v>M1</v>
      </c>
      <c r="H427" s="211" t="str">
        <f t="shared" si="12"/>
        <v>M1</v>
      </c>
      <c r="I427" s="211" t="str">
        <f t="shared" si="12"/>
        <v>M1</v>
      </c>
      <c r="L427" s="193" t="s">
        <v>62</v>
      </c>
      <c r="M427" s="193">
        <v>0</v>
      </c>
      <c r="N427" s="193">
        <v>0</v>
      </c>
      <c r="O427" s="193">
        <v>0</v>
      </c>
      <c r="P427" s="193">
        <v>0</v>
      </c>
      <c r="Q427" s="193">
        <v>0</v>
      </c>
      <c r="R427" s="193">
        <v>0</v>
      </c>
      <c r="S427" s="193">
        <v>0</v>
      </c>
      <c r="T427" s="193">
        <v>0</v>
      </c>
    </row>
    <row r="428" spans="1:20" x14ac:dyDescent="0.2">
      <c r="A428" t="s">
        <v>73</v>
      </c>
      <c r="B428" s="211" t="str">
        <f t="shared" si="12"/>
        <v>M1</v>
      </c>
      <c r="C428" s="211" t="str">
        <f t="shared" si="12"/>
        <v>M1</v>
      </c>
      <c r="D428" s="211" t="str">
        <f t="shared" si="12"/>
        <v>M1</v>
      </c>
      <c r="E428" s="211" t="str">
        <f t="shared" si="12"/>
        <v>M1</v>
      </c>
      <c r="F428" s="211" t="str">
        <f t="shared" si="12"/>
        <v>M1</v>
      </c>
      <c r="G428" s="211" t="str">
        <f t="shared" si="12"/>
        <v>M1</v>
      </c>
      <c r="H428" s="211" t="str">
        <f t="shared" si="12"/>
        <v>M1</v>
      </c>
      <c r="I428" s="211" t="str">
        <f t="shared" si="12"/>
        <v>M1</v>
      </c>
      <c r="L428" s="193" t="s">
        <v>73</v>
      </c>
      <c r="M428" s="193">
        <v>0</v>
      </c>
      <c r="N428" s="193">
        <v>0</v>
      </c>
      <c r="O428" s="193">
        <v>0</v>
      </c>
      <c r="P428" s="193">
        <v>0</v>
      </c>
      <c r="Q428" s="193">
        <v>0</v>
      </c>
      <c r="R428" s="193">
        <v>0</v>
      </c>
      <c r="S428" s="193">
        <v>0</v>
      </c>
      <c r="T428" s="193">
        <v>0</v>
      </c>
    </row>
    <row r="429" spans="1:20" x14ac:dyDescent="0.2">
      <c r="A429" t="s">
        <v>117</v>
      </c>
      <c r="B429" s="211" t="str">
        <f t="shared" si="12"/>
        <v>M1</v>
      </c>
      <c r="C429" s="211" t="str">
        <f t="shared" si="12"/>
        <v>M1</v>
      </c>
      <c r="D429" s="211" t="str">
        <f t="shared" si="12"/>
        <v>M1</v>
      </c>
      <c r="E429" s="211" t="str">
        <f t="shared" si="12"/>
        <v>M1</v>
      </c>
      <c r="F429" s="211" t="str">
        <f t="shared" si="12"/>
        <v>M1</v>
      </c>
      <c r="G429" s="211" t="str">
        <f t="shared" si="12"/>
        <v>M1</v>
      </c>
      <c r="H429" s="211" t="str">
        <f t="shared" si="12"/>
        <v>M1</v>
      </c>
      <c r="I429" s="211" t="str">
        <f t="shared" si="12"/>
        <v>M1</v>
      </c>
      <c r="L429" s="193" t="s">
        <v>117</v>
      </c>
      <c r="M429" s="193">
        <v>0</v>
      </c>
      <c r="N429" s="193">
        <v>0</v>
      </c>
      <c r="O429" s="193">
        <v>0</v>
      </c>
      <c r="P429" s="193">
        <v>0</v>
      </c>
      <c r="Q429" s="193">
        <v>0</v>
      </c>
      <c r="R429" s="193">
        <v>0</v>
      </c>
      <c r="S429" s="193">
        <v>0</v>
      </c>
      <c r="T429" s="193">
        <v>0</v>
      </c>
    </row>
    <row r="430" spans="1:20" x14ac:dyDescent="0.2">
      <c r="A430" t="s">
        <v>74</v>
      </c>
      <c r="B430" s="211" t="str">
        <f t="shared" si="12"/>
        <v>M1</v>
      </c>
      <c r="C430" s="211" t="str">
        <f t="shared" si="12"/>
        <v>M1</v>
      </c>
      <c r="D430" s="211" t="str">
        <f t="shared" si="12"/>
        <v>M1</v>
      </c>
      <c r="E430" s="211" t="str">
        <f t="shared" si="12"/>
        <v>M1</v>
      </c>
      <c r="F430" s="211" t="str">
        <f t="shared" si="12"/>
        <v>M1</v>
      </c>
      <c r="G430" s="211" t="str">
        <f t="shared" si="12"/>
        <v>M1</v>
      </c>
      <c r="H430" s="211" t="str">
        <f t="shared" si="12"/>
        <v>M1</v>
      </c>
      <c r="I430" s="211" t="str">
        <f t="shared" si="12"/>
        <v>M1</v>
      </c>
      <c r="L430" s="193" t="s">
        <v>74</v>
      </c>
      <c r="M430" s="193">
        <v>0</v>
      </c>
      <c r="N430" s="193">
        <v>0</v>
      </c>
      <c r="O430" s="193">
        <v>0</v>
      </c>
      <c r="P430" s="193">
        <v>0</v>
      </c>
      <c r="Q430" s="193">
        <v>0</v>
      </c>
      <c r="R430" s="193">
        <v>0</v>
      </c>
      <c r="S430" s="193">
        <v>0</v>
      </c>
      <c r="T430" s="193">
        <v>0</v>
      </c>
    </row>
    <row r="431" spans="1:20" x14ac:dyDescent="0.2">
      <c r="A431" t="s">
        <v>66</v>
      </c>
      <c r="B431" s="211" t="str">
        <f t="shared" si="12"/>
        <v>M1</v>
      </c>
      <c r="C431" s="211" t="str">
        <f t="shared" si="12"/>
        <v>M1</v>
      </c>
      <c r="D431" s="211" t="str">
        <f t="shared" si="12"/>
        <v>M1</v>
      </c>
      <c r="E431" s="211" t="str">
        <f t="shared" si="12"/>
        <v>M1</v>
      </c>
      <c r="F431" s="211" t="str">
        <f t="shared" si="12"/>
        <v>M1</v>
      </c>
      <c r="G431" s="211" t="str">
        <f t="shared" si="12"/>
        <v>M1</v>
      </c>
      <c r="H431" s="211" t="str">
        <f t="shared" si="12"/>
        <v>M1</v>
      </c>
      <c r="I431" s="211" t="str">
        <f t="shared" si="12"/>
        <v>M1</v>
      </c>
      <c r="L431" s="193" t="s">
        <v>66</v>
      </c>
      <c r="M431" s="193">
        <v>0</v>
      </c>
      <c r="N431" s="193">
        <v>0</v>
      </c>
      <c r="O431" s="193">
        <v>0</v>
      </c>
      <c r="P431" s="193">
        <v>0</v>
      </c>
      <c r="Q431" s="193">
        <v>0</v>
      </c>
      <c r="R431" s="193">
        <v>0</v>
      </c>
      <c r="S431" s="193">
        <v>0</v>
      </c>
      <c r="T431" s="193">
        <v>0</v>
      </c>
    </row>
    <row r="432" spans="1:20" x14ac:dyDescent="0.2">
      <c r="A432" t="s">
        <v>69</v>
      </c>
      <c r="B432" s="211" t="str">
        <f t="shared" si="12"/>
        <v>M1</v>
      </c>
      <c r="C432" s="211" t="str">
        <f t="shared" si="12"/>
        <v>M1</v>
      </c>
      <c r="D432" s="211" t="str">
        <f t="shared" si="12"/>
        <v>M1</v>
      </c>
      <c r="E432" s="211" t="str">
        <f t="shared" si="12"/>
        <v>M1</v>
      </c>
      <c r="F432" s="211" t="str">
        <f t="shared" si="12"/>
        <v>M1</v>
      </c>
      <c r="G432" s="211" t="str">
        <f t="shared" si="12"/>
        <v>M1</v>
      </c>
      <c r="H432" s="211" t="str">
        <f t="shared" si="12"/>
        <v>M1</v>
      </c>
      <c r="I432" s="211" t="str">
        <f t="shared" si="12"/>
        <v>M1</v>
      </c>
      <c r="L432" s="193" t="s">
        <v>69</v>
      </c>
      <c r="M432" s="193">
        <v>0</v>
      </c>
      <c r="N432" s="193">
        <v>0</v>
      </c>
      <c r="O432" s="193">
        <v>0</v>
      </c>
      <c r="P432" s="193">
        <v>0</v>
      </c>
      <c r="Q432" s="193">
        <v>0</v>
      </c>
      <c r="R432" s="193">
        <v>0</v>
      </c>
      <c r="S432" s="193">
        <v>0</v>
      </c>
      <c r="T432" s="193">
        <v>0</v>
      </c>
    </row>
    <row r="433" spans="1:20" x14ac:dyDescent="0.2">
      <c r="A433" t="s">
        <v>59</v>
      </c>
      <c r="B433" s="211" t="str">
        <f t="shared" si="12"/>
        <v>M1</v>
      </c>
      <c r="C433" s="211" t="str">
        <f t="shared" si="12"/>
        <v>M1</v>
      </c>
      <c r="D433" s="211" t="str">
        <f t="shared" si="12"/>
        <v>M1</v>
      </c>
      <c r="E433" s="211" t="str">
        <f t="shared" si="12"/>
        <v>M1</v>
      </c>
      <c r="F433" s="211" t="str">
        <f t="shared" si="12"/>
        <v>M1</v>
      </c>
      <c r="G433" s="211" t="str">
        <f t="shared" si="12"/>
        <v>M1</v>
      </c>
      <c r="H433" s="211" t="str">
        <f t="shared" si="12"/>
        <v>M1</v>
      </c>
      <c r="I433" s="211" t="str">
        <f t="shared" si="12"/>
        <v>M1</v>
      </c>
      <c r="L433" s="193" t="s">
        <v>59</v>
      </c>
      <c r="M433" s="193">
        <v>0</v>
      </c>
      <c r="N433" s="193">
        <v>0</v>
      </c>
      <c r="O433" s="193">
        <v>0</v>
      </c>
      <c r="P433" s="193">
        <v>0</v>
      </c>
      <c r="Q433" s="193">
        <v>0</v>
      </c>
      <c r="R433" s="193">
        <v>0</v>
      </c>
      <c r="S433" s="193">
        <v>0</v>
      </c>
      <c r="T433" s="193">
        <v>0</v>
      </c>
    </row>
    <row r="434" spans="1:20" x14ac:dyDescent="0.2">
      <c r="A434" t="s">
        <v>64</v>
      </c>
      <c r="B434" s="211" t="str">
        <f t="shared" si="12"/>
        <v>M1</v>
      </c>
      <c r="C434" s="211" t="str">
        <f t="shared" si="12"/>
        <v>M1</v>
      </c>
      <c r="D434" s="211" t="str">
        <f t="shared" si="12"/>
        <v>M1</v>
      </c>
      <c r="E434" s="211" t="str">
        <f t="shared" si="12"/>
        <v>M1</v>
      </c>
      <c r="F434" s="211" t="str">
        <f t="shared" si="12"/>
        <v>M1</v>
      </c>
      <c r="G434" s="211" t="str">
        <f t="shared" si="12"/>
        <v>M1</v>
      </c>
      <c r="H434" s="211" t="str">
        <f t="shared" si="12"/>
        <v>M1</v>
      </c>
      <c r="I434" s="211" t="str">
        <f t="shared" si="12"/>
        <v>M1</v>
      </c>
      <c r="L434" s="193" t="s">
        <v>64</v>
      </c>
      <c r="M434" s="193">
        <v>0</v>
      </c>
      <c r="N434" s="193">
        <v>0</v>
      </c>
      <c r="O434" s="193">
        <v>0</v>
      </c>
      <c r="P434" s="193">
        <v>0</v>
      </c>
      <c r="Q434" s="193">
        <v>0</v>
      </c>
      <c r="R434" s="193">
        <v>0</v>
      </c>
      <c r="S434" s="193">
        <v>0</v>
      </c>
      <c r="T434" s="193">
        <v>0</v>
      </c>
    </row>
    <row r="435" spans="1:20" x14ac:dyDescent="0.2">
      <c r="A435" t="s">
        <v>71</v>
      </c>
      <c r="B435" s="211" t="str">
        <f t="shared" si="12"/>
        <v>M1</v>
      </c>
      <c r="C435" s="211" t="str">
        <f t="shared" si="12"/>
        <v>M1</v>
      </c>
      <c r="D435" s="211" t="str">
        <f t="shared" si="12"/>
        <v>M1</v>
      </c>
      <c r="E435" s="211" t="str">
        <f t="shared" si="12"/>
        <v>M1</v>
      </c>
      <c r="F435" s="211" t="str">
        <f t="shared" si="12"/>
        <v>M1</v>
      </c>
      <c r="G435" s="211" t="str">
        <f t="shared" si="12"/>
        <v>M1</v>
      </c>
      <c r="H435" s="211" t="str">
        <f t="shared" si="12"/>
        <v>M1</v>
      </c>
      <c r="I435" s="211" t="str">
        <f t="shared" si="12"/>
        <v>M1</v>
      </c>
      <c r="L435" s="193" t="s">
        <v>71</v>
      </c>
      <c r="M435" s="193">
        <v>0</v>
      </c>
      <c r="N435" s="193">
        <v>0</v>
      </c>
      <c r="O435" s="193">
        <v>0</v>
      </c>
      <c r="P435" s="193">
        <v>0</v>
      </c>
      <c r="Q435" s="193">
        <v>0</v>
      </c>
      <c r="R435" s="193">
        <v>0</v>
      </c>
      <c r="S435" s="193">
        <v>0</v>
      </c>
      <c r="T435" s="193">
        <v>0</v>
      </c>
    </row>
    <row r="436" spans="1:20" x14ac:dyDescent="0.2">
      <c r="A436" t="s">
        <v>58</v>
      </c>
      <c r="B436" s="211" t="str">
        <f t="shared" si="12"/>
        <v>M1</v>
      </c>
      <c r="C436" s="211" t="str">
        <f t="shared" si="12"/>
        <v>M1</v>
      </c>
      <c r="D436" s="211" t="str">
        <f t="shared" si="12"/>
        <v>M1</v>
      </c>
      <c r="E436" s="211" t="str">
        <f t="shared" si="12"/>
        <v>M1</v>
      </c>
      <c r="F436" s="211" t="str">
        <f t="shared" si="12"/>
        <v>M1</v>
      </c>
      <c r="G436" s="211" t="str">
        <f t="shared" si="12"/>
        <v>M1</v>
      </c>
      <c r="H436" s="211" t="str">
        <f t="shared" si="12"/>
        <v>M1</v>
      </c>
      <c r="I436" s="211" t="str">
        <f t="shared" si="12"/>
        <v>M1</v>
      </c>
      <c r="L436" s="193" t="s">
        <v>58</v>
      </c>
      <c r="M436" s="193">
        <v>0</v>
      </c>
      <c r="N436" s="193">
        <v>0</v>
      </c>
      <c r="O436" s="193">
        <v>0</v>
      </c>
      <c r="P436" s="193">
        <v>0</v>
      </c>
      <c r="Q436" s="193">
        <v>0</v>
      </c>
      <c r="R436" s="193">
        <v>0</v>
      </c>
      <c r="S436" s="193">
        <v>0</v>
      </c>
      <c r="T436" s="193">
        <v>0</v>
      </c>
    </row>
    <row r="437" spans="1:20" x14ac:dyDescent="0.2">
      <c r="A437" t="s">
        <v>70</v>
      </c>
      <c r="B437" s="211" t="str">
        <f t="shared" si="12"/>
        <v>M1</v>
      </c>
      <c r="C437" s="211" t="str">
        <f t="shared" si="12"/>
        <v>M1</v>
      </c>
      <c r="D437" s="211" t="str">
        <f t="shared" si="12"/>
        <v>M1</v>
      </c>
      <c r="E437" s="211" t="str">
        <f t="shared" si="12"/>
        <v>M1</v>
      </c>
      <c r="F437" s="211" t="str">
        <f t="shared" si="12"/>
        <v>M1</v>
      </c>
      <c r="G437" s="211" t="str">
        <f t="shared" si="12"/>
        <v>M1</v>
      </c>
      <c r="H437" s="211" t="str">
        <f t="shared" si="12"/>
        <v>M1</v>
      </c>
      <c r="I437" s="211" t="str">
        <f t="shared" si="12"/>
        <v>M1</v>
      </c>
      <c r="L437" s="193" t="s">
        <v>70</v>
      </c>
      <c r="M437" s="193">
        <v>0</v>
      </c>
      <c r="N437" s="193">
        <v>0</v>
      </c>
      <c r="O437" s="193">
        <v>0</v>
      </c>
      <c r="P437" s="193">
        <v>0</v>
      </c>
      <c r="Q437" s="193">
        <v>0</v>
      </c>
      <c r="R437" s="193">
        <v>0</v>
      </c>
      <c r="S437" s="193">
        <v>0</v>
      </c>
      <c r="T437" s="193">
        <v>0</v>
      </c>
    </row>
    <row r="438" spans="1:20" x14ac:dyDescent="0.2">
      <c r="A438" t="s">
        <v>72</v>
      </c>
      <c r="B438" s="211" t="str">
        <f t="shared" si="12"/>
        <v>M1</v>
      </c>
      <c r="C438" s="211" t="str">
        <f t="shared" si="12"/>
        <v>M1</v>
      </c>
      <c r="D438" s="211" t="str">
        <f t="shared" si="12"/>
        <v>M1</v>
      </c>
      <c r="E438" s="211" t="str">
        <f t="shared" si="12"/>
        <v>M1</v>
      </c>
      <c r="F438" s="211" t="str">
        <f t="shared" si="12"/>
        <v>M1</v>
      </c>
      <c r="G438" s="211" t="str">
        <f t="shared" si="12"/>
        <v>M1</v>
      </c>
      <c r="H438" s="211" t="str">
        <f t="shared" si="12"/>
        <v>M1</v>
      </c>
      <c r="I438" s="211" t="str">
        <f t="shared" si="12"/>
        <v>M1</v>
      </c>
      <c r="L438" s="193" t="s">
        <v>72</v>
      </c>
      <c r="M438" s="193">
        <v>0</v>
      </c>
      <c r="N438" s="193">
        <v>0</v>
      </c>
      <c r="O438" s="193">
        <v>0</v>
      </c>
      <c r="P438" s="193">
        <v>0</v>
      </c>
      <c r="Q438" s="193">
        <v>0</v>
      </c>
      <c r="R438" s="193">
        <v>0</v>
      </c>
      <c r="S438" s="193">
        <v>0</v>
      </c>
      <c r="T438" s="193">
        <v>0</v>
      </c>
    </row>
    <row r="439" spans="1:20" x14ac:dyDescent="0.2">
      <c r="A439" t="s">
        <v>61</v>
      </c>
      <c r="B439" s="211" t="str">
        <f t="shared" si="12"/>
        <v>M1</v>
      </c>
      <c r="C439" s="211" t="str">
        <f t="shared" si="12"/>
        <v>M1</v>
      </c>
      <c r="D439" s="211" t="str">
        <f t="shared" si="12"/>
        <v>M1</v>
      </c>
      <c r="E439" s="211" t="str">
        <f t="shared" si="12"/>
        <v>M1</v>
      </c>
      <c r="F439" s="211" t="str">
        <f t="shared" si="12"/>
        <v>M1</v>
      </c>
      <c r="G439" s="211" t="str">
        <f t="shared" si="12"/>
        <v>M1</v>
      </c>
      <c r="H439" s="211" t="str">
        <f t="shared" si="12"/>
        <v>M1</v>
      </c>
      <c r="I439" s="211" t="str">
        <f t="shared" si="12"/>
        <v>M1</v>
      </c>
      <c r="L439" s="193" t="s">
        <v>61</v>
      </c>
      <c r="M439" s="193">
        <v>0</v>
      </c>
      <c r="N439" s="193">
        <v>0</v>
      </c>
      <c r="O439" s="193">
        <v>0</v>
      </c>
      <c r="P439" s="193">
        <v>0</v>
      </c>
      <c r="Q439" s="193">
        <v>0</v>
      </c>
      <c r="R439" s="193">
        <v>0</v>
      </c>
      <c r="S439" s="193">
        <v>0</v>
      </c>
      <c r="T439" s="193">
        <v>0</v>
      </c>
    </row>
    <row r="440" spans="1:20" x14ac:dyDescent="0.2">
      <c r="A440" t="s">
        <v>56</v>
      </c>
      <c r="B440" s="211" t="str">
        <f t="shared" si="12"/>
        <v>M1</v>
      </c>
      <c r="C440" s="211" t="str">
        <f t="shared" si="12"/>
        <v>M1</v>
      </c>
      <c r="D440" s="211" t="str">
        <f t="shared" si="12"/>
        <v>M1</v>
      </c>
      <c r="E440" s="211" t="str">
        <f t="shared" si="12"/>
        <v>M1</v>
      </c>
      <c r="F440" s="211" t="str">
        <f t="shared" si="12"/>
        <v>M1</v>
      </c>
      <c r="G440" s="211" t="str">
        <f t="shared" si="12"/>
        <v>M1</v>
      </c>
      <c r="H440" s="211" t="str">
        <f t="shared" si="12"/>
        <v>M1</v>
      </c>
      <c r="I440" s="211" t="str">
        <f t="shared" si="12"/>
        <v>M1</v>
      </c>
      <c r="L440" s="193" t="s">
        <v>56</v>
      </c>
      <c r="M440" s="193">
        <v>0</v>
      </c>
      <c r="N440" s="193">
        <v>0</v>
      </c>
      <c r="O440" s="193">
        <v>0</v>
      </c>
      <c r="P440" s="193">
        <v>0</v>
      </c>
      <c r="Q440" s="193">
        <v>0</v>
      </c>
      <c r="R440" s="193">
        <v>0</v>
      </c>
      <c r="S440" s="193">
        <v>0</v>
      </c>
      <c r="T440" s="193">
        <v>0</v>
      </c>
    </row>
    <row r="443" spans="1:20" ht="31" x14ac:dyDescent="0.35">
      <c r="A443" s="212" t="s">
        <v>1394</v>
      </c>
      <c r="B443" s="212"/>
      <c r="C443" s="212"/>
      <c r="D443" s="212"/>
      <c r="E443" s="212"/>
      <c r="F443" s="212"/>
      <c r="G443" s="212"/>
      <c r="H443" s="212"/>
      <c r="I443" s="212"/>
      <c r="J443" s="215"/>
      <c r="K443" s="215"/>
      <c r="L443" s="212"/>
      <c r="M443" s="212"/>
      <c r="N443" s="212"/>
      <c r="O443" s="212"/>
      <c r="P443" s="212"/>
      <c r="Q443" s="212"/>
      <c r="R443" s="212"/>
      <c r="S443" s="212"/>
      <c r="T443" s="212"/>
    </row>
    <row r="445" spans="1:20" ht="16" x14ac:dyDescent="0.2">
      <c r="A445" s="213" t="s">
        <v>1300</v>
      </c>
      <c r="B445" s="118"/>
      <c r="C445" s="118"/>
      <c r="D445" s="118"/>
      <c r="E445" s="118"/>
      <c r="F445" s="118"/>
      <c r="G445" s="118"/>
      <c r="H445" s="118"/>
      <c r="I445" s="118"/>
      <c r="L445" s="165" t="s">
        <v>1395</v>
      </c>
      <c r="M445" s="165"/>
      <c r="N445" s="165"/>
      <c r="O445" s="165"/>
      <c r="P445" s="165"/>
      <c r="Q445" s="165"/>
      <c r="R445" s="165"/>
      <c r="S445" s="165"/>
      <c r="T445" s="165"/>
    </row>
    <row r="446" spans="1:20" ht="21" x14ac:dyDescent="0.25">
      <c r="A446" s="119" t="s">
        <v>1336</v>
      </c>
      <c r="B446" s="120" t="s">
        <v>57</v>
      </c>
      <c r="C446" s="120" t="s">
        <v>68</v>
      </c>
      <c r="D446" s="120" t="s">
        <v>63</v>
      </c>
      <c r="E446" s="120" t="s">
        <v>60</v>
      </c>
      <c r="F446" s="120" t="s">
        <v>75</v>
      </c>
      <c r="G446" s="120" t="s">
        <v>67</v>
      </c>
      <c r="H446" s="120" t="s">
        <v>84</v>
      </c>
      <c r="I446" s="120" t="s">
        <v>1303</v>
      </c>
      <c r="L446" s="214" t="s">
        <v>1387</v>
      </c>
      <c r="M446" s="191"/>
      <c r="N446" s="191"/>
      <c r="O446" s="191"/>
      <c r="P446" s="191"/>
      <c r="Q446" s="191"/>
      <c r="R446" s="191"/>
      <c r="S446" s="191"/>
      <c r="T446" s="191"/>
    </row>
    <row r="447" spans="1:20" ht="16" x14ac:dyDescent="0.2">
      <c r="A447" t="s">
        <v>65</v>
      </c>
      <c r="B447" s="211" t="str">
        <f t="shared" ref="B447:I462" si="13">_xlfn.IFS(M448&gt;10000,"M5",M448&gt;2000,"M4",M448&gt;500,"M3",M448&gt;100,"M2",M448&gt;=0,"M1")</f>
        <v>M1</v>
      </c>
      <c r="C447" s="211" t="str">
        <f t="shared" si="13"/>
        <v>M1</v>
      </c>
      <c r="D447" s="211" t="str">
        <f t="shared" si="13"/>
        <v>M1</v>
      </c>
      <c r="E447" s="211" t="str">
        <f t="shared" si="13"/>
        <v>M1</v>
      </c>
      <c r="F447" s="211" t="str">
        <f t="shared" si="13"/>
        <v>M1</v>
      </c>
      <c r="G447" s="211" t="str">
        <f t="shared" si="13"/>
        <v>M1</v>
      </c>
      <c r="H447" s="211" t="str">
        <f t="shared" si="13"/>
        <v>M1</v>
      </c>
      <c r="I447" s="211" t="str">
        <f t="shared" si="13"/>
        <v>M1</v>
      </c>
      <c r="L447" s="192" t="s">
        <v>1336</v>
      </c>
      <c r="M447" s="120" t="s">
        <v>57</v>
      </c>
      <c r="N447" s="120" t="s">
        <v>68</v>
      </c>
      <c r="O447" s="120" t="s">
        <v>63</v>
      </c>
      <c r="P447" s="120" t="s">
        <v>60</v>
      </c>
      <c r="Q447" s="120" t="s">
        <v>75</v>
      </c>
      <c r="R447" s="120" t="s">
        <v>67</v>
      </c>
      <c r="S447" s="120" t="s">
        <v>84</v>
      </c>
      <c r="T447" s="120" t="s">
        <v>1303</v>
      </c>
    </row>
    <row r="448" spans="1:20" x14ac:dyDescent="0.2">
      <c r="A448" t="s">
        <v>76</v>
      </c>
      <c r="B448" s="211" t="str">
        <f t="shared" si="13"/>
        <v>M1</v>
      </c>
      <c r="C448" s="211" t="str">
        <f t="shared" si="13"/>
        <v>M1</v>
      </c>
      <c r="D448" s="211" t="str">
        <f t="shared" si="13"/>
        <v>M1</v>
      </c>
      <c r="E448" s="211" t="str">
        <f t="shared" si="13"/>
        <v>M1</v>
      </c>
      <c r="F448" s="211" t="str">
        <f t="shared" si="13"/>
        <v>M1</v>
      </c>
      <c r="G448" s="211" t="str">
        <f t="shared" si="13"/>
        <v>M1</v>
      </c>
      <c r="H448" s="211" t="str">
        <f t="shared" si="13"/>
        <v>M1</v>
      </c>
      <c r="I448" s="211" t="str">
        <f t="shared" si="13"/>
        <v>M1</v>
      </c>
      <c r="L448" s="193" t="s">
        <v>65</v>
      </c>
      <c r="M448" s="193">
        <v>0</v>
      </c>
      <c r="N448" s="193">
        <v>0</v>
      </c>
      <c r="O448" s="193">
        <v>0</v>
      </c>
      <c r="P448" s="193">
        <v>0</v>
      </c>
      <c r="Q448" s="193">
        <v>0</v>
      </c>
      <c r="R448" s="193">
        <v>0</v>
      </c>
      <c r="S448" s="193">
        <v>0</v>
      </c>
      <c r="T448" s="193">
        <v>0</v>
      </c>
    </row>
    <row r="449" spans="1:20" x14ac:dyDescent="0.2">
      <c r="A449" t="s">
        <v>62</v>
      </c>
      <c r="B449" s="211" t="str">
        <f t="shared" si="13"/>
        <v>M1</v>
      </c>
      <c r="C449" s="211" t="str">
        <f t="shared" si="13"/>
        <v>M1</v>
      </c>
      <c r="D449" s="211" t="str">
        <f t="shared" si="13"/>
        <v>M1</v>
      </c>
      <c r="E449" s="211" t="str">
        <f t="shared" si="13"/>
        <v>M1</v>
      </c>
      <c r="F449" s="211" t="str">
        <f t="shared" si="13"/>
        <v>M1</v>
      </c>
      <c r="G449" s="211" t="str">
        <f t="shared" si="13"/>
        <v>M1</v>
      </c>
      <c r="H449" s="211" t="str">
        <f t="shared" si="13"/>
        <v>M1</v>
      </c>
      <c r="I449" s="211" t="str">
        <f t="shared" si="13"/>
        <v>M1</v>
      </c>
      <c r="L449" s="193" t="s">
        <v>76</v>
      </c>
      <c r="M449" s="193">
        <v>0</v>
      </c>
      <c r="N449" s="193">
        <v>0</v>
      </c>
      <c r="O449" s="193">
        <v>0</v>
      </c>
      <c r="P449" s="193">
        <v>0</v>
      </c>
      <c r="Q449" s="193">
        <v>0</v>
      </c>
      <c r="R449" s="193">
        <v>0</v>
      </c>
      <c r="S449" s="193">
        <v>0</v>
      </c>
      <c r="T449" s="193">
        <v>0</v>
      </c>
    </row>
    <row r="450" spans="1:20" x14ac:dyDescent="0.2">
      <c r="A450" t="s">
        <v>73</v>
      </c>
      <c r="B450" s="211" t="str">
        <f t="shared" si="13"/>
        <v>M1</v>
      </c>
      <c r="C450" s="211" t="str">
        <f t="shared" si="13"/>
        <v>M1</v>
      </c>
      <c r="D450" s="211" t="str">
        <f t="shared" si="13"/>
        <v>M1</v>
      </c>
      <c r="E450" s="211" t="str">
        <f t="shared" si="13"/>
        <v>M1</v>
      </c>
      <c r="F450" s="211" t="str">
        <f t="shared" si="13"/>
        <v>M1</v>
      </c>
      <c r="G450" s="211" t="str">
        <f t="shared" si="13"/>
        <v>M1</v>
      </c>
      <c r="H450" s="211" t="str">
        <f t="shared" si="13"/>
        <v>M1</v>
      </c>
      <c r="I450" s="211" t="str">
        <f t="shared" si="13"/>
        <v>M1</v>
      </c>
      <c r="L450" s="193" t="s">
        <v>62</v>
      </c>
      <c r="M450" s="193">
        <v>0</v>
      </c>
      <c r="N450" s="193">
        <v>0</v>
      </c>
      <c r="O450" s="193">
        <v>0</v>
      </c>
      <c r="P450" s="193">
        <v>0</v>
      </c>
      <c r="Q450" s="193">
        <v>0</v>
      </c>
      <c r="R450" s="193">
        <v>0</v>
      </c>
      <c r="S450" s="193">
        <v>0</v>
      </c>
      <c r="T450" s="193">
        <v>0</v>
      </c>
    </row>
    <row r="451" spans="1:20" x14ac:dyDescent="0.2">
      <c r="A451" t="s">
        <v>117</v>
      </c>
      <c r="B451" s="211" t="str">
        <f t="shared" si="13"/>
        <v>M1</v>
      </c>
      <c r="C451" s="211" t="str">
        <f t="shared" si="13"/>
        <v>M1</v>
      </c>
      <c r="D451" s="211" t="str">
        <f t="shared" si="13"/>
        <v>M1</v>
      </c>
      <c r="E451" s="211" t="str">
        <f t="shared" si="13"/>
        <v>M1</v>
      </c>
      <c r="F451" s="211" t="str">
        <f t="shared" si="13"/>
        <v>M1</v>
      </c>
      <c r="G451" s="211" t="str">
        <f t="shared" si="13"/>
        <v>M1</v>
      </c>
      <c r="H451" s="211" t="str">
        <f t="shared" si="13"/>
        <v>M1</v>
      </c>
      <c r="I451" s="211" t="str">
        <f t="shared" si="13"/>
        <v>M1</v>
      </c>
      <c r="L451" s="193" t="s">
        <v>73</v>
      </c>
      <c r="M451" s="193">
        <v>0</v>
      </c>
      <c r="N451" s="193">
        <v>0</v>
      </c>
      <c r="O451" s="193">
        <v>0</v>
      </c>
      <c r="P451" s="193">
        <v>0</v>
      </c>
      <c r="Q451" s="193">
        <v>0</v>
      </c>
      <c r="R451" s="193">
        <v>0</v>
      </c>
      <c r="S451" s="193">
        <v>0</v>
      </c>
      <c r="T451" s="193">
        <v>0</v>
      </c>
    </row>
    <row r="452" spans="1:20" x14ac:dyDescent="0.2">
      <c r="A452" t="s">
        <v>74</v>
      </c>
      <c r="B452" s="211" t="str">
        <f t="shared" si="13"/>
        <v>M1</v>
      </c>
      <c r="C452" s="211" t="str">
        <f t="shared" si="13"/>
        <v>M1</v>
      </c>
      <c r="D452" s="211" t="str">
        <f t="shared" si="13"/>
        <v>M1</v>
      </c>
      <c r="E452" s="211" t="str">
        <f t="shared" si="13"/>
        <v>M1</v>
      </c>
      <c r="F452" s="211" t="str">
        <f t="shared" si="13"/>
        <v>M1</v>
      </c>
      <c r="G452" s="211" t="str">
        <f t="shared" si="13"/>
        <v>M1</v>
      </c>
      <c r="H452" s="211" t="str">
        <f t="shared" si="13"/>
        <v>M1</v>
      </c>
      <c r="I452" s="211" t="str">
        <f t="shared" si="13"/>
        <v>M1</v>
      </c>
      <c r="L452" s="193" t="s">
        <v>117</v>
      </c>
      <c r="M452" s="193">
        <v>0</v>
      </c>
      <c r="N452" s="193">
        <v>0</v>
      </c>
      <c r="O452" s="193">
        <v>0</v>
      </c>
      <c r="P452" s="193">
        <v>0</v>
      </c>
      <c r="Q452" s="193">
        <v>0</v>
      </c>
      <c r="R452" s="193">
        <v>0</v>
      </c>
      <c r="S452" s="193">
        <v>0</v>
      </c>
      <c r="T452" s="193">
        <v>0</v>
      </c>
    </row>
    <row r="453" spans="1:20" x14ac:dyDescent="0.2">
      <c r="A453" t="s">
        <v>66</v>
      </c>
      <c r="B453" s="211" t="str">
        <f t="shared" si="13"/>
        <v>M1</v>
      </c>
      <c r="C453" s="211" t="str">
        <f t="shared" si="13"/>
        <v>M1</v>
      </c>
      <c r="D453" s="211" t="str">
        <f t="shared" si="13"/>
        <v>M1</v>
      </c>
      <c r="E453" s="211" t="str">
        <f t="shared" si="13"/>
        <v>M1</v>
      </c>
      <c r="F453" s="211" t="str">
        <f t="shared" si="13"/>
        <v>M1</v>
      </c>
      <c r="G453" s="211" t="str">
        <f t="shared" si="13"/>
        <v>M1</v>
      </c>
      <c r="H453" s="211" t="str">
        <f t="shared" si="13"/>
        <v>M1</v>
      </c>
      <c r="I453" s="211" t="str">
        <f t="shared" si="13"/>
        <v>M1</v>
      </c>
      <c r="L453" s="193" t="s">
        <v>74</v>
      </c>
      <c r="M453" s="193">
        <v>0</v>
      </c>
      <c r="N453" s="193">
        <v>0</v>
      </c>
      <c r="O453" s="193">
        <v>0</v>
      </c>
      <c r="P453" s="193">
        <v>0</v>
      </c>
      <c r="Q453" s="193">
        <v>0</v>
      </c>
      <c r="R453" s="193">
        <v>0</v>
      </c>
      <c r="S453" s="193">
        <v>0</v>
      </c>
      <c r="T453" s="193">
        <v>0</v>
      </c>
    </row>
    <row r="454" spans="1:20" x14ac:dyDescent="0.2">
      <c r="A454" t="s">
        <v>69</v>
      </c>
      <c r="B454" s="211" t="str">
        <f t="shared" si="13"/>
        <v>M1</v>
      </c>
      <c r="C454" s="211" t="str">
        <f t="shared" si="13"/>
        <v>M1</v>
      </c>
      <c r="D454" s="211" t="str">
        <f t="shared" si="13"/>
        <v>M1</v>
      </c>
      <c r="E454" s="211" t="str">
        <f t="shared" si="13"/>
        <v>M1</v>
      </c>
      <c r="F454" s="211" t="str">
        <f t="shared" si="13"/>
        <v>M1</v>
      </c>
      <c r="G454" s="211" t="str">
        <f t="shared" si="13"/>
        <v>M1</v>
      </c>
      <c r="H454" s="211" t="str">
        <f t="shared" si="13"/>
        <v>M1</v>
      </c>
      <c r="I454" s="211" t="str">
        <f t="shared" si="13"/>
        <v>M1</v>
      </c>
      <c r="L454" s="193" t="s">
        <v>66</v>
      </c>
      <c r="M454" s="193">
        <v>0</v>
      </c>
      <c r="N454" s="193">
        <v>0</v>
      </c>
      <c r="O454" s="193">
        <v>0</v>
      </c>
      <c r="P454" s="193">
        <v>0</v>
      </c>
      <c r="Q454" s="193">
        <v>0</v>
      </c>
      <c r="R454" s="193">
        <v>0</v>
      </c>
      <c r="S454" s="193">
        <v>0</v>
      </c>
      <c r="T454" s="193">
        <v>0</v>
      </c>
    </row>
    <row r="455" spans="1:20" x14ac:dyDescent="0.2">
      <c r="A455" t="s">
        <v>59</v>
      </c>
      <c r="B455" s="211" t="str">
        <f t="shared" si="13"/>
        <v>M1</v>
      </c>
      <c r="C455" s="211" t="str">
        <f t="shared" si="13"/>
        <v>M1</v>
      </c>
      <c r="D455" s="211" t="str">
        <f t="shared" si="13"/>
        <v>M1</v>
      </c>
      <c r="E455" s="211" t="str">
        <f t="shared" si="13"/>
        <v>M1</v>
      </c>
      <c r="F455" s="211" t="str">
        <f t="shared" si="13"/>
        <v>M1</v>
      </c>
      <c r="G455" s="211" t="str">
        <f t="shared" si="13"/>
        <v>M1</v>
      </c>
      <c r="H455" s="211" t="str">
        <f t="shared" si="13"/>
        <v>M1</v>
      </c>
      <c r="I455" s="211" t="str">
        <f t="shared" si="13"/>
        <v>M1</v>
      </c>
      <c r="L455" s="193" t="s">
        <v>69</v>
      </c>
      <c r="M455" s="193">
        <v>0</v>
      </c>
      <c r="N455" s="193">
        <v>0</v>
      </c>
      <c r="O455" s="193">
        <v>0</v>
      </c>
      <c r="P455" s="193">
        <v>0</v>
      </c>
      <c r="Q455" s="193">
        <v>0</v>
      </c>
      <c r="R455" s="193">
        <v>0</v>
      </c>
      <c r="S455" s="193">
        <v>0</v>
      </c>
      <c r="T455" s="193">
        <v>0</v>
      </c>
    </row>
    <row r="456" spans="1:20" x14ac:dyDescent="0.2">
      <c r="A456" t="s">
        <v>64</v>
      </c>
      <c r="B456" s="211" t="str">
        <f t="shared" si="13"/>
        <v>M1</v>
      </c>
      <c r="C456" s="211" t="str">
        <f t="shared" si="13"/>
        <v>M1</v>
      </c>
      <c r="D456" s="211" t="str">
        <f t="shared" si="13"/>
        <v>M1</v>
      </c>
      <c r="E456" s="211" t="str">
        <f t="shared" si="13"/>
        <v>M1</v>
      </c>
      <c r="F456" s="211" t="str">
        <f t="shared" si="13"/>
        <v>M1</v>
      </c>
      <c r="G456" s="211" t="str">
        <f t="shared" si="13"/>
        <v>M1</v>
      </c>
      <c r="H456" s="211" t="str">
        <f t="shared" si="13"/>
        <v>M1</v>
      </c>
      <c r="I456" s="211" t="str">
        <f t="shared" si="13"/>
        <v>M1</v>
      </c>
      <c r="L456" s="193" t="s">
        <v>59</v>
      </c>
      <c r="M456" s="193">
        <v>0</v>
      </c>
      <c r="N456" s="193">
        <v>0</v>
      </c>
      <c r="O456" s="193">
        <v>0</v>
      </c>
      <c r="P456" s="193">
        <v>0</v>
      </c>
      <c r="Q456" s="193">
        <v>0</v>
      </c>
      <c r="R456" s="193">
        <v>0</v>
      </c>
      <c r="S456" s="193">
        <v>0</v>
      </c>
      <c r="T456" s="193">
        <v>0</v>
      </c>
    </row>
    <row r="457" spans="1:20" x14ac:dyDescent="0.2">
      <c r="A457" t="s">
        <v>71</v>
      </c>
      <c r="B457" s="211" t="str">
        <f t="shared" si="13"/>
        <v>M1</v>
      </c>
      <c r="C457" s="211" t="str">
        <f t="shared" si="13"/>
        <v>M1</v>
      </c>
      <c r="D457" s="211" t="str">
        <f t="shared" si="13"/>
        <v>M1</v>
      </c>
      <c r="E457" s="211" t="str">
        <f t="shared" si="13"/>
        <v>M1</v>
      </c>
      <c r="F457" s="211" t="str">
        <f t="shared" si="13"/>
        <v>M1</v>
      </c>
      <c r="G457" s="211" t="str">
        <f t="shared" si="13"/>
        <v>M1</v>
      </c>
      <c r="H457" s="211" t="str">
        <f t="shared" si="13"/>
        <v>M1</v>
      </c>
      <c r="I457" s="211" t="str">
        <f t="shared" si="13"/>
        <v>M1</v>
      </c>
      <c r="L457" s="193" t="s">
        <v>64</v>
      </c>
      <c r="M457" s="193">
        <v>0</v>
      </c>
      <c r="N457" s="193">
        <v>0</v>
      </c>
      <c r="O457" s="193">
        <v>0</v>
      </c>
      <c r="P457" s="193">
        <v>0</v>
      </c>
      <c r="Q457" s="193">
        <v>0</v>
      </c>
      <c r="R457" s="193">
        <v>0</v>
      </c>
      <c r="S457" s="193">
        <v>0</v>
      </c>
      <c r="T457" s="193">
        <v>0</v>
      </c>
    </row>
    <row r="458" spans="1:20" x14ac:dyDescent="0.2">
      <c r="A458" t="s">
        <v>58</v>
      </c>
      <c r="B458" s="211" t="str">
        <f t="shared" si="13"/>
        <v>M1</v>
      </c>
      <c r="C458" s="211" t="str">
        <f t="shared" si="13"/>
        <v>M1</v>
      </c>
      <c r="D458" s="211" t="str">
        <f t="shared" si="13"/>
        <v>M1</v>
      </c>
      <c r="E458" s="211" t="str">
        <f t="shared" si="13"/>
        <v>M1</v>
      </c>
      <c r="F458" s="211" t="str">
        <f t="shared" si="13"/>
        <v>M1</v>
      </c>
      <c r="G458" s="211" t="str">
        <f t="shared" si="13"/>
        <v>M1</v>
      </c>
      <c r="H458" s="211" t="str">
        <f t="shared" si="13"/>
        <v>M1</v>
      </c>
      <c r="I458" s="211" t="str">
        <f t="shared" si="13"/>
        <v>M1</v>
      </c>
      <c r="L458" s="193" t="s">
        <v>71</v>
      </c>
      <c r="M458" s="193">
        <v>0</v>
      </c>
      <c r="N458" s="193">
        <v>0</v>
      </c>
      <c r="O458" s="193">
        <v>0</v>
      </c>
      <c r="P458" s="193">
        <v>0</v>
      </c>
      <c r="Q458" s="193">
        <v>0</v>
      </c>
      <c r="R458" s="193">
        <v>0</v>
      </c>
      <c r="S458" s="193">
        <v>0</v>
      </c>
      <c r="T458" s="193">
        <v>0</v>
      </c>
    </row>
    <row r="459" spans="1:20" x14ac:dyDescent="0.2">
      <c r="A459" t="s">
        <v>70</v>
      </c>
      <c r="B459" s="211" t="str">
        <f t="shared" si="13"/>
        <v>M1</v>
      </c>
      <c r="C459" s="211" t="str">
        <f t="shared" si="13"/>
        <v>M1</v>
      </c>
      <c r="D459" s="211" t="str">
        <f t="shared" si="13"/>
        <v>M1</v>
      </c>
      <c r="E459" s="211" t="str">
        <f t="shared" si="13"/>
        <v>M1</v>
      </c>
      <c r="F459" s="211" t="str">
        <f t="shared" si="13"/>
        <v>M1</v>
      </c>
      <c r="G459" s="211" t="str">
        <f t="shared" si="13"/>
        <v>M1</v>
      </c>
      <c r="H459" s="211" t="str">
        <f t="shared" si="13"/>
        <v>M1</v>
      </c>
      <c r="I459" s="211" t="str">
        <f t="shared" si="13"/>
        <v>M1</v>
      </c>
      <c r="L459" s="193" t="s">
        <v>58</v>
      </c>
      <c r="M459" s="193">
        <v>0</v>
      </c>
      <c r="N459" s="193">
        <v>0</v>
      </c>
      <c r="O459" s="193">
        <v>0</v>
      </c>
      <c r="P459" s="193">
        <v>0</v>
      </c>
      <c r="Q459" s="193">
        <v>0</v>
      </c>
      <c r="R459" s="193">
        <v>0</v>
      </c>
      <c r="S459" s="193">
        <v>0</v>
      </c>
      <c r="T459" s="193">
        <v>0</v>
      </c>
    </row>
    <row r="460" spans="1:20" x14ac:dyDescent="0.2">
      <c r="A460" t="s">
        <v>72</v>
      </c>
      <c r="B460" s="211" t="str">
        <f t="shared" si="13"/>
        <v>M1</v>
      </c>
      <c r="C460" s="211" t="str">
        <f t="shared" si="13"/>
        <v>M1</v>
      </c>
      <c r="D460" s="211" t="str">
        <f t="shared" si="13"/>
        <v>M1</v>
      </c>
      <c r="E460" s="211" t="str">
        <f t="shared" si="13"/>
        <v>M1</v>
      </c>
      <c r="F460" s="211" t="str">
        <f t="shared" si="13"/>
        <v>M1</v>
      </c>
      <c r="G460" s="211" t="str">
        <f t="shared" si="13"/>
        <v>M1</v>
      </c>
      <c r="H460" s="211" t="str">
        <f t="shared" si="13"/>
        <v>M1</v>
      </c>
      <c r="I460" s="211" t="str">
        <f t="shared" si="13"/>
        <v>M1</v>
      </c>
      <c r="L460" s="193" t="s">
        <v>70</v>
      </c>
      <c r="M460" s="193">
        <v>0</v>
      </c>
      <c r="N460" s="193">
        <v>0</v>
      </c>
      <c r="O460" s="193">
        <v>0</v>
      </c>
      <c r="P460" s="193">
        <v>0</v>
      </c>
      <c r="Q460" s="193">
        <v>0</v>
      </c>
      <c r="R460" s="193">
        <v>0</v>
      </c>
      <c r="S460" s="193">
        <v>0</v>
      </c>
      <c r="T460" s="193">
        <v>0</v>
      </c>
    </row>
    <row r="461" spans="1:20" x14ac:dyDescent="0.2">
      <c r="A461" t="s">
        <v>61</v>
      </c>
      <c r="B461" s="211" t="str">
        <f t="shared" si="13"/>
        <v>M1</v>
      </c>
      <c r="C461" s="211" t="str">
        <f t="shared" si="13"/>
        <v>M1</v>
      </c>
      <c r="D461" s="211" t="str">
        <f t="shared" si="13"/>
        <v>M1</v>
      </c>
      <c r="E461" s="211" t="str">
        <f t="shared" si="13"/>
        <v>M1</v>
      </c>
      <c r="F461" s="211" t="str">
        <f t="shared" si="13"/>
        <v>M1</v>
      </c>
      <c r="G461" s="211" t="str">
        <f t="shared" si="13"/>
        <v>M1</v>
      </c>
      <c r="H461" s="211" t="str">
        <f t="shared" si="13"/>
        <v>M1</v>
      </c>
      <c r="I461" s="211" t="str">
        <f t="shared" si="13"/>
        <v>M1</v>
      </c>
      <c r="L461" s="193" t="s">
        <v>72</v>
      </c>
      <c r="M461" s="193">
        <v>0</v>
      </c>
      <c r="N461" s="193">
        <v>0</v>
      </c>
      <c r="O461" s="193">
        <v>0</v>
      </c>
      <c r="P461" s="193">
        <v>0</v>
      </c>
      <c r="Q461" s="193">
        <v>0</v>
      </c>
      <c r="R461" s="193">
        <v>0</v>
      </c>
      <c r="S461" s="193">
        <v>0</v>
      </c>
      <c r="T461" s="193">
        <v>0</v>
      </c>
    </row>
    <row r="462" spans="1:20" x14ac:dyDescent="0.2">
      <c r="A462" t="s">
        <v>56</v>
      </c>
      <c r="B462" s="211" t="str">
        <f t="shared" si="13"/>
        <v>M1</v>
      </c>
      <c r="C462" s="211" t="str">
        <f t="shared" si="13"/>
        <v>M1</v>
      </c>
      <c r="D462" s="211" t="str">
        <f t="shared" si="13"/>
        <v>M1</v>
      </c>
      <c r="E462" s="211" t="str">
        <f t="shared" si="13"/>
        <v>M1</v>
      </c>
      <c r="F462" s="211" t="str">
        <f t="shared" si="13"/>
        <v>M1</v>
      </c>
      <c r="G462" s="211" t="str">
        <f t="shared" si="13"/>
        <v>M1</v>
      </c>
      <c r="H462" s="211" t="str">
        <f t="shared" si="13"/>
        <v>M1</v>
      </c>
      <c r="I462" s="211" t="str">
        <f t="shared" si="13"/>
        <v>M1</v>
      </c>
      <c r="L462" s="193" t="s">
        <v>61</v>
      </c>
      <c r="M462" s="193">
        <v>0</v>
      </c>
      <c r="N462" s="193">
        <v>0</v>
      </c>
      <c r="O462" s="193">
        <v>0</v>
      </c>
      <c r="P462" s="193">
        <v>0</v>
      </c>
      <c r="Q462" s="193">
        <v>0</v>
      </c>
      <c r="R462" s="193">
        <v>0</v>
      </c>
      <c r="S462" s="193">
        <v>0</v>
      </c>
      <c r="T462" s="193">
        <v>0</v>
      </c>
    </row>
    <row r="463" spans="1:20" x14ac:dyDescent="0.2">
      <c r="L463" s="193" t="s">
        <v>56</v>
      </c>
      <c r="M463" s="193">
        <v>0</v>
      </c>
      <c r="N463" s="193">
        <v>0</v>
      </c>
      <c r="O463" s="193">
        <v>0</v>
      </c>
      <c r="P463" s="193">
        <v>0</v>
      </c>
      <c r="Q463" s="193">
        <v>0</v>
      </c>
      <c r="R463" s="193">
        <v>0</v>
      </c>
      <c r="S463" s="193">
        <v>0</v>
      </c>
      <c r="T463" s="193">
        <v>0</v>
      </c>
    </row>
    <row r="465" spans="1:20" ht="16" x14ac:dyDescent="0.2">
      <c r="A465" s="213" t="s">
        <v>1300</v>
      </c>
      <c r="B465" s="118"/>
      <c r="C465" s="118"/>
      <c r="D465" s="118"/>
      <c r="E465" s="118"/>
      <c r="F465" s="118"/>
      <c r="G465" s="118"/>
      <c r="H465" s="118"/>
      <c r="I465" s="118"/>
      <c r="L465" s="165" t="s">
        <v>1396</v>
      </c>
      <c r="M465" s="165"/>
      <c r="N465" s="165"/>
      <c r="O465" s="165"/>
      <c r="P465" s="165"/>
      <c r="Q465" s="165"/>
      <c r="R465" s="165"/>
      <c r="S465" s="165"/>
      <c r="T465" s="165"/>
    </row>
    <row r="466" spans="1:20" ht="21" x14ac:dyDescent="0.25">
      <c r="A466" s="119" t="s">
        <v>1336</v>
      </c>
      <c r="B466" s="120" t="s">
        <v>57</v>
      </c>
      <c r="C466" s="120" t="s">
        <v>68</v>
      </c>
      <c r="D466" s="120" t="s">
        <v>63</v>
      </c>
      <c r="E466" s="120" t="s">
        <v>60</v>
      </c>
      <c r="F466" s="120" t="s">
        <v>75</v>
      </c>
      <c r="G466" s="120" t="s">
        <v>67</v>
      </c>
      <c r="H466" s="120" t="s">
        <v>84</v>
      </c>
      <c r="I466" s="120" t="s">
        <v>1303</v>
      </c>
      <c r="L466" s="214" t="s">
        <v>1387</v>
      </c>
      <c r="M466" s="191"/>
      <c r="N466" s="191"/>
      <c r="O466" s="191"/>
      <c r="P466" s="191"/>
      <c r="Q466" s="191"/>
      <c r="R466" s="191"/>
      <c r="S466" s="191"/>
      <c r="T466" s="191"/>
    </row>
    <row r="467" spans="1:20" ht="16" x14ac:dyDescent="0.2">
      <c r="A467" t="s">
        <v>65</v>
      </c>
      <c r="B467" s="211" t="str">
        <f t="shared" ref="B467:I482" si="14">_xlfn.IFS(M468&gt;10000,"M5",M468&gt;2000,"M4",M468&gt;500,"M3",M468&gt;100,"M2",M468&gt;=0,"M1")</f>
        <v>M1</v>
      </c>
      <c r="C467" s="211" t="str">
        <f t="shared" si="14"/>
        <v>M1</v>
      </c>
      <c r="D467" s="211" t="str">
        <f t="shared" si="14"/>
        <v>M1</v>
      </c>
      <c r="E467" s="211" t="str">
        <f t="shared" si="14"/>
        <v>M1</v>
      </c>
      <c r="F467" s="211" t="str">
        <f t="shared" si="14"/>
        <v>M1</v>
      </c>
      <c r="G467" s="211" t="str">
        <f t="shared" si="14"/>
        <v>M1</v>
      </c>
      <c r="H467" s="211" t="str">
        <f t="shared" si="14"/>
        <v>M1</v>
      </c>
      <c r="I467" s="211" t="str">
        <f t="shared" si="14"/>
        <v>M1</v>
      </c>
      <c r="L467" s="192" t="s">
        <v>1336</v>
      </c>
      <c r="M467" s="120" t="s">
        <v>57</v>
      </c>
      <c r="N467" s="120" t="s">
        <v>68</v>
      </c>
      <c r="O467" s="120" t="s">
        <v>63</v>
      </c>
      <c r="P467" s="120" t="s">
        <v>60</v>
      </c>
      <c r="Q467" s="120" t="s">
        <v>75</v>
      </c>
      <c r="R467" s="120" t="s">
        <v>67</v>
      </c>
      <c r="S467" s="120" t="s">
        <v>84</v>
      </c>
      <c r="T467" s="120" t="s">
        <v>1303</v>
      </c>
    </row>
    <row r="468" spans="1:20" x14ac:dyDescent="0.2">
      <c r="A468" t="s">
        <v>76</v>
      </c>
      <c r="B468" s="211" t="str">
        <f t="shared" si="14"/>
        <v>M1</v>
      </c>
      <c r="C468" s="211" t="str">
        <f t="shared" si="14"/>
        <v>M1</v>
      </c>
      <c r="D468" s="211" t="str">
        <f t="shared" si="14"/>
        <v>M1</v>
      </c>
      <c r="E468" s="211" t="str">
        <f t="shared" si="14"/>
        <v>M1</v>
      </c>
      <c r="F468" s="211" t="str">
        <f t="shared" si="14"/>
        <v>M1</v>
      </c>
      <c r="G468" s="211" t="str">
        <f t="shared" si="14"/>
        <v>M1</v>
      </c>
      <c r="H468" s="211" t="str">
        <f t="shared" si="14"/>
        <v>M1</v>
      </c>
      <c r="I468" s="211" t="str">
        <f t="shared" si="14"/>
        <v>M1</v>
      </c>
      <c r="L468" s="193" t="s">
        <v>65</v>
      </c>
      <c r="M468" s="193">
        <v>0</v>
      </c>
      <c r="N468" s="193">
        <v>0</v>
      </c>
      <c r="O468" s="193">
        <v>0</v>
      </c>
      <c r="P468" s="193">
        <v>0</v>
      </c>
      <c r="Q468" s="193">
        <v>0</v>
      </c>
      <c r="R468" s="193">
        <v>0</v>
      </c>
      <c r="S468" s="193">
        <v>0</v>
      </c>
      <c r="T468" s="193">
        <v>0</v>
      </c>
    </row>
    <row r="469" spans="1:20" x14ac:dyDescent="0.2">
      <c r="A469" t="s">
        <v>62</v>
      </c>
      <c r="B469" s="211" t="str">
        <f t="shared" si="14"/>
        <v>M1</v>
      </c>
      <c r="C469" s="211" t="str">
        <f t="shared" si="14"/>
        <v>M1</v>
      </c>
      <c r="D469" s="211" t="str">
        <f t="shared" si="14"/>
        <v>M1</v>
      </c>
      <c r="E469" s="211" t="str">
        <f t="shared" si="14"/>
        <v>M1</v>
      </c>
      <c r="F469" s="211" t="str">
        <f t="shared" si="14"/>
        <v>M1</v>
      </c>
      <c r="G469" s="211" t="str">
        <f t="shared" si="14"/>
        <v>M1</v>
      </c>
      <c r="H469" s="211" t="str">
        <f t="shared" si="14"/>
        <v>M1</v>
      </c>
      <c r="I469" s="211" t="str">
        <f t="shared" si="14"/>
        <v>M1</v>
      </c>
      <c r="L469" s="193" t="s">
        <v>76</v>
      </c>
      <c r="M469" s="193">
        <v>0</v>
      </c>
      <c r="N469" s="193">
        <v>0</v>
      </c>
      <c r="O469" s="193">
        <v>0</v>
      </c>
      <c r="P469" s="193">
        <v>0</v>
      </c>
      <c r="Q469" s="193">
        <v>0</v>
      </c>
      <c r="R469" s="193">
        <v>0</v>
      </c>
      <c r="S469" s="193">
        <v>0</v>
      </c>
      <c r="T469" s="193">
        <v>0</v>
      </c>
    </row>
    <row r="470" spans="1:20" x14ac:dyDescent="0.2">
      <c r="A470" t="s">
        <v>73</v>
      </c>
      <c r="B470" s="211" t="str">
        <f t="shared" si="14"/>
        <v>M1</v>
      </c>
      <c r="C470" s="211" t="str">
        <f t="shared" si="14"/>
        <v>M1</v>
      </c>
      <c r="D470" s="211" t="str">
        <f t="shared" si="14"/>
        <v>M1</v>
      </c>
      <c r="E470" s="211" t="str">
        <f t="shared" si="14"/>
        <v>M1</v>
      </c>
      <c r="F470" s="211" t="str">
        <f t="shared" si="14"/>
        <v>M1</v>
      </c>
      <c r="G470" s="211" t="str">
        <f t="shared" si="14"/>
        <v>M1</v>
      </c>
      <c r="H470" s="211" t="str">
        <f t="shared" si="14"/>
        <v>M1</v>
      </c>
      <c r="I470" s="211" t="str">
        <f t="shared" si="14"/>
        <v>M1</v>
      </c>
      <c r="L470" s="193" t="s">
        <v>62</v>
      </c>
      <c r="M470" s="193">
        <v>0</v>
      </c>
      <c r="N470" s="193">
        <v>0</v>
      </c>
      <c r="O470" s="193">
        <v>0</v>
      </c>
      <c r="P470" s="193">
        <v>0</v>
      </c>
      <c r="Q470" s="193">
        <v>0</v>
      </c>
      <c r="R470" s="193">
        <v>0</v>
      </c>
      <c r="S470" s="193">
        <v>0</v>
      </c>
      <c r="T470" s="193">
        <v>0</v>
      </c>
    </row>
    <row r="471" spans="1:20" x14ac:dyDescent="0.2">
      <c r="A471" t="s">
        <v>117</v>
      </c>
      <c r="B471" s="211" t="str">
        <f t="shared" si="14"/>
        <v>M1</v>
      </c>
      <c r="C471" s="211" t="str">
        <f t="shared" si="14"/>
        <v>M1</v>
      </c>
      <c r="D471" s="211" t="str">
        <f t="shared" si="14"/>
        <v>M1</v>
      </c>
      <c r="E471" s="211" t="str">
        <f t="shared" si="14"/>
        <v>M1</v>
      </c>
      <c r="F471" s="211" t="str">
        <f t="shared" si="14"/>
        <v>M1</v>
      </c>
      <c r="G471" s="211" t="str">
        <f t="shared" si="14"/>
        <v>M1</v>
      </c>
      <c r="H471" s="211" t="str">
        <f t="shared" si="14"/>
        <v>M1</v>
      </c>
      <c r="I471" s="211" t="str">
        <f t="shared" si="14"/>
        <v>M1</v>
      </c>
      <c r="L471" s="193" t="s">
        <v>73</v>
      </c>
      <c r="M471" s="193">
        <v>0</v>
      </c>
      <c r="N471" s="193">
        <v>0</v>
      </c>
      <c r="O471" s="193">
        <v>0</v>
      </c>
      <c r="P471" s="193">
        <v>0</v>
      </c>
      <c r="Q471" s="193">
        <v>0</v>
      </c>
      <c r="R471" s="193">
        <v>0</v>
      </c>
      <c r="S471" s="193">
        <v>0</v>
      </c>
      <c r="T471" s="193">
        <v>0</v>
      </c>
    </row>
    <row r="472" spans="1:20" x14ac:dyDescent="0.2">
      <c r="A472" t="s">
        <v>74</v>
      </c>
      <c r="B472" s="211" t="str">
        <f t="shared" si="14"/>
        <v>M1</v>
      </c>
      <c r="C472" s="211" t="str">
        <f t="shared" si="14"/>
        <v>M1</v>
      </c>
      <c r="D472" s="211" t="str">
        <f t="shared" si="14"/>
        <v>M1</v>
      </c>
      <c r="E472" s="211" t="str">
        <f t="shared" si="14"/>
        <v>M1</v>
      </c>
      <c r="F472" s="211" t="str">
        <f t="shared" si="14"/>
        <v>M1</v>
      </c>
      <c r="G472" s="211" t="str">
        <f t="shared" si="14"/>
        <v>M1</v>
      </c>
      <c r="H472" s="211" t="str">
        <f t="shared" si="14"/>
        <v>M1</v>
      </c>
      <c r="I472" s="211" t="str">
        <f t="shared" si="14"/>
        <v>M1</v>
      </c>
      <c r="L472" s="193" t="s">
        <v>117</v>
      </c>
      <c r="M472" s="193">
        <v>0</v>
      </c>
      <c r="N472" s="193">
        <v>0</v>
      </c>
      <c r="O472" s="193">
        <v>0</v>
      </c>
      <c r="P472" s="193">
        <v>0</v>
      </c>
      <c r="Q472" s="193">
        <v>0</v>
      </c>
      <c r="R472" s="193">
        <v>0</v>
      </c>
      <c r="S472" s="193">
        <v>0</v>
      </c>
      <c r="T472" s="193">
        <v>0</v>
      </c>
    </row>
    <row r="473" spans="1:20" x14ac:dyDescent="0.2">
      <c r="A473" t="s">
        <v>66</v>
      </c>
      <c r="B473" s="211" t="str">
        <f t="shared" si="14"/>
        <v>M1</v>
      </c>
      <c r="C473" s="211" t="str">
        <f t="shared" si="14"/>
        <v>M1</v>
      </c>
      <c r="D473" s="211" t="str">
        <f t="shared" si="14"/>
        <v>M1</v>
      </c>
      <c r="E473" s="211" t="str">
        <f t="shared" si="14"/>
        <v>M1</v>
      </c>
      <c r="F473" s="211" t="str">
        <f t="shared" si="14"/>
        <v>M1</v>
      </c>
      <c r="G473" s="211" t="str">
        <f t="shared" si="14"/>
        <v>M1</v>
      </c>
      <c r="H473" s="211" t="str">
        <f t="shared" si="14"/>
        <v>M1</v>
      </c>
      <c r="I473" s="211" t="str">
        <f t="shared" si="14"/>
        <v>M1</v>
      </c>
      <c r="L473" s="193" t="s">
        <v>74</v>
      </c>
      <c r="M473" s="193">
        <v>0</v>
      </c>
      <c r="N473" s="193">
        <v>0</v>
      </c>
      <c r="O473" s="193">
        <v>0</v>
      </c>
      <c r="P473" s="193">
        <v>0</v>
      </c>
      <c r="Q473" s="193">
        <v>0</v>
      </c>
      <c r="R473" s="193">
        <v>0</v>
      </c>
      <c r="S473" s="193">
        <v>0</v>
      </c>
      <c r="T473" s="193">
        <v>0</v>
      </c>
    </row>
    <row r="474" spans="1:20" x14ac:dyDescent="0.2">
      <c r="A474" t="s">
        <v>69</v>
      </c>
      <c r="B474" s="211" t="str">
        <f t="shared" si="14"/>
        <v>M1</v>
      </c>
      <c r="C474" s="211" t="str">
        <f t="shared" si="14"/>
        <v>M1</v>
      </c>
      <c r="D474" s="211" t="str">
        <f t="shared" si="14"/>
        <v>M1</v>
      </c>
      <c r="E474" s="211" t="str">
        <f t="shared" si="14"/>
        <v>M1</v>
      </c>
      <c r="F474" s="211" t="str">
        <f t="shared" si="14"/>
        <v>M1</v>
      </c>
      <c r="G474" s="211" t="str">
        <f t="shared" si="14"/>
        <v>M1</v>
      </c>
      <c r="H474" s="211" t="str">
        <f t="shared" si="14"/>
        <v>M1</v>
      </c>
      <c r="I474" s="211" t="str">
        <f t="shared" si="14"/>
        <v>M1</v>
      </c>
      <c r="L474" s="193" t="s">
        <v>66</v>
      </c>
      <c r="M474" s="193">
        <v>0</v>
      </c>
      <c r="N474" s="193">
        <v>0</v>
      </c>
      <c r="O474" s="193">
        <v>0</v>
      </c>
      <c r="P474" s="193">
        <v>0</v>
      </c>
      <c r="Q474" s="193">
        <v>0</v>
      </c>
      <c r="R474" s="193">
        <v>0</v>
      </c>
      <c r="S474" s="193">
        <v>0</v>
      </c>
      <c r="T474" s="193">
        <v>0</v>
      </c>
    </row>
    <row r="475" spans="1:20" x14ac:dyDescent="0.2">
      <c r="A475" t="s">
        <v>59</v>
      </c>
      <c r="B475" s="211" t="str">
        <f t="shared" si="14"/>
        <v>M1</v>
      </c>
      <c r="C475" s="211" t="str">
        <f t="shared" si="14"/>
        <v>M1</v>
      </c>
      <c r="D475" s="211" t="str">
        <f t="shared" si="14"/>
        <v>M1</v>
      </c>
      <c r="E475" s="211" t="str">
        <f t="shared" si="14"/>
        <v>M1</v>
      </c>
      <c r="F475" s="211" t="str">
        <f t="shared" si="14"/>
        <v>M1</v>
      </c>
      <c r="G475" s="211" t="str">
        <f t="shared" si="14"/>
        <v>M1</v>
      </c>
      <c r="H475" s="211" t="str">
        <f t="shared" si="14"/>
        <v>M1</v>
      </c>
      <c r="I475" s="211" t="str">
        <f t="shared" si="14"/>
        <v>M1</v>
      </c>
      <c r="L475" s="193" t="s">
        <v>69</v>
      </c>
      <c r="M475" s="193">
        <v>0</v>
      </c>
      <c r="N475" s="193">
        <v>0</v>
      </c>
      <c r="O475" s="193">
        <v>0</v>
      </c>
      <c r="P475" s="193">
        <v>0</v>
      </c>
      <c r="Q475" s="193">
        <v>0</v>
      </c>
      <c r="R475" s="193">
        <v>0</v>
      </c>
      <c r="S475" s="193">
        <v>0</v>
      </c>
      <c r="T475" s="193">
        <v>0</v>
      </c>
    </row>
    <row r="476" spans="1:20" x14ac:dyDescent="0.2">
      <c r="A476" t="s">
        <v>64</v>
      </c>
      <c r="B476" s="211" t="str">
        <f t="shared" si="14"/>
        <v>M1</v>
      </c>
      <c r="C476" s="211" t="str">
        <f t="shared" si="14"/>
        <v>M1</v>
      </c>
      <c r="D476" s="211" t="str">
        <f t="shared" si="14"/>
        <v>M1</v>
      </c>
      <c r="E476" s="211" t="str">
        <f t="shared" si="14"/>
        <v>M1</v>
      </c>
      <c r="F476" s="211" t="str">
        <f t="shared" si="14"/>
        <v>M1</v>
      </c>
      <c r="G476" s="211" t="str">
        <f t="shared" si="14"/>
        <v>M1</v>
      </c>
      <c r="H476" s="211" t="str">
        <f t="shared" si="14"/>
        <v>M1</v>
      </c>
      <c r="I476" s="211" t="str">
        <f t="shared" si="14"/>
        <v>M1</v>
      </c>
      <c r="L476" s="193" t="s">
        <v>59</v>
      </c>
      <c r="M476" s="193">
        <v>0</v>
      </c>
      <c r="N476" s="193">
        <v>0</v>
      </c>
      <c r="O476" s="193">
        <v>0</v>
      </c>
      <c r="P476" s="193">
        <v>0</v>
      </c>
      <c r="Q476" s="193">
        <v>0</v>
      </c>
      <c r="R476" s="193">
        <v>0</v>
      </c>
      <c r="S476" s="193">
        <v>0</v>
      </c>
      <c r="T476" s="193">
        <v>0</v>
      </c>
    </row>
    <row r="477" spans="1:20" x14ac:dyDescent="0.2">
      <c r="A477" t="s">
        <v>71</v>
      </c>
      <c r="B477" s="211" t="str">
        <f t="shared" si="14"/>
        <v>M1</v>
      </c>
      <c r="C477" s="211" t="str">
        <f t="shared" si="14"/>
        <v>M1</v>
      </c>
      <c r="D477" s="211" t="str">
        <f t="shared" si="14"/>
        <v>M1</v>
      </c>
      <c r="E477" s="211" t="str">
        <f t="shared" si="14"/>
        <v>M1</v>
      </c>
      <c r="F477" s="211" t="str">
        <f t="shared" si="14"/>
        <v>M1</v>
      </c>
      <c r="G477" s="211" t="str">
        <f t="shared" si="14"/>
        <v>M1</v>
      </c>
      <c r="H477" s="211" t="str">
        <f t="shared" si="14"/>
        <v>M1</v>
      </c>
      <c r="I477" s="211" t="str">
        <f t="shared" si="14"/>
        <v>M1</v>
      </c>
      <c r="L477" s="193" t="s">
        <v>64</v>
      </c>
      <c r="M477" s="193">
        <v>0</v>
      </c>
      <c r="N477" s="193">
        <v>0</v>
      </c>
      <c r="O477" s="193">
        <v>0</v>
      </c>
      <c r="P477" s="193">
        <v>0</v>
      </c>
      <c r="Q477" s="193">
        <v>0</v>
      </c>
      <c r="R477" s="193">
        <v>0</v>
      </c>
      <c r="S477" s="193">
        <v>0</v>
      </c>
      <c r="T477" s="193">
        <v>0</v>
      </c>
    </row>
    <row r="478" spans="1:20" x14ac:dyDescent="0.2">
      <c r="A478" t="s">
        <v>58</v>
      </c>
      <c r="B478" s="211" t="str">
        <f t="shared" si="14"/>
        <v>M1</v>
      </c>
      <c r="C478" s="211" t="str">
        <f t="shared" si="14"/>
        <v>M1</v>
      </c>
      <c r="D478" s="211" t="str">
        <f t="shared" si="14"/>
        <v>M1</v>
      </c>
      <c r="E478" s="211" t="str">
        <f t="shared" si="14"/>
        <v>M1</v>
      </c>
      <c r="F478" s="211" t="str">
        <f t="shared" si="14"/>
        <v>M1</v>
      </c>
      <c r="G478" s="211" t="str">
        <f t="shared" si="14"/>
        <v>M1</v>
      </c>
      <c r="H478" s="211" t="str">
        <f t="shared" si="14"/>
        <v>M1</v>
      </c>
      <c r="I478" s="211" t="str">
        <f t="shared" si="14"/>
        <v>M1</v>
      </c>
      <c r="L478" s="193" t="s">
        <v>71</v>
      </c>
      <c r="M478" s="193">
        <v>0</v>
      </c>
      <c r="N478" s="193">
        <v>0</v>
      </c>
      <c r="O478" s="193">
        <v>0</v>
      </c>
      <c r="P478" s="193">
        <v>0</v>
      </c>
      <c r="Q478" s="193">
        <v>0</v>
      </c>
      <c r="R478" s="193">
        <v>0</v>
      </c>
      <c r="S478" s="193">
        <v>0</v>
      </c>
      <c r="T478" s="193">
        <v>0</v>
      </c>
    </row>
    <row r="479" spans="1:20" x14ac:dyDescent="0.2">
      <c r="A479" t="s">
        <v>70</v>
      </c>
      <c r="B479" s="211" t="str">
        <f t="shared" si="14"/>
        <v>M1</v>
      </c>
      <c r="C479" s="211" t="str">
        <f t="shared" si="14"/>
        <v>M1</v>
      </c>
      <c r="D479" s="211" t="str">
        <f t="shared" si="14"/>
        <v>M1</v>
      </c>
      <c r="E479" s="211" t="str">
        <f t="shared" si="14"/>
        <v>M1</v>
      </c>
      <c r="F479" s="211" t="str">
        <f t="shared" si="14"/>
        <v>M1</v>
      </c>
      <c r="G479" s="211" t="str">
        <f t="shared" si="14"/>
        <v>M1</v>
      </c>
      <c r="H479" s="211" t="str">
        <f t="shared" si="14"/>
        <v>M1</v>
      </c>
      <c r="I479" s="211" t="str">
        <f t="shared" si="14"/>
        <v>M1</v>
      </c>
      <c r="L479" s="193" t="s">
        <v>58</v>
      </c>
      <c r="M479" s="193">
        <v>0</v>
      </c>
      <c r="N479" s="193">
        <v>0</v>
      </c>
      <c r="O479" s="193">
        <v>0</v>
      </c>
      <c r="P479" s="193">
        <v>0</v>
      </c>
      <c r="Q479" s="193">
        <v>0</v>
      </c>
      <c r="R479" s="193">
        <v>0</v>
      </c>
      <c r="S479" s="193">
        <v>0</v>
      </c>
      <c r="T479" s="193">
        <v>0</v>
      </c>
    </row>
    <row r="480" spans="1:20" x14ac:dyDescent="0.2">
      <c r="A480" t="s">
        <v>72</v>
      </c>
      <c r="B480" s="211" t="str">
        <f t="shared" si="14"/>
        <v>M1</v>
      </c>
      <c r="C480" s="211" t="str">
        <f t="shared" si="14"/>
        <v>M1</v>
      </c>
      <c r="D480" s="211" t="str">
        <f t="shared" si="14"/>
        <v>M1</v>
      </c>
      <c r="E480" s="211" t="str">
        <f t="shared" si="14"/>
        <v>M1</v>
      </c>
      <c r="F480" s="211" t="str">
        <f t="shared" si="14"/>
        <v>M1</v>
      </c>
      <c r="G480" s="211" t="str">
        <f t="shared" si="14"/>
        <v>M1</v>
      </c>
      <c r="H480" s="211" t="str">
        <f t="shared" si="14"/>
        <v>M1</v>
      </c>
      <c r="I480" s="211" t="str">
        <f t="shared" si="14"/>
        <v>M1</v>
      </c>
      <c r="L480" s="193" t="s">
        <v>70</v>
      </c>
      <c r="M480" s="193">
        <v>0</v>
      </c>
      <c r="N480" s="193">
        <v>0</v>
      </c>
      <c r="O480" s="193">
        <v>0</v>
      </c>
      <c r="P480" s="193">
        <v>0</v>
      </c>
      <c r="Q480" s="193">
        <v>0</v>
      </c>
      <c r="R480" s="193">
        <v>0</v>
      </c>
      <c r="S480" s="193">
        <v>0</v>
      </c>
      <c r="T480" s="193">
        <v>0</v>
      </c>
    </row>
    <row r="481" spans="1:20" x14ac:dyDescent="0.2">
      <c r="A481" t="s">
        <v>61</v>
      </c>
      <c r="B481" s="211" t="str">
        <f t="shared" si="14"/>
        <v>M1</v>
      </c>
      <c r="C481" s="211" t="str">
        <f t="shared" si="14"/>
        <v>M1</v>
      </c>
      <c r="D481" s="211" t="str">
        <f t="shared" si="14"/>
        <v>M1</v>
      </c>
      <c r="E481" s="211" t="str">
        <f t="shared" si="14"/>
        <v>M1</v>
      </c>
      <c r="F481" s="211" t="str">
        <f t="shared" si="14"/>
        <v>M1</v>
      </c>
      <c r="G481" s="211" t="str">
        <f t="shared" si="14"/>
        <v>M1</v>
      </c>
      <c r="H481" s="211" t="str">
        <f t="shared" si="14"/>
        <v>M1</v>
      </c>
      <c r="I481" s="211" t="str">
        <f t="shared" si="14"/>
        <v>M1</v>
      </c>
      <c r="L481" s="193" t="s">
        <v>72</v>
      </c>
      <c r="M481" s="193">
        <v>0</v>
      </c>
      <c r="N481" s="193">
        <v>0</v>
      </c>
      <c r="O481" s="193">
        <v>0</v>
      </c>
      <c r="P481" s="193">
        <v>0</v>
      </c>
      <c r="Q481" s="193">
        <v>0</v>
      </c>
      <c r="R481" s="193">
        <v>0</v>
      </c>
      <c r="S481" s="193">
        <v>0</v>
      </c>
      <c r="T481" s="193">
        <v>0</v>
      </c>
    </row>
    <row r="482" spans="1:20" x14ac:dyDescent="0.2">
      <c r="A482" t="s">
        <v>56</v>
      </c>
      <c r="B482" s="211" t="str">
        <f t="shared" si="14"/>
        <v>M1</v>
      </c>
      <c r="C482" s="211" t="str">
        <f t="shared" si="14"/>
        <v>M1</v>
      </c>
      <c r="D482" s="211" t="str">
        <f t="shared" si="14"/>
        <v>M1</v>
      </c>
      <c r="E482" s="211" t="str">
        <f t="shared" si="14"/>
        <v>M1</v>
      </c>
      <c r="F482" s="211" t="str">
        <f t="shared" si="14"/>
        <v>M1</v>
      </c>
      <c r="G482" s="211" t="str">
        <f t="shared" si="14"/>
        <v>M1</v>
      </c>
      <c r="H482" s="211" t="str">
        <f t="shared" si="14"/>
        <v>M1</v>
      </c>
      <c r="I482" s="211" t="str">
        <f t="shared" si="14"/>
        <v>M1</v>
      </c>
      <c r="L482" s="193" t="s">
        <v>61</v>
      </c>
      <c r="M482" s="193">
        <v>0</v>
      </c>
      <c r="N482" s="193">
        <v>0</v>
      </c>
      <c r="O482" s="193">
        <v>0</v>
      </c>
      <c r="P482" s="193">
        <v>0</v>
      </c>
      <c r="Q482" s="193">
        <v>0</v>
      </c>
      <c r="R482" s="193">
        <v>0</v>
      </c>
      <c r="S482" s="193">
        <v>0</v>
      </c>
      <c r="T482" s="193">
        <v>0</v>
      </c>
    </row>
    <row r="483" spans="1:20" x14ac:dyDescent="0.2">
      <c r="L483" s="193" t="s">
        <v>56</v>
      </c>
      <c r="M483" s="193">
        <v>0</v>
      </c>
      <c r="N483" s="193">
        <v>0</v>
      </c>
      <c r="O483" s="193">
        <v>0</v>
      </c>
      <c r="P483" s="193">
        <v>0</v>
      </c>
      <c r="Q483" s="193">
        <v>0</v>
      </c>
      <c r="R483" s="193">
        <v>0</v>
      </c>
      <c r="S483" s="193">
        <v>0</v>
      </c>
      <c r="T483" s="193">
        <v>0</v>
      </c>
    </row>
    <row r="484" spans="1:20" x14ac:dyDescent="0.2">
      <c r="L484" s="193"/>
      <c r="M484" s="193"/>
      <c r="N484" s="193"/>
      <c r="O484" s="193"/>
      <c r="P484" s="193"/>
      <c r="Q484" s="193"/>
      <c r="R484" s="193"/>
      <c r="S484" s="193"/>
      <c r="T484" s="193"/>
    </row>
    <row r="485" spans="1:20" ht="16" x14ac:dyDescent="0.2">
      <c r="A485" s="213" t="s">
        <v>1300</v>
      </c>
      <c r="B485" s="118"/>
      <c r="C485" s="118"/>
      <c r="D485" s="118"/>
      <c r="E485" s="118"/>
      <c r="F485" s="118"/>
      <c r="G485" s="118"/>
      <c r="H485" s="118"/>
      <c r="I485" s="118"/>
      <c r="L485" s="165" t="s">
        <v>1397</v>
      </c>
      <c r="M485" s="165"/>
      <c r="N485" s="165"/>
      <c r="O485" s="165"/>
      <c r="P485" s="165"/>
      <c r="Q485" s="165"/>
      <c r="R485" s="165"/>
      <c r="S485" s="165"/>
      <c r="T485" s="165"/>
    </row>
    <row r="486" spans="1:20" ht="21" x14ac:dyDescent="0.25">
      <c r="A486" s="119" t="s">
        <v>1336</v>
      </c>
      <c r="B486" s="120" t="s">
        <v>57</v>
      </c>
      <c r="C486" s="120" t="s">
        <v>68</v>
      </c>
      <c r="D486" s="120" t="s">
        <v>63</v>
      </c>
      <c r="E486" s="120" t="s">
        <v>60</v>
      </c>
      <c r="F486" s="120" t="s">
        <v>75</v>
      </c>
      <c r="G486" s="120" t="s">
        <v>67</v>
      </c>
      <c r="H486" s="120" t="s">
        <v>84</v>
      </c>
      <c r="I486" s="120" t="s">
        <v>1303</v>
      </c>
      <c r="L486" s="214" t="s">
        <v>1387</v>
      </c>
      <c r="M486" s="191"/>
      <c r="N486" s="191"/>
      <c r="O486" s="191"/>
      <c r="P486" s="191"/>
      <c r="Q486" s="191"/>
      <c r="R486" s="191"/>
      <c r="S486" s="191"/>
      <c r="T486" s="191"/>
    </row>
    <row r="487" spans="1:20" ht="16" x14ac:dyDescent="0.2">
      <c r="A487" t="s">
        <v>65</v>
      </c>
      <c r="B487" s="211" t="str">
        <f t="shared" ref="B487:I502" si="15">_xlfn.IFS(M488&gt;10000,"M5",M488&gt;2000,"M4",M488&gt;500,"M3",M488&gt;100,"M2",M488&gt;=0,"M1")</f>
        <v>M1</v>
      </c>
      <c r="C487" s="211" t="str">
        <f t="shared" si="15"/>
        <v>M1</v>
      </c>
      <c r="D487" s="211" t="str">
        <f t="shared" si="15"/>
        <v>M1</v>
      </c>
      <c r="E487" s="211" t="str">
        <f t="shared" si="15"/>
        <v>M1</v>
      </c>
      <c r="F487" s="211" t="str">
        <f t="shared" si="15"/>
        <v>M1</v>
      </c>
      <c r="G487" s="211" t="str">
        <f t="shared" si="15"/>
        <v>M1</v>
      </c>
      <c r="H487" s="211" t="str">
        <f t="shared" si="15"/>
        <v>M1</v>
      </c>
      <c r="I487" s="211" t="str">
        <f t="shared" si="15"/>
        <v>M1</v>
      </c>
      <c r="L487" s="192" t="s">
        <v>1336</v>
      </c>
      <c r="M487" s="120" t="s">
        <v>57</v>
      </c>
      <c r="N487" s="120" t="s">
        <v>68</v>
      </c>
      <c r="O487" s="120" t="s">
        <v>63</v>
      </c>
      <c r="P487" s="120" t="s">
        <v>60</v>
      </c>
      <c r="Q487" s="120" t="s">
        <v>75</v>
      </c>
      <c r="R487" s="120" t="s">
        <v>67</v>
      </c>
      <c r="S487" s="120" t="s">
        <v>84</v>
      </c>
      <c r="T487" s="120" t="s">
        <v>1303</v>
      </c>
    </row>
    <row r="488" spans="1:20" x14ac:dyDescent="0.2">
      <c r="A488" t="s">
        <v>76</v>
      </c>
      <c r="B488" s="211" t="str">
        <f t="shared" si="15"/>
        <v>M1</v>
      </c>
      <c r="C488" s="211" t="str">
        <f t="shared" si="15"/>
        <v>M1</v>
      </c>
      <c r="D488" s="211" t="str">
        <f t="shared" si="15"/>
        <v>M1</v>
      </c>
      <c r="E488" s="211" t="str">
        <f t="shared" si="15"/>
        <v>M1</v>
      </c>
      <c r="F488" s="211" t="str">
        <f t="shared" si="15"/>
        <v>M1</v>
      </c>
      <c r="G488" s="211" t="str">
        <f t="shared" si="15"/>
        <v>M1</v>
      </c>
      <c r="H488" s="211" t="str">
        <f t="shared" si="15"/>
        <v>M1</v>
      </c>
      <c r="I488" s="211" t="str">
        <f t="shared" si="15"/>
        <v>M1</v>
      </c>
      <c r="L488" s="193" t="s">
        <v>65</v>
      </c>
      <c r="M488" s="193">
        <v>0</v>
      </c>
      <c r="N488" s="193">
        <v>0</v>
      </c>
      <c r="O488" s="193">
        <v>0</v>
      </c>
      <c r="P488" s="193">
        <v>0</v>
      </c>
      <c r="Q488" s="193">
        <v>0</v>
      </c>
      <c r="R488" s="193">
        <v>0</v>
      </c>
      <c r="S488" s="193">
        <v>0</v>
      </c>
      <c r="T488" s="193">
        <v>0</v>
      </c>
    </row>
    <row r="489" spans="1:20" x14ac:dyDescent="0.2">
      <c r="A489" t="s">
        <v>62</v>
      </c>
      <c r="B489" s="211" t="str">
        <f t="shared" si="15"/>
        <v>M1</v>
      </c>
      <c r="C489" s="211" t="str">
        <f t="shared" si="15"/>
        <v>M1</v>
      </c>
      <c r="D489" s="211" t="str">
        <f t="shared" si="15"/>
        <v>M1</v>
      </c>
      <c r="E489" s="211" t="str">
        <f t="shared" si="15"/>
        <v>M1</v>
      </c>
      <c r="F489" s="211" t="str">
        <f t="shared" si="15"/>
        <v>M1</v>
      </c>
      <c r="G489" s="211" t="str">
        <f t="shared" si="15"/>
        <v>M1</v>
      </c>
      <c r="H489" s="211" t="str">
        <f t="shared" si="15"/>
        <v>M1</v>
      </c>
      <c r="I489" s="211" t="str">
        <f t="shared" si="15"/>
        <v>M1</v>
      </c>
      <c r="L489" s="193" t="s">
        <v>76</v>
      </c>
      <c r="M489" s="193">
        <v>0</v>
      </c>
      <c r="N489" s="193">
        <v>0</v>
      </c>
      <c r="O489" s="193">
        <v>0</v>
      </c>
      <c r="P489" s="193">
        <v>0</v>
      </c>
      <c r="Q489" s="193">
        <v>0</v>
      </c>
      <c r="R489" s="193">
        <v>0</v>
      </c>
      <c r="S489" s="193">
        <v>0</v>
      </c>
      <c r="T489" s="193">
        <v>0</v>
      </c>
    </row>
    <row r="490" spans="1:20" x14ac:dyDescent="0.2">
      <c r="A490" t="s">
        <v>73</v>
      </c>
      <c r="B490" s="211" t="str">
        <f t="shared" si="15"/>
        <v>M1</v>
      </c>
      <c r="C490" s="211" t="str">
        <f t="shared" si="15"/>
        <v>M1</v>
      </c>
      <c r="D490" s="211" t="str">
        <f t="shared" si="15"/>
        <v>M1</v>
      </c>
      <c r="E490" s="211" t="str">
        <f t="shared" si="15"/>
        <v>M1</v>
      </c>
      <c r="F490" s="211" t="str">
        <f t="shared" si="15"/>
        <v>M1</v>
      </c>
      <c r="G490" s="211" t="str">
        <f t="shared" si="15"/>
        <v>M1</v>
      </c>
      <c r="H490" s="211" t="str">
        <f t="shared" si="15"/>
        <v>M1</v>
      </c>
      <c r="I490" s="211" t="str">
        <f t="shared" si="15"/>
        <v>M1</v>
      </c>
      <c r="L490" s="193" t="s">
        <v>62</v>
      </c>
      <c r="M490" s="193">
        <v>0</v>
      </c>
      <c r="N490" s="193">
        <v>0</v>
      </c>
      <c r="O490" s="193">
        <v>0</v>
      </c>
      <c r="P490" s="193">
        <v>0</v>
      </c>
      <c r="Q490" s="193">
        <v>0</v>
      </c>
      <c r="R490" s="193">
        <v>0</v>
      </c>
      <c r="S490" s="193">
        <v>0</v>
      </c>
      <c r="T490" s="193">
        <v>0</v>
      </c>
    </row>
    <row r="491" spans="1:20" x14ac:dyDescent="0.2">
      <c r="A491" t="s">
        <v>117</v>
      </c>
      <c r="B491" s="211" t="str">
        <f t="shared" si="15"/>
        <v>M1</v>
      </c>
      <c r="C491" s="211" t="str">
        <f t="shared" si="15"/>
        <v>M1</v>
      </c>
      <c r="D491" s="211" t="str">
        <f t="shared" si="15"/>
        <v>M1</v>
      </c>
      <c r="E491" s="211" t="str">
        <f t="shared" si="15"/>
        <v>M1</v>
      </c>
      <c r="F491" s="211" t="str">
        <f t="shared" si="15"/>
        <v>M1</v>
      </c>
      <c r="G491" s="211" t="str">
        <f t="shared" si="15"/>
        <v>M1</v>
      </c>
      <c r="H491" s="211" t="str">
        <f t="shared" si="15"/>
        <v>M1</v>
      </c>
      <c r="I491" s="211" t="str">
        <f t="shared" si="15"/>
        <v>M1</v>
      </c>
      <c r="L491" s="193" t="s">
        <v>73</v>
      </c>
      <c r="M491" s="193">
        <v>0</v>
      </c>
      <c r="N491" s="193">
        <v>0</v>
      </c>
      <c r="O491" s="193">
        <v>0</v>
      </c>
      <c r="P491" s="193">
        <v>0</v>
      </c>
      <c r="Q491" s="193">
        <v>0</v>
      </c>
      <c r="R491" s="193">
        <v>0</v>
      </c>
      <c r="S491" s="193">
        <v>0</v>
      </c>
      <c r="T491" s="193">
        <v>0</v>
      </c>
    </row>
    <row r="492" spans="1:20" x14ac:dyDescent="0.2">
      <c r="A492" t="s">
        <v>74</v>
      </c>
      <c r="B492" s="211" t="str">
        <f t="shared" si="15"/>
        <v>M1</v>
      </c>
      <c r="C492" s="211" t="str">
        <f t="shared" si="15"/>
        <v>M1</v>
      </c>
      <c r="D492" s="211" t="str">
        <f t="shared" si="15"/>
        <v>M1</v>
      </c>
      <c r="E492" s="211" t="str">
        <f t="shared" si="15"/>
        <v>M1</v>
      </c>
      <c r="F492" s="211" t="str">
        <f t="shared" si="15"/>
        <v>M1</v>
      </c>
      <c r="G492" s="211" t="str">
        <f t="shared" si="15"/>
        <v>M1</v>
      </c>
      <c r="H492" s="211" t="str">
        <f t="shared" si="15"/>
        <v>M1</v>
      </c>
      <c r="I492" s="211" t="str">
        <f t="shared" si="15"/>
        <v>M1</v>
      </c>
      <c r="L492" s="193" t="s">
        <v>117</v>
      </c>
      <c r="M492" s="193">
        <v>0</v>
      </c>
      <c r="N492" s="193">
        <v>0</v>
      </c>
      <c r="O492" s="193">
        <v>0</v>
      </c>
      <c r="P492" s="193">
        <v>0</v>
      </c>
      <c r="Q492" s="193">
        <v>0</v>
      </c>
      <c r="R492" s="193">
        <v>0</v>
      </c>
      <c r="S492" s="193">
        <v>0</v>
      </c>
      <c r="T492" s="193">
        <v>0</v>
      </c>
    </row>
    <row r="493" spans="1:20" x14ac:dyDescent="0.2">
      <c r="A493" t="s">
        <v>66</v>
      </c>
      <c r="B493" s="211" t="str">
        <f t="shared" si="15"/>
        <v>M1</v>
      </c>
      <c r="C493" s="211" t="str">
        <f t="shared" si="15"/>
        <v>M1</v>
      </c>
      <c r="D493" s="211" t="str">
        <f t="shared" si="15"/>
        <v>M1</v>
      </c>
      <c r="E493" s="211" t="str">
        <f t="shared" si="15"/>
        <v>M1</v>
      </c>
      <c r="F493" s="211" t="str">
        <f t="shared" si="15"/>
        <v>M1</v>
      </c>
      <c r="G493" s="211" t="str">
        <f t="shared" si="15"/>
        <v>M1</v>
      </c>
      <c r="H493" s="211" t="str">
        <f t="shared" si="15"/>
        <v>M1</v>
      </c>
      <c r="I493" s="211" t="str">
        <f t="shared" si="15"/>
        <v>M1</v>
      </c>
      <c r="L493" s="193" t="s">
        <v>74</v>
      </c>
      <c r="M493" s="193">
        <v>0</v>
      </c>
      <c r="N493" s="193">
        <v>0</v>
      </c>
      <c r="O493" s="193">
        <v>0</v>
      </c>
      <c r="P493" s="193">
        <v>0</v>
      </c>
      <c r="Q493" s="193">
        <v>0</v>
      </c>
      <c r="R493" s="193">
        <v>0</v>
      </c>
      <c r="S493" s="193">
        <v>0</v>
      </c>
      <c r="T493" s="193">
        <v>0</v>
      </c>
    </row>
    <row r="494" spans="1:20" x14ac:dyDescent="0.2">
      <c r="A494" t="s">
        <v>69</v>
      </c>
      <c r="B494" s="211" t="str">
        <f t="shared" si="15"/>
        <v>M1</v>
      </c>
      <c r="C494" s="211" t="str">
        <f t="shared" si="15"/>
        <v>M1</v>
      </c>
      <c r="D494" s="211" t="str">
        <f t="shared" si="15"/>
        <v>M1</v>
      </c>
      <c r="E494" s="211" t="str">
        <f t="shared" si="15"/>
        <v>M1</v>
      </c>
      <c r="F494" s="211" t="str">
        <f t="shared" si="15"/>
        <v>M1</v>
      </c>
      <c r="G494" s="211" t="str">
        <f t="shared" si="15"/>
        <v>M1</v>
      </c>
      <c r="H494" s="211" t="str">
        <f t="shared" si="15"/>
        <v>M1</v>
      </c>
      <c r="I494" s="211" t="str">
        <f t="shared" si="15"/>
        <v>M1</v>
      </c>
      <c r="L494" s="193" t="s">
        <v>66</v>
      </c>
      <c r="M494" s="193">
        <v>0</v>
      </c>
      <c r="N494" s="193">
        <v>0</v>
      </c>
      <c r="O494" s="193">
        <v>0</v>
      </c>
      <c r="P494" s="193">
        <v>0</v>
      </c>
      <c r="Q494" s="193">
        <v>0</v>
      </c>
      <c r="R494" s="193">
        <v>0</v>
      </c>
      <c r="S494" s="193">
        <v>0</v>
      </c>
      <c r="T494" s="193">
        <v>0</v>
      </c>
    </row>
    <row r="495" spans="1:20" x14ac:dyDescent="0.2">
      <c r="A495" t="s">
        <v>59</v>
      </c>
      <c r="B495" s="211" t="str">
        <f t="shared" si="15"/>
        <v>M1</v>
      </c>
      <c r="C495" s="211" t="str">
        <f t="shared" si="15"/>
        <v>M1</v>
      </c>
      <c r="D495" s="211" t="str">
        <f t="shared" si="15"/>
        <v>M1</v>
      </c>
      <c r="E495" s="211" t="str">
        <f t="shared" si="15"/>
        <v>M1</v>
      </c>
      <c r="F495" s="211" t="str">
        <f t="shared" si="15"/>
        <v>M1</v>
      </c>
      <c r="G495" s="211" t="str">
        <f t="shared" si="15"/>
        <v>M1</v>
      </c>
      <c r="H495" s="211" t="str">
        <f t="shared" si="15"/>
        <v>M1</v>
      </c>
      <c r="I495" s="211" t="str">
        <f t="shared" si="15"/>
        <v>M1</v>
      </c>
      <c r="L495" s="193" t="s">
        <v>69</v>
      </c>
      <c r="M495" s="193">
        <v>0</v>
      </c>
      <c r="N495" s="193">
        <v>0</v>
      </c>
      <c r="O495" s="193">
        <v>0</v>
      </c>
      <c r="P495" s="193">
        <v>0</v>
      </c>
      <c r="Q495" s="193">
        <v>0</v>
      </c>
      <c r="R495" s="193">
        <v>0</v>
      </c>
      <c r="S495" s="193">
        <v>0</v>
      </c>
      <c r="T495" s="193">
        <v>0</v>
      </c>
    </row>
    <row r="496" spans="1:20" x14ac:dyDescent="0.2">
      <c r="A496" t="s">
        <v>64</v>
      </c>
      <c r="B496" s="211" t="str">
        <f t="shared" si="15"/>
        <v>M1</v>
      </c>
      <c r="C496" s="211" t="str">
        <f t="shared" si="15"/>
        <v>M1</v>
      </c>
      <c r="D496" s="211" t="str">
        <f t="shared" si="15"/>
        <v>M1</v>
      </c>
      <c r="E496" s="211" t="str">
        <f t="shared" si="15"/>
        <v>M1</v>
      </c>
      <c r="F496" s="211" t="str">
        <f t="shared" si="15"/>
        <v>M1</v>
      </c>
      <c r="G496" s="211" t="str">
        <f t="shared" si="15"/>
        <v>M1</v>
      </c>
      <c r="H496" s="211" t="str">
        <f t="shared" si="15"/>
        <v>M1</v>
      </c>
      <c r="I496" s="211" t="str">
        <f t="shared" si="15"/>
        <v>M1</v>
      </c>
      <c r="L496" s="193" t="s">
        <v>59</v>
      </c>
      <c r="M496" s="193">
        <v>0</v>
      </c>
      <c r="N496" s="193">
        <v>0</v>
      </c>
      <c r="O496" s="193">
        <v>0</v>
      </c>
      <c r="P496" s="193">
        <v>0</v>
      </c>
      <c r="Q496" s="193">
        <v>0</v>
      </c>
      <c r="R496" s="193">
        <v>0</v>
      </c>
      <c r="S496" s="193">
        <v>0</v>
      </c>
      <c r="T496" s="193">
        <v>0</v>
      </c>
    </row>
    <row r="497" spans="1:21" x14ac:dyDescent="0.2">
      <c r="A497" t="s">
        <v>71</v>
      </c>
      <c r="B497" s="211" t="str">
        <f t="shared" si="15"/>
        <v>M1</v>
      </c>
      <c r="C497" s="211" t="str">
        <f t="shared" si="15"/>
        <v>M1</v>
      </c>
      <c r="D497" s="211" t="str">
        <f t="shared" si="15"/>
        <v>M1</v>
      </c>
      <c r="E497" s="211" t="str">
        <f t="shared" si="15"/>
        <v>M1</v>
      </c>
      <c r="F497" s="211" t="str">
        <f t="shared" si="15"/>
        <v>M1</v>
      </c>
      <c r="G497" s="211" t="str">
        <f t="shared" si="15"/>
        <v>M1</v>
      </c>
      <c r="H497" s="211" t="str">
        <f t="shared" si="15"/>
        <v>M1</v>
      </c>
      <c r="I497" s="211" t="str">
        <f t="shared" si="15"/>
        <v>M1</v>
      </c>
      <c r="L497" s="193" t="s">
        <v>64</v>
      </c>
      <c r="M497" s="193">
        <v>0</v>
      </c>
      <c r="N497" s="193">
        <v>0</v>
      </c>
      <c r="O497" s="193">
        <v>0</v>
      </c>
      <c r="P497" s="193">
        <v>0</v>
      </c>
      <c r="Q497" s="193">
        <v>0</v>
      </c>
      <c r="R497" s="193">
        <v>0</v>
      </c>
      <c r="S497" s="193">
        <v>0</v>
      </c>
      <c r="T497" s="193">
        <v>0</v>
      </c>
    </row>
    <row r="498" spans="1:21" x14ac:dyDescent="0.2">
      <c r="A498" t="s">
        <v>58</v>
      </c>
      <c r="B498" s="211" t="str">
        <f t="shared" si="15"/>
        <v>M1</v>
      </c>
      <c r="C498" s="211" t="str">
        <f t="shared" si="15"/>
        <v>M1</v>
      </c>
      <c r="D498" s="211" t="str">
        <f t="shared" si="15"/>
        <v>M1</v>
      </c>
      <c r="E498" s="211" t="str">
        <f t="shared" si="15"/>
        <v>M1</v>
      </c>
      <c r="F498" s="211" t="str">
        <f t="shared" si="15"/>
        <v>M1</v>
      </c>
      <c r="G498" s="211" t="str">
        <f t="shared" si="15"/>
        <v>M1</v>
      </c>
      <c r="H498" s="211" t="str">
        <f t="shared" si="15"/>
        <v>M1</v>
      </c>
      <c r="I498" s="211" t="str">
        <f t="shared" si="15"/>
        <v>M1</v>
      </c>
      <c r="L498" s="193" t="s">
        <v>71</v>
      </c>
      <c r="M498" s="193">
        <v>0</v>
      </c>
      <c r="N498" s="193">
        <v>0</v>
      </c>
      <c r="O498" s="193">
        <v>0</v>
      </c>
      <c r="P498" s="193">
        <v>0</v>
      </c>
      <c r="Q498" s="193">
        <v>0</v>
      </c>
      <c r="R498" s="193">
        <v>0</v>
      </c>
      <c r="S498" s="193">
        <v>0</v>
      </c>
      <c r="T498" s="193">
        <v>0</v>
      </c>
    </row>
    <row r="499" spans="1:21" x14ac:dyDescent="0.2">
      <c r="A499" t="s">
        <v>70</v>
      </c>
      <c r="B499" s="211" t="str">
        <f t="shared" si="15"/>
        <v>M1</v>
      </c>
      <c r="C499" s="211" t="str">
        <f t="shared" si="15"/>
        <v>M1</v>
      </c>
      <c r="D499" s="211" t="str">
        <f t="shared" si="15"/>
        <v>M1</v>
      </c>
      <c r="E499" s="211" t="str">
        <f t="shared" si="15"/>
        <v>M1</v>
      </c>
      <c r="F499" s="211" t="str">
        <f t="shared" si="15"/>
        <v>M1</v>
      </c>
      <c r="G499" s="211" t="str">
        <f t="shared" si="15"/>
        <v>M1</v>
      </c>
      <c r="H499" s="211" t="str">
        <f t="shared" si="15"/>
        <v>M1</v>
      </c>
      <c r="I499" s="211" t="str">
        <f t="shared" si="15"/>
        <v>M1</v>
      </c>
      <c r="L499" s="193" t="s">
        <v>58</v>
      </c>
      <c r="M499" s="193">
        <v>0</v>
      </c>
      <c r="N499" s="193">
        <v>0</v>
      </c>
      <c r="O499" s="193">
        <v>0</v>
      </c>
      <c r="P499" s="193">
        <v>0</v>
      </c>
      <c r="Q499" s="193">
        <v>0</v>
      </c>
      <c r="R499" s="193">
        <v>0</v>
      </c>
      <c r="S499" s="193">
        <v>0</v>
      </c>
      <c r="T499" s="193">
        <v>0</v>
      </c>
    </row>
    <row r="500" spans="1:21" x14ac:dyDescent="0.2">
      <c r="A500" t="s">
        <v>72</v>
      </c>
      <c r="B500" s="211" t="str">
        <f t="shared" si="15"/>
        <v>M1</v>
      </c>
      <c r="C500" s="211" t="str">
        <f t="shared" si="15"/>
        <v>M1</v>
      </c>
      <c r="D500" s="211" t="str">
        <f t="shared" si="15"/>
        <v>M1</v>
      </c>
      <c r="E500" s="211" t="str">
        <f t="shared" si="15"/>
        <v>M1</v>
      </c>
      <c r="F500" s="211" t="str">
        <f t="shared" si="15"/>
        <v>M1</v>
      </c>
      <c r="G500" s="211" t="str">
        <f t="shared" si="15"/>
        <v>M1</v>
      </c>
      <c r="H500" s="211" t="str">
        <f t="shared" si="15"/>
        <v>M1</v>
      </c>
      <c r="I500" s="211" t="str">
        <f t="shared" si="15"/>
        <v>M1</v>
      </c>
      <c r="L500" s="193" t="s">
        <v>70</v>
      </c>
      <c r="M500" s="193">
        <v>0</v>
      </c>
      <c r="N500" s="193">
        <v>0</v>
      </c>
      <c r="O500" s="193">
        <v>0</v>
      </c>
      <c r="P500" s="193">
        <v>0</v>
      </c>
      <c r="Q500" s="193">
        <v>0</v>
      </c>
      <c r="R500" s="193">
        <v>0</v>
      </c>
      <c r="S500" s="193">
        <v>0</v>
      </c>
      <c r="T500" s="193">
        <v>0</v>
      </c>
    </row>
    <row r="501" spans="1:21" x14ac:dyDescent="0.2">
      <c r="A501" t="s">
        <v>61</v>
      </c>
      <c r="B501" s="211" t="str">
        <f t="shared" si="15"/>
        <v>M1</v>
      </c>
      <c r="C501" s="211" t="str">
        <f t="shared" si="15"/>
        <v>M1</v>
      </c>
      <c r="D501" s="211" t="str">
        <f t="shared" si="15"/>
        <v>M1</v>
      </c>
      <c r="E501" s="211" t="str">
        <f t="shared" si="15"/>
        <v>M1</v>
      </c>
      <c r="F501" s="211" t="str">
        <f t="shared" si="15"/>
        <v>M1</v>
      </c>
      <c r="G501" s="211" t="str">
        <f t="shared" si="15"/>
        <v>M1</v>
      </c>
      <c r="H501" s="211" t="str">
        <f t="shared" si="15"/>
        <v>M1</v>
      </c>
      <c r="I501" s="211" t="str">
        <f t="shared" si="15"/>
        <v>M1</v>
      </c>
      <c r="L501" s="193" t="s">
        <v>72</v>
      </c>
      <c r="M501" s="193">
        <v>0</v>
      </c>
      <c r="N501" s="193">
        <v>0</v>
      </c>
      <c r="O501" s="193">
        <v>0</v>
      </c>
      <c r="P501" s="193">
        <v>0</v>
      </c>
      <c r="Q501" s="193">
        <v>0</v>
      </c>
      <c r="R501" s="193">
        <v>0</v>
      </c>
      <c r="S501" s="193">
        <v>0</v>
      </c>
      <c r="T501" s="193">
        <v>0</v>
      </c>
    </row>
    <row r="502" spans="1:21" x14ac:dyDescent="0.2">
      <c r="A502" t="s">
        <v>56</v>
      </c>
      <c r="B502" s="211" t="str">
        <f t="shared" si="15"/>
        <v>M1</v>
      </c>
      <c r="C502" s="211" t="str">
        <f t="shared" si="15"/>
        <v>M1</v>
      </c>
      <c r="D502" s="211" t="str">
        <f t="shared" si="15"/>
        <v>M1</v>
      </c>
      <c r="E502" s="211" t="str">
        <f t="shared" si="15"/>
        <v>M1</v>
      </c>
      <c r="F502" s="211" t="str">
        <f t="shared" si="15"/>
        <v>M1</v>
      </c>
      <c r="G502" s="211" t="str">
        <f t="shared" si="15"/>
        <v>M1</v>
      </c>
      <c r="H502" s="211" t="str">
        <f t="shared" si="15"/>
        <v>M1</v>
      </c>
      <c r="I502" s="211" t="str">
        <f t="shared" si="15"/>
        <v>M1</v>
      </c>
      <c r="L502" s="193" t="s">
        <v>61</v>
      </c>
      <c r="M502" s="193">
        <v>0</v>
      </c>
      <c r="N502" s="193">
        <v>0</v>
      </c>
      <c r="O502" s="193">
        <v>0</v>
      </c>
      <c r="P502" s="193">
        <v>0</v>
      </c>
      <c r="Q502" s="193">
        <v>0</v>
      </c>
      <c r="R502" s="193">
        <v>0</v>
      </c>
      <c r="S502" s="193">
        <v>0</v>
      </c>
      <c r="T502" s="193">
        <v>0</v>
      </c>
    </row>
    <row r="503" spans="1:21" x14ac:dyDescent="0.2">
      <c r="L503" s="193" t="s">
        <v>56</v>
      </c>
      <c r="M503" s="193">
        <v>0</v>
      </c>
      <c r="N503" s="193">
        <v>0</v>
      </c>
      <c r="O503" s="193">
        <v>0</v>
      </c>
      <c r="P503" s="193">
        <v>0</v>
      </c>
      <c r="Q503" s="193">
        <v>0</v>
      </c>
      <c r="R503" s="193">
        <v>0</v>
      </c>
      <c r="S503" s="193">
        <v>0</v>
      </c>
      <c r="T503" s="193">
        <v>0</v>
      </c>
    </row>
    <row r="505" spans="1:21" x14ac:dyDescent="0.2">
      <c r="B505" t="s">
        <v>1372</v>
      </c>
      <c r="C505">
        <f>COUNTIF(B513:I524,B505)</f>
        <v>4</v>
      </c>
      <c r="D505" t="s">
        <v>1376</v>
      </c>
      <c r="E505">
        <f>COUNTIF($B$513:$I$524,D505)</f>
        <v>8</v>
      </c>
    </row>
    <row r="506" spans="1:21" x14ac:dyDescent="0.2">
      <c r="B506" t="s">
        <v>1374</v>
      </c>
      <c r="C506">
        <f>COUNTIF($B$513:$I$524,B506)</f>
        <v>12</v>
      </c>
      <c r="D506" t="s">
        <v>1378</v>
      </c>
      <c r="E506">
        <f>COUNTIF($B$513:$I$524,D506)</f>
        <v>12</v>
      </c>
    </row>
    <row r="507" spans="1:21" ht="24" x14ac:dyDescent="0.3">
      <c r="A507" s="188" t="s">
        <v>1398</v>
      </c>
      <c r="B507" s="189"/>
      <c r="C507" s="189"/>
      <c r="D507" s="189"/>
      <c r="E507" s="189"/>
      <c r="F507" s="189"/>
      <c r="G507" s="189"/>
      <c r="H507" s="189"/>
      <c r="I507" s="189"/>
      <c r="J507" s="189"/>
      <c r="K507" s="189"/>
      <c r="L507" s="189"/>
      <c r="M507" s="189"/>
      <c r="N507" s="189"/>
      <c r="O507" s="189"/>
      <c r="P507" s="189"/>
      <c r="Q507" s="189"/>
      <c r="R507" s="189"/>
      <c r="S507" s="189"/>
      <c r="T507" s="189"/>
      <c r="U507" s="189"/>
    </row>
    <row r="509" spans="1:21" ht="31" x14ac:dyDescent="0.35">
      <c r="A509" s="212" t="s">
        <v>1385</v>
      </c>
      <c r="B509" s="212"/>
      <c r="C509" s="212"/>
      <c r="D509" s="212"/>
      <c r="E509" s="212"/>
      <c r="F509" s="212"/>
      <c r="G509" s="212"/>
      <c r="H509" s="212"/>
      <c r="I509" s="212"/>
      <c r="J509" s="212"/>
      <c r="K509" s="212"/>
      <c r="L509" s="212"/>
      <c r="M509" s="212"/>
      <c r="N509" s="212"/>
      <c r="O509" s="212"/>
      <c r="P509" s="212"/>
      <c r="Q509" s="212"/>
      <c r="R509" s="212"/>
      <c r="S509" s="212"/>
      <c r="T509" s="212"/>
      <c r="U509" s="212"/>
    </row>
    <row r="511" spans="1:21" ht="16" x14ac:dyDescent="0.2">
      <c r="A511" s="213" t="s">
        <v>1319</v>
      </c>
      <c r="B511" s="165"/>
      <c r="C511" s="118"/>
      <c r="D511" s="118"/>
      <c r="E511" s="118"/>
      <c r="F511" s="118"/>
      <c r="G511" s="118"/>
      <c r="H511" s="118"/>
      <c r="I511" s="118"/>
      <c r="K511" s="213" t="s">
        <v>1319</v>
      </c>
      <c r="L511" s="165"/>
      <c r="M511" s="118"/>
      <c r="N511" s="118"/>
      <c r="O511" s="118"/>
      <c r="P511" s="118"/>
      <c r="Q511" s="118"/>
      <c r="R511" s="118"/>
      <c r="S511" s="118"/>
    </row>
    <row r="512" spans="1:21" ht="16" x14ac:dyDescent="0.2">
      <c r="A512" s="192" t="s">
        <v>1336</v>
      </c>
      <c r="B512" s="120" t="s">
        <v>57</v>
      </c>
      <c r="C512" s="120" t="s">
        <v>68</v>
      </c>
      <c r="D512" s="120" t="s">
        <v>63</v>
      </c>
      <c r="E512" s="120" t="s">
        <v>60</v>
      </c>
      <c r="F512" s="120" t="s">
        <v>75</v>
      </c>
      <c r="G512" s="120" t="s">
        <v>67</v>
      </c>
      <c r="H512" s="120" t="s">
        <v>84</v>
      </c>
      <c r="I512" s="120" t="s">
        <v>1303</v>
      </c>
      <c r="K512" s="192" t="s">
        <v>1336</v>
      </c>
      <c r="L512" s="120" t="s">
        <v>57</v>
      </c>
      <c r="M512" s="120" t="s">
        <v>68</v>
      </c>
      <c r="N512" s="120" t="s">
        <v>63</v>
      </c>
      <c r="O512" s="120" t="s">
        <v>60</v>
      </c>
      <c r="P512" s="120" t="s">
        <v>75</v>
      </c>
      <c r="Q512" s="120" t="s">
        <v>67</v>
      </c>
      <c r="R512" s="120" t="s">
        <v>84</v>
      </c>
      <c r="S512" s="120" t="s">
        <v>1303</v>
      </c>
    </row>
    <row r="513" spans="1:21" x14ac:dyDescent="0.2">
      <c r="A513" t="s">
        <v>65</v>
      </c>
      <c r="B513" s="211" t="str">
        <f t="shared" ref="B513:I514" si="16">_xlfn.IFS(L513&gt;10000,"M5", L513&gt;2000,"M4",L513&gt;500,"M3",L513&gt;100,"M2",L513&gt;=0,"M1")</f>
        <v>M1</v>
      </c>
      <c r="C513" s="211" t="str">
        <f t="shared" si="16"/>
        <v>M1</v>
      </c>
      <c r="D513" s="211" t="str">
        <f t="shared" si="16"/>
        <v>M2</v>
      </c>
      <c r="E513" s="211" t="str">
        <f t="shared" si="16"/>
        <v>M2</v>
      </c>
      <c r="F513" s="211" t="str">
        <f t="shared" si="16"/>
        <v>M3</v>
      </c>
      <c r="G513" s="211" t="str">
        <f t="shared" si="16"/>
        <v>M3</v>
      </c>
      <c r="H513" s="211" t="str">
        <f t="shared" si="16"/>
        <v>M4</v>
      </c>
      <c r="I513" s="211" t="str">
        <f t="shared" si="16"/>
        <v>M4</v>
      </c>
      <c r="K513" t="s">
        <v>65</v>
      </c>
      <c r="L513" s="193">
        <f t="shared" ref="L513:S514" si="17">(B95/B89)*$B$99*$H$10*(1-andel_olje)</f>
        <v>31.25</v>
      </c>
      <c r="M513" s="193">
        <f t="shared" si="17"/>
        <v>62.5</v>
      </c>
      <c r="N513" s="193">
        <f t="shared" si="17"/>
        <v>267.85714285714289</v>
      </c>
      <c r="O513" s="193">
        <f t="shared" si="17"/>
        <v>416.66666666666663</v>
      </c>
      <c r="P513" s="193">
        <f t="shared" si="17"/>
        <v>852.27272727272725</v>
      </c>
      <c r="Q513" s="193">
        <f t="shared" si="17"/>
        <v>1704.5454545454545</v>
      </c>
      <c r="R513" s="193">
        <f t="shared" si="17"/>
        <v>3409.090909090909</v>
      </c>
      <c r="S513" s="193">
        <f t="shared" si="17"/>
        <v>4285.7142857142862</v>
      </c>
    </row>
    <row r="514" spans="1:21" ht="24" x14ac:dyDescent="0.3">
      <c r="A514" t="s">
        <v>76</v>
      </c>
      <c r="B514" s="211" t="str">
        <f t="shared" si="16"/>
        <v>M1</v>
      </c>
      <c r="C514" s="211" t="str">
        <f t="shared" si="16"/>
        <v>M1</v>
      </c>
      <c r="D514" s="211" t="str">
        <f t="shared" si="16"/>
        <v>M2</v>
      </c>
      <c r="E514" s="211" t="str">
        <f t="shared" si="16"/>
        <v>M2</v>
      </c>
      <c r="F514" s="211" t="str">
        <f t="shared" si="16"/>
        <v>M3</v>
      </c>
      <c r="G514" s="211" t="str">
        <f t="shared" si="16"/>
        <v>M3</v>
      </c>
      <c r="H514" s="211" t="str">
        <f t="shared" si="16"/>
        <v>M4</v>
      </c>
      <c r="I514" s="211" t="str">
        <f t="shared" si="16"/>
        <v>M4</v>
      </c>
      <c r="K514" t="s">
        <v>76</v>
      </c>
      <c r="L514" s="193">
        <f t="shared" si="17"/>
        <v>31.25</v>
      </c>
      <c r="M514" s="193">
        <f t="shared" si="17"/>
        <v>62.5</v>
      </c>
      <c r="N514" s="193">
        <f t="shared" si="17"/>
        <v>267.85714285714289</v>
      </c>
      <c r="O514" s="193">
        <f t="shared" si="17"/>
        <v>416.66666666666663</v>
      </c>
      <c r="P514" s="193">
        <f t="shared" si="17"/>
        <v>852.27272727272725</v>
      </c>
      <c r="Q514" s="193">
        <f t="shared" si="17"/>
        <v>1704.5454545454545</v>
      </c>
      <c r="R514" s="193">
        <f t="shared" si="17"/>
        <v>3409.090909090909</v>
      </c>
      <c r="S514" s="193">
        <f t="shared" si="17"/>
        <v>4285.7142857142862</v>
      </c>
      <c r="T514" s="102"/>
    </row>
    <row r="515" spans="1:21" ht="15.75" customHeight="1" x14ac:dyDescent="0.2"/>
    <row r="516" spans="1:21" ht="16" x14ac:dyDescent="0.2">
      <c r="A516" s="213" t="s">
        <v>1321</v>
      </c>
      <c r="B516" s="165"/>
      <c r="C516" s="118"/>
      <c r="D516" s="118"/>
      <c r="E516" s="118"/>
      <c r="F516" s="118"/>
      <c r="G516" s="118"/>
      <c r="H516" s="118"/>
      <c r="I516" s="118"/>
      <c r="K516" s="213" t="s">
        <v>1321</v>
      </c>
      <c r="L516" s="165"/>
      <c r="M516" s="118"/>
      <c r="N516" s="118"/>
      <c r="O516" s="118"/>
      <c r="P516" s="118"/>
      <c r="Q516" s="118"/>
      <c r="R516" s="118"/>
      <c r="S516" s="118"/>
    </row>
    <row r="517" spans="1:21" ht="16" x14ac:dyDescent="0.2">
      <c r="A517" s="192" t="s">
        <v>1336</v>
      </c>
      <c r="B517" s="120" t="s">
        <v>57</v>
      </c>
      <c r="C517" s="120" t="s">
        <v>68</v>
      </c>
      <c r="D517" s="120" t="s">
        <v>63</v>
      </c>
      <c r="E517" s="120" t="s">
        <v>60</v>
      </c>
      <c r="F517" s="120" t="s">
        <v>75</v>
      </c>
      <c r="G517" s="120" t="s">
        <v>67</v>
      </c>
      <c r="H517" s="120" t="s">
        <v>84</v>
      </c>
      <c r="I517" s="120" t="s">
        <v>1303</v>
      </c>
      <c r="K517" s="192" t="s">
        <v>1336</v>
      </c>
      <c r="L517" s="120" t="s">
        <v>57</v>
      </c>
      <c r="M517" s="120" t="s">
        <v>68</v>
      </c>
      <c r="N517" s="120" t="s">
        <v>63</v>
      </c>
      <c r="O517" s="120" t="s">
        <v>60</v>
      </c>
      <c r="P517" s="120" t="s">
        <v>75</v>
      </c>
      <c r="Q517" s="120" t="s">
        <v>67</v>
      </c>
      <c r="R517" s="120" t="s">
        <v>84</v>
      </c>
      <c r="S517" s="120" t="s">
        <v>1303</v>
      </c>
    </row>
    <row r="518" spans="1:21" x14ac:dyDescent="0.2">
      <c r="A518" t="s">
        <v>65</v>
      </c>
      <c r="B518" s="211" t="str">
        <f t="shared" ref="B518:I519" si="18">_xlfn.IFS(L518&gt;10000,"M5", L518&gt;2000,"M4",L518&gt;500,"M3",L518&gt;100,"M2",L518&gt;=0,"M1")</f>
        <v>M2</v>
      </c>
      <c r="C518" s="211" t="str">
        <f t="shared" si="18"/>
        <v>M2</v>
      </c>
      <c r="D518" s="211" t="str">
        <f t="shared" si="18"/>
        <v>M3</v>
      </c>
      <c r="E518" s="211" t="str">
        <f t="shared" si="18"/>
        <v>M4</v>
      </c>
      <c r="F518" s="211" t="str">
        <f t="shared" si="18"/>
        <v>M4</v>
      </c>
      <c r="G518" s="211" t="str">
        <f t="shared" si="18"/>
        <v>M5</v>
      </c>
      <c r="H518" s="211" t="str">
        <f t="shared" si="18"/>
        <v>M5</v>
      </c>
      <c r="I518" s="211" t="str">
        <f t="shared" si="18"/>
        <v>M5</v>
      </c>
      <c r="K518" t="s">
        <v>65</v>
      </c>
      <c r="L518" s="216">
        <f t="shared" ref="L518:S519" si="19">(B95)*$B$99*$H$11*(1-andel_olje)</f>
        <v>187.5</v>
      </c>
      <c r="M518" s="216">
        <f t="shared" si="19"/>
        <v>375</v>
      </c>
      <c r="N518" s="216">
        <f t="shared" si="19"/>
        <v>1875</v>
      </c>
      <c r="O518" s="216">
        <f t="shared" si="19"/>
        <v>3750</v>
      </c>
      <c r="P518" s="216">
        <f t="shared" si="19"/>
        <v>9375</v>
      </c>
      <c r="Q518" s="216">
        <f t="shared" si="19"/>
        <v>18750</v>
      </c>
      <c r="R518" s="216">
        <f t="shared" si="19"/>
        <v>37500</v>
      </c>
      <c r="S518" s="216">
        <f t="shared" si="19"/>
        <v>60000</v>
      </c>
    </row>
    <row r="519" spans="1:21" x14ac:dyDescent="0.2">
      <c r="A519" t="s">
        <v>76</v>
      </c>
      <c r="B519" s="211" t="str">
        <f t="shared" si="18"/>
        <v>M2</v>
      </c>
      <c r="C519" s="211" t="str">
        <f t="shared" si="18"/>
        <v>M2</v>
      </c>
      <c r="D519" s="211" t="str">
        <f t="shared" si="18"/>
        <v>M3</v>
      </c>
      <c r="E519" s="211" t="str">
        <f t="shared" si="18"/>
        <v>M4</v>
      </c>
      <c r="F519" s="211" t="str">
        <f t="shared" si="18"/>
        <v>M4</v>
      </c>
      <c r="G519" s="211" t="str">
        <f t="shared" si="18"/>
        <v>M5</v>
      </c>
      <c r="H519" s="211" t="str">
        <f t="shared" si="18"/>
        <v>M5</v>
      </c>
      <c r="I519" s="211" t="str">
        <f t="shared" si="18"/>
        <v>M5</v>
      </c>
      <c r="K519" t="s">
        <v>76</v>
      </c>
      <c r="L519" s="216">
        <f t="shared" si="19"/>
        <v>187.5</v>
      </c>
      <c r="M519" s="216">
        <f t="shared" si="19"/>
        <v>375</v>
      </c>
      <c r="N519" s="216">
        <f t="shared" si="19"/>
        <v>1875</v>
      </c>
      <c r="O519" s="216">
        <f t="shared" si="19"/>
        <v>3750</v>
      </c>
      <c r="P519" s="216">
        <f t="shared" si="19"/>
        <v>9375</v>
      </c>
      <c r="Q519" s="216">
        <f t="shared" si="19"/>
        <v>18750</v>
      </c>
      <c r="R519" s="216">
        <f t="shared" si="19"/>
        <v>37500</v>
      </c>
      <c r="S519" s="216">
        <f t="shared" si="19"/>
        <v>60000</v>
      </c>
    </row>
    <row r="521" spans="1:21" ht="16" x14ac:dyDescent="0.2">
      <c r="A521" s="213" t="s">
        <v>1323</v>
      </c>
      <c r="B521" s="165"/>
      <c r="C521" s="118"/>
      <c r="D521" s="118"/>
      <c r="E521" s="118"/>
      <c r="F521" s="118"/>
      <c r="G521" s="118"/>
      <c r="H521" s="118"/>
      <c r="I521" s="118"/>
      <c r="K521" s="213" t="s">
        <v>1323</v>
      </c>
      <c r="L521" s="165"/>
      <c r="M521" s="118"/>
      <c r="N521" s="118"/>
      <c r="O521" s="118"/>
      <c r="P521" s="118"/>
      <c r="Q521" s="118"/>
      <c r="R521" s="118"/>
      <c r="S521" s="118"/>
    </row>
    <row r="522" spans="1:21" ht="16" x14ac:dyDescent="0.2">
      <c r="A522" s="192" t="s">
        <v>1336</v>
      </c>
      <c r="B522" s="120" t="s">
        <v>57</v>
      </c>
      <c r="C522" s="120" t="s">
        <v>68</v>
      </c>
      <c r="D522" s="120" t="s">
        <v>63</v>
      </c>
      <c r="E522" s="120" t="s">
        <v>60</v>
      </c>
      <c r="F522" s="120" t="s">
        <v>75</v>
      </c>
      <c r="G522" s="120" t="s">
        <v>67</v>
      </c>
      <c r="H522" s="120" t="s">
        <v>84</v>
      </c>
      <c r="I522" s="120" t="s">
        <v>1303</v>
      </c>
      <c r="K522" s="192" t="s">
        <v>1336</v>
      </c>
      <c r="L522" s="120" t="s">
        <v>57</v>
      </c>
      <c r="M522" s="120" t="s">
        <v>68</v>
      </c>
      <c r="N522" s="120" t="s">
        <v>63</v>
      </c>
      <c r="O522" s="120" t="s">
        <v>60</v>
      </c>
      <c r="P522" s="120" t="s">
        <v>75</v>
      </c>
      <c r="Q522" s="120" t="s">
        <v>67</v>
      </c>
      <c r="R522" s="120" t="s">
        <v>84</v>
      </c>
      <c r="S522" s="120" t="s">
        <v>1303</v>
      </c>
    </row>
    <row r="523" spans="1:21" x14ac:dyDescent="0.2">
      <c r="A523" t="s">
        <v>65</v>
      </c>
      <c r="B523" s="211" t="str">
        <f t="shared" ref="B523:I524" si="20">_xlfn.IFS(L523&gt;10000,"M5", L523&gt;2000,"M4",L523&gt;500,"M3",L523&gt;100,"M2",L523&gt;=0,"M1")</f>
        <v>M2</v>
      </c>
      <c r="C523" s="211" t="str">
        <f t="shared" si="20"/>
        <v>M2</v>
      </c>
      <c r="D523" s="211" t="str">
        <f t="shared" si="20"/>
        <v>M3</v>
      </c>
      <c r="E523" s="211" t="str">
        <f t="shared" si="20"/>
        <v>M4</v>
      </c>
      <c r="F523" s="211" t="str">
        <f t="shared" si="20"/>
        <v>M4</v>
      </c>
      <c r="G523" s="211" t="str">
        <f t="shared" si="20"/>
        <v>M5</v>
      </c>
      <c r="H523" s="211" t="str">
        <f t="shared" si="20"/>
        <v>M5</v>
      </c>
      <c r="I523" s="211" t="str">
        <f t="shared" si="20"/>
        <v>M5</v>
      </c>
      <c r="K523" t="s">
        <v>65</v>
      </c>
      <c r="L523" s="216">
        <f t="shared" ref="L523:S524" si="21">(B95)*$B$99*$H$12*(1-andel_olje)</f>
        <v>187.5</v>
      </c>
      <c r="M523" s="216">
        <f t="shared" si="21"/>
        <v>375</v>
      </c>
      <c r="N523" s="216">
        <f t="shared" si="21"/>
        <v>1875</v>
      </c>
      <c r="O523" s="216">
        <f t="shared" si="21"/>
        <v>3750</v>
      </c>
      <c r="P523" s="216">
        <f t="shared" si="21"/>
        <v>9375</v>
      </c>
      <c r="Q523" s="216">
        <f t="shared" si="21"/>
        <v>18750</v>
      </c>
      <c r="R523" s="216">
        <f t="shared" si="21"/>
        <v>37500</v>
      </c>
      <c r="S523" s="216">
        <f t="shared" si="21"/>
        <v>60000</v>
      </c>
    </row>
    <row r="524" spans="1:21" x14ac:dyDescent="0.2">
      <c r="A524" t="s">
        <v>76</v>
      </c>
      <c r="B524" s="211" t="str">
        <f t="shared" si="20"/>
        <v>M2</v>
      </c>
      <c r="C524" s="211" t="str">
        <f t="shared" si="20"/>
        <v>M2</v>
      </c>
      <c r="D524" s="211" t="str">
        <f t="shared" si="20"/>
        <v>M3</v>
      </c>
      <c r="E524" s="211" t="str">
        <f t="shared" si="20"/>
        <v>M4</v>
      </c>
      <c r="F524" s="211" t="str">
        <f t="shared" si="20"/>
        <v>M4</v>
      </c>
      <c r="G524" s="211" t="str">
        <f t="shared" si="20"/>
        <v>M5</v>
      </c>
      <c r="H524" s="211" t="str">
        <f t="shared" si="20"/>
        <v>M5</v>
      </c>
      <c r="I524" s="211" t="str">
        <f t="shared" si="20"/>
        <v>M5</v>
      </c>
      <c r="K524" t="s">
        <v>76</v>
      </c>
      <c r="L524" s="216">
        <f t="shared" si="21"/>
        <v>187.5</v>
      </c>
      <c r="M524" s="216">
        <f t="shared" si="21"/>
        <v>375</v>
      </c>
      <c r="N524" s="216">
        <f t="shared" si="21"/>
        <v>1875</v>
      </c>
      <c r="O524" s="216">
        <f t="shared" si="21"/>
        <v>3750</v>
      </c>
      <c r="P524" s="216">
        <f t="shared" si="21"/>
        <v>9375</v>
      </c>
      <c r="Q524" s="216">
        <f t="shared" si="21"/>
        <v>18750</v>
      </c>
      <c r="R524" s="216">
        <f t="shared" si="21"/>
        <v>37500</v>
      </c>
      <c r="S524" s="216">
        <f t="shared" si="21"/>
        <v>60000</v>
      </c>
    </row>
    <row r="526" spans="1:21" ht="31" x14ac:dyDescent="0.35">
      <c r="A526" s="212" t="s">
        <v>1390</v>
      </c>
      <c r="B526" s="212"/>
      <c r="C526" s="212"/>
      <c r="D526" s="212"/>
      <c r="E526" s="212"/>
      <c r="F526" s="212"/>
      <c r="G526" s="212"/>
      <c r="H526" s="212"/>
      <c r="I526" s="212"/>
      <c r="J526" s="212"/>
      <c r="K526" s="212"/>
      <c r="L526" s="212"/>
      <c r="M526" s="212"/>
      <c r="N526" s="212"/>
      <c r="O526" s="212"/>
      <c r="P526" s="212"/>
      <c r="Q526" s="212"/>
      <c r="R526" s="212"/>
      <c r="S526" s="212"/>
      <c r="T526" s="212"/>
      <c r="U526" s="212"/>
    </row>
    <row r="528" spans="1:21" ht="16" x14ac:dyDescent="0.2">
      <c r="A528" s="213" t="s">
        <v>1319</v>
      </c>
      <c r="B528" s="165"/>
      <c r="C528" s="118"/>
      <c r="D528" s="118"/>
      <c r="E528" s="118"/>
      <c r="F528" s="118"/>
      <c r="G528" s="118"/>
      <c r="H528" s="118"/>
      <c r="I528" s="118"/>
      <c r="K528" s="213" t="s">
        <v>1319</v>
      </c>
      <c r="L528" s="165"/>
      <c r="M528" s="118"/>
      <c r="N528" s="118"/>
      <c r="O528" s="118"/>
      <c r="P528" s="118"/>
      <c r="Q528" s="118"/>
      <c r="R528" s="118"/>
      <c r="S528" s="118"/>
    </row>
    <row r="529" spans="1:21" ht="16" x14ac:dyDescent="0.2">
      <c r="A529" s="192" t="s">
        <v>1336</v>
      </c>
      <c r="B529" s="120" t="s">
        <v>57</v>
      </c>
      <c r="C529" s="120" t="s">
        <v>68</v>
      </c>
      <c r="D529" s="120" t="s">
        <v>63</v>
      </c>
      <c r="E529" s="120" t="s">
        <v>60</v>
      </c>
      <c r="F529" s="120" t="s">
        <v>75</v>
      </c>
      <c r="G529" s="120" t="s">
        <v>67</v>
      </c>
      <c r="H529" s="120" t="s">
        <v>84</v>
      </c>
      <c r="I529" s="120" t="s">
        <v>1303</v>
      </c>
      <c r="K529" s="192" t="s">
        <v>1336</v>
      </c>
      <c r="L529" s="120" t="s">
        <v>57</v>
      </c>
      <c r="M529" s="120" t="s">
        <v>68</v>
      </c>
      <c r="N529" s="120" t="s">
        <v>63</v>
      </c>
      <c r="O529" s="120" t="s">
        <v>60</v>
      </c>
      <c r="P529" s="120" t="s">
        <v>75</v>
      </c>
      <c r="Q529" s="120" t="s">
        <v>67</v>
      </c>
      <c r="R529" s="120" t="s">
        <v>84</v>
      </c>
      <c r="S529" s="120" t="s">
        <v>1303</v>
      </c>
    </row>
    <row r="530" spans="1:21" x14ac:dyDescent="0.2">
      <c r="A530" t="s">
        <v>65</v>
      </c>
      <c r="B530" s="211" t="str">
        <f t="shared" ref="B530:I531" si="22">_xlfn.IFS(L530&gt;10000,"M5", L530&gt;2000,"M4",L530&gt;500,"M3",L530&gt;100,"M2",L530&gt;=0,"M1")</f>
        <v>M1</v>
      </c>
      <c r="C530" s="211" t="str">
        <f t="shared" si="22"/>
        <v>M1</v>
      </c>
      <c r="D530" s="211" t="str">
        <f t="shared" si="22"/>
        <v>M1</v>
      </c>
      <c r="E530" s="211" t="str">
        <f t="shared" si="22"/>
        <v>M2</v>
      </c>
      <c r="F530" s="211" t="str">
        <f t="shared" si="22"/>
        <v>M2</v>
      </c>
      <c r="G530" s="211" t="str">
        <f t="shared" si="22"/>
        <v>M3</v>
      </c>
      <c r="H530" s="211" t="str">
        <f t="shared" si="22"/>
        <v>M3</v>
      </c>
      <c r="I530" s="211" t="str">
        <f t="shared" si="22"/>
        <v>M3</v>
      </c>
      <c r="K530" t="s">
        <v>65</v>
      </c>
      <c r="L530" s="216">
        <f t="shared" ref="L530:S531" si="23">(B95/B89)*$B$99*$G$10*(1-andel_olje)</f>
        <v>9.3749999999999982</v>
      </c>
      <c r="M530" s="216">
        <f t="shared" si="23"/>
        <v>18.749999999999996</v>
      </c>
      <c r="N530" s="216">
        <f t="shared" si="23"/>
        <v>80.357142857142861</v>
      </c>
      <c r="O530" s="216">
        <f t="shared" si="23"/>
        <v>125</v>
      </c>
      <c r="P530" s="216">
        <f t="shared" si="23"/>
        <v>255.68181818181816</v>
      </c>
      <c r="Q530" s="216">
        <f t="shared" si="23"/>
        <v>511.36363636363632</v>
      </c>
      <c r="R530" s="216">
        <f t="shared" si="23"/>
        <v>1022.7272727272726</v>
      </c>
      <c r="S530" s="216">
        <f t="shared" si="23"/>
        <v>1285.7142857142858</v>
      </c>
    </row>
    <row r="531" spans="1:21" x14ac:dyDescent="0.2">
      <c r="A531" t="s">
        <v>76</v>
      </c>
      <c r="B531" s="211" t="str">
        <f t="shared" si="22"/>
        <v>M1</v>
      </c>
      <c r="C531" s="211" t="str">
        <f t="shared" si="22"/>
        <v>M1</v>
      </c>
      <c r="D531" s="211" t="str">
        <f t="shared" si="22"/>
        <v>M1</v>
      </c>
      <c r="E531" s="211" t="str">
        <f t="shared" si="22"/>
        <v>M2</v>
      </c>
      <c r="F531" s="211" t="str">
        <f t="shared" si="22"/>
        <v>M2</v>
      </c>
      <c r="G531" s="211" t="str">
        <f t="shared" si="22"/>
        <v>M3</v>
      </c>
      <c r="H531" s="211" t="str">
        <f t="shared" si="22"/>
        <v>M3</v>
      </c>
      <c r="I531" s="211" t="str">
        <f t="shared" si="22"/>
        <v>M3</v>
      </c>
      <c r="K531" t="s">
        <v>76</v>
      </c>
      <c r="L531" s="216">
        <f t="shared" si="23"/>
        <v>9.3749999999999982</v>
      </c>
      <c r="M531" s="216">
        <f t="shared" si="23"/>
        <v>18.749999999999996</v>
      </c>
      <c r="N531" s="216">
        <f t="shared" si="23"/>
        <v>80.357142857142861</v>
      </c>
      <c r="O531" s="216">
        <f t="shared" si="23"/>
        <v>125</v>
      </c>
      <c r="P531" s="216">
        <f t="shared" si="23"/>
        <v>255.68181818181816</v>
      </c>
      <c r="Q531" s="216">
        <f t="shared" si="23"/>
        <v>511.36363636363632</v>
      </c>
      <c r="R531" s="216">
        <f t="shared" si="23"/>
        <v>1022.7272727272726</v>
      </c>
      <c r="S531" s="216">
        <f t="shared" si="23"/>
        <v>1285.7142857142858</v>
      </c>
    </row>
    <row r="532" spans="1:21" x14ac:dyDescent="0.2">
      <c r="L532" s="211"/>
      <c r="M532" s="211"/>
      <c r="N532" s="211"/>
      <c r="O532" s="211"/>
      <c r="P532" s="211"/>
      <c r="Q532" s="211"/>
      <c r="R532" s="211"/>
      <c r="S532" s="211"/>
      <c r="T532" s="211"/>
    </row>
    <row r="533" spans="1:21" ht="16" x14ac:dyDescent="0.2">
      <c r="A533" s="213" t="s">
        <v>1321</v>
      </c>
      <c r="B533" s="165"/>
      <c r="C533" s="118"/>
      <c r="D533" s="118"/>
      <c r="E533" s="118"/>
      <c r="F533" s="118"/>
      <c r="G533" s="118"/>
      <c r="H533" s="118"/>
      <c r="I533" s="118"/>
      <c r="K533" s="213" t="s">
        <v>1321</v>
      </c>
      <c r="L533" s="165"/>
      <c r="M533" s="118"/>
      <c r="N533" s="118"/>
      <c r="O533" s="118"/>
      <c r="P533" s="118"/>
      <c r="Q533" s="118"/>
      <c r="R533" s="118"/>
      <c r="S533" s="118"/>
    </row>
    <row r="534" spans="1:21" ht="16" x14ac:dyDescent="0.2">
      <c r="A534" s="192" t="s">
        <v>1336</v>
      </c>
      <c r="B534" s="120" t="s">
        <v>57</v>
      </c>
      <c r="C534" s="120" t="s">
        <v>68</v>
      </c>
      <c r="D534" s="120" t="s">
        <v>63</v>
      </c>
      <c r="E534" s="120" t="s">
        <v>60</v>
      </c>
      <c r="F534" s="120" t="s">
        <v>75</v>
      </c>
      <c r="G534" s="120" t="s">
        <v>67</v>
      </c>
      <c r="H534" s="120" t="s">
        <v>84</v>
      </c>
      <c r="I534" s="120" t="s">
        <v>1303</v>
      </c>
      <c r="K534" s="192" t="s">
        <v>1336</v>
      </c>
      <c r="L534" s="120" t="s">
        <v>57</v>
      </c>
      <c r="M534" s="120" t="s">
        <v>68</v>
      </c>
      <c r="N534" s="120" t="s">
        <v>63</v>
      </c>
      <c r="O534" s="120" t="s">
        <v>60</v>
      </c>
      <c r="P534" s="120" t="s">
        <v>75</v>
      </c>
      <c r="Q534" s="120" t="s">
        <v>67</v>
      </c>
      <c r="R534" s="120" t="s">
        <v>84</v>
      </c>
      <c r="S534" s="120" t="s">
        <v>1303</v>
      </c>
    </row>
    <row r="535" spans="1:21" x14ac:dyDescent="0.2">
      <c r="A535" t="s">
        <v>65</v>
      </c>
      <c r="B535" s="211" t="str">
        <f t="shared" ref="B535:I536" si="24">_xlfn.IFS(L535&gt;10000,"M5", L535&gt;2000,"M4",L535&gt;500,"M3",L535&gt;100,"M2",L535&gt;=0,"M1")</f>
        <v>M1</v>
      </c>
      <c r="C535" s="211" t="str">
        <f t="shared" si="24"/>
        <v>M1</v>
      </c>
      <c r="D535" s="211" t="str">
        <f t="shared" si="24"/>
        <v>M2</v>
      </c>
      <c r="E535" s="211" t="str">
        <f t="shared" si="24"/>
        <v>M2</v>
      </c>
      <c r="F535" s="211" t="str">
        <f t="shared" si="24"/>
        <v>M3</v>
      </c>
      <c r="G535" s="211" t="str">
        <f t="shared" si="24"/>
        <v>M3</v>
      </c>
      <c r="H535" s="211" t="str">
        <f t="shared" si="24"/>
        <v>M4</v>
      </c>
      <c r="I535" s="211" t="str">
        <f t="shared" si="24"/>
        <v>M4</v>
      </c>
      <c r="K535" t="s">
        <v>65</v>
      </c>
      <c r="L535" s="216">
        <f>(B95/B89)*$B$99*$G$11*(1-andel_olje)</f>
        <v>18.749999999999996</v>
      </c>
      <c r="M535" s="216">
        <f t="shared" ref="M535:S535" si="25">(C95/C89)*$B$99*$G$11*(1-andel_olje)+N405</f>
        <v>37.499999999999993</v>
      </c>
      <c r="N535" s="216">
        <f t="shared" si="25"/>
        <v>160.71428571428572</v>
      </c>
      <c r="O535" s="216">
        <f t="shared" si="25"/>
        <v>250</v>
      </c>
      <c r="P535" s="216">
        <f t="shared" si="25"/>
        <v>511.36363636363632</v>
      </c>
      <c r="Q535" s="216">
        <f t="shared" si="25"/>
        <v>1022.7272727272726</v>
      </c>
      <c r="R535" s="216">
        <f t="shared" si="25"/>
        <v>2045.4545454545453</v>
      </c>
      <c r="S535" s="216">
        <f t="shared" si="25"/>
        <v>2571.4285714285716</v>
      </c>
    </row>
    <row r="536" spans="1:21" x14ac:dyDescent="0.2">
      <c r="A536" t="s">
        <v>76</v>
      </c>
      <c r="B536" s="211" t="str">
        <f t="shared" si="24"/>
        <v>M1</v>
      </c>
      <c r="C536" s="211" t="str">
        <f t="shared" si="24"/>
        <v>M1</v>
      </c>
      <c r="D536" s="211" t="str">
        <f t="shared" si="24"/>
        <v>M2</v>
      </c>
      <c r="E536" s="211" t="str">
        <f t="shared" si="24"/>
        <v>M2</v>
      </c>
      <c r="F536" s="211" t="str">
        <f t="shared" si="24"/>
        <v>M3</v>
      </c>
      <c r="G536" s="211" t="str">
        <f t="shared" si="24"/>
        <v>M3</v>
      </c>
      <c r="H536" s="211" t="str">
        <f t="shared" si="24"/>
        <v>M4</v>
      </c>
      <c r="I536" s="211" t="str">
        <f t="shared" si="24"/>
        <v>M4</v>
      </c>
      <c r="K536" t="s">
        <v>76</v>
      </c>
      <c r="L536" s="216">
        <f>(B96/B90)*$B$99*$G$11*(1-andel_olje)</f>
        <v>18.749999999999996</v>
      </c>
      <c r="M536" s="216">
        <f t="shared" ref="M536:S536" si="26">(C96/C90)*$B$99*$G$11*(1-andel_olje)</f>
        <v>37.499999999999993</v>
      </c>
      <c r="N536" s="216">
        <f t="shared" si="26"/>
        <v>160.71428571428572</v>
      </c>
      <c r="O536" s="216">
        <f t="shared" si="26"/>
        <v>250</v>
      </c>
      <c r="P536" s="216">
        <f t="shared" si="26"/>
        <v>511.36363636363632</v>
      </c>
      <c r="Q536" s="216">
        <f t="shared" si="26"/>
        <v>1022.7272727272726</v>
      </c>
      <c r="R536" s="216">
        <f t="shared" si="26"/>
        <v>2045.4545454545453</v>
      </c>
      <c r="S536" s="216">
        <f t="shared" si="26"/>
        <v>2571.4285714285716</v>
      </c>
    </row>
    <row r="537" spans="1:21" x14ac:dyDescent="0.2">
      <c r="L537" s="211"/>
      <c r="M537" s="211"/>
      <c r="N537" s="211"/>
      <c r="O537" s="211"/>
      <c r="P537" s="211"/>
      <c r="Q537" s="211"/>
      <c r="R537" s="211"/>
      <c r="S537" s="211"/>
    </row>
    <row r="538" spans="1:21" ht="16" x14ac:dyDescent="0.2">
      <c r="A538" s="213" t="s">
        <v>1323</v>
      </c>
      <c r="B538" s="165"/>
      <c r="C538" s="118"/>
      <c r="D538" s="118"/>
      <c r="E538" s="118"/>
      <c r="F538" s="118"/>
      <c r="G538" s="118"/>
      <c r="H538" s="118"/>
      <c r="I538" s="118"/>
      <c r="K538" s="213" t="s">
        <v>1323</v>
      </c>
      <c r="L538" s="165"/>
      <c r="M538" s="118"/>
      <c r="N538" s="118"/>
      <c r="O538" s="118"/>
      <c r="P538" s="118"/>
      <c r="Q538" s="118"/>
      <c r="R538" s="118"/>
      <c r="S538" s="118"/>
    </row>
    <row r="539" spans="1:21" ht="16" x14ac:dyDescent="0.2">
      <c r="A539" s="192" t="s">
        <v>1336</v>
      </c>
      <c r="B539" s="120" t="s">
        <v>57</v>
      </c>
      <c r="C539" s="120" t="s">
        <v>68</v>
      </c>
      <c r="D539" s="120" t="s">
        <v>63</v>
      </c>
      <c r="E539" s="120" t="s">
        <v>60</v>
      </c>
      <c r="F539" s="120" t="s">
        <v>75</v>
      </c>
      <c r="G539" s="120" t="s">
        <v>67</v>
      </c>
      <c r="H539" s="120" t="s">
        <v>84</v>
      </c>
      <c r="I539" s="120" t="s">
        <v>1303</v>
      </c>
      <c r="K539" s="192" t="s">
        <v>1336</v>
      </c>
      <c r="L539" s="120" t="s">
        <v>57</v>
      </c>
      <c r="M539" s="120" t="s">
        <v>68</v>
      </c>
      <c r="N539" s="120" t="s">
        <v>63</v>
      </c>
      <c r="O539" s="120" t="s">
        <v>60</v>
      </c>
      <c r="P539" s="120" t="s">
        <v>75</v>
      </c>
      <c r="Q539" s="120" t="s">
        <v>67</v>
      </c>
      <c r="R539" s="120" t="s">
        <v>84</v>
      </c>
      <c r="S539" s="120" t="s">
        <v>1303</v>
      </c>
    </row>
    <row r="540" spans="1:21" x14ac:dyDescent="0.2">
      <c r="A540" t="s">
        <v>65</v>
      </c>
      <c r="B540" s="211" t="str">
        <f t="shared" ref="B540:I541" si="27">_xlfn.IFS(L540&gt;10000,"M5", L540&gt;2000,"M4",L540&gt;500,"M3",L540&gt;100,"M2",L540&gt;=0,"M1")</f>
        <v>M2</v>
      </c>
      <c r="C540" s="211" t="str">
        <f t="shared" si="27"/>
        <v>M2</v>
      </c>
      <c r="D540" s="211" t="str">
        <f t="shared" si="27"/>
        <v>M3</v>
      </c>
      <c r="E540" s="211" t="str">
        <f t="shared" si="27"/>
        <v>M4</v>
      </c>
      <c r="F540" s="211" t="str">
        <f t="shared" si="27"/>
        <v>M4</v>
      </c>
      <c r="G540" s="211" t="str">
        <f t="shared" si="27"/>
        <v>M5</v>
      </c>
      <c r="H540" s="211" t="str">
        <f t="shared" si="27"/>
        <v>M5</v>
      </c>
      <c r="I540" s="211" t="str">
        <f t="shared" si="27"/>
        <v>M5</v>
      </c>
      <c r="K540" t="s">
        <v>65</v>
      </c>
      <c r="L540" s="216">
        <f t="shared" ref="L540:S541" si="28">(B95)*$B$99*$G$12*(1-andel_olje)</f>
        <v>187.5</v>
      </c>
      <c r="M540" s="216">
        <f t="shared" si="28"/>
        <v>375</v>
      </c>
      <c r="N540" s="216">
        <f t="shared" si="28"/>
        <v>1875</v>
      </c>
      <c r="O540" s="216">
        <f t="shared" si="28"/>
        <v>3750</v>
      </c>
      <c r="P540" s="216">
        <f t="shared" si="28"/>
        <v>9375</v>
      </c>
      <c r="Q540" s="216">
        <f t="shared" si="28"/>
        <v>18750</v>
      </c>
      <c r="R540" s="216">
        <f t="shared" si="28"/>
        <v>37500</v>
      </c>
      <c r="S540" s="216">
        <f t="shared" si="28"/>
        <v>60000</v>
      </c>
    </row>
    <row r="541" spans="1:21" x14ac:dyDescent="0.2">
      <c r="A541" t="s">
        <v>76</v>
      </c>
      <c r="B541" s="211" t="str">
        <f t="shared" si="27"/>
        <v>M2</v>
      </c>
      <c r="C541" s="211" t="str">
        <f t="shared" si="27"/>
        <v>M2</v>
      </c>
      <c r="D541" s="211" t="str">
        <f t="shared" si="27"/>
        <v>M3</v>
      </c>
      <c r="E541" s="211" t="str">
        <f t="shared" si="27"/>
        <v>M4</v>
      </c>
      <c r="F541" s="211" t="str">
        <f t="shared" si="27"/>
        <v>M4</v>
      </c>
      <c r="G541" s="211" t="str">
        <f t="shared" si="27"/>
        <v>M5</v>
      </c>
      <c r="H541" s="211" t="str">
        <f t="shared" si="27"/>
        <v>M5</v>
      </c>
      <c r="I541" s="211" t="str">
        <f t="shared" si="27"/>
        <v>M5</v>
      </c>
      <c r="K541" t="s">
        <v>76</v>
      </c>
      <c r="L541" s="216">
        <f t="shared" si="28"/>
        <v>187.5</v>
      </c>
      <c r="M541" s="216">
        <f t="shared" si="28"/>
        <v>375</v>
      </c>
      <c r="N541" s="216">
        <f t="shared" si="28"/>
        <v>1875</v>
      </c>
      <c r="O541" s="216">
        <f t="shared" si="28"/>
        <v>3750</v>
      </c>
      <c r="P541" s="216">
        <f t="shared" si="28"/>
        <v>9375</v>
      </c>
      <c r="Q541" s="216">
        <f t="shared" si="28"/>
        <v>18750</v>
      </c>
      <c r="R541" s="216">
        <f t="shared" si="28"/>
        <v>37500</v>
      </c>
      <c r="S541" s="216">
        <f t="shared" si="28"/>
        <v>60000</v>
      </c>
    </row>
    <row r="542" spans="1:21" x14ac:dyDescent="0.2">
      <c r="L542" s="211"/>
      <c r="M542" s="211"/>
      <c r="N542" s="211"/>
      <c r="O542" s="211"/>
      <c r="P542" s="211"/>
      <c r="Q542" s="211"/>
      <c r="R542" s="211"/>
      <c r="S542" s="211"/>
    </row>
    <row r="543" spans="1:21" ht="31" x14ac:dyDescent="0.35">
      <c r="A543" s="212" t="s">
        <v>1394</v>
      </c>
      <c r="B543" s="212"/>
      <c r="C543" s="212"/>
      <c r="D543" s="212"/>
      <c r="E543" s="212"/>
      <c r="F543" s="212"/>
      <c r="G543" s="212"/>
      <c r="H543" s="212"/>
      <c r="I543" s="212"/>
      <c r="J543" s="212"/>
      <c r="K543" s="212"/>
      <c r="L543" s="212"/>
      <c r="M543" s="212"/>
      <c r="N543" s="212"/>
      <c r="O543" s="212"/>
      <c r="P543" s="212"/>
      <c r="Q543" s="212"/>
      <c r="R543" s="212"/>
      <c r="S543" s="212"/>
      <c r="T543" s="212"/>
      <c r="U543" s="212"/>
    </row>
    <row r="544" spans="1:21" x14ac:dyDescent="0.2">
      <c r="L544" s="211"/>
      <c r="M544" s="211"/>
      <c r="N544" s="211"/>
      <c r="O544" s="211"/>
      <c r="P544" s="211"/>
      <c r="Q544" s="211"/>
      <c r="R544" s="211"/>
      <c r="S544" s="211"/>
    </row>
    <row r="545" spans="1:19" ht="16" x14ac:dyDescent="0.2">
      <c r="A545" s="213" t="s">
        <v>1319</v>
      </c>
      <c r="B545" s="165"/>
      <c r="C545" s="118"/>
      <c r="D545" s="118"/>
      <c r="E545" s="118"/>
      <c r="F545" s="118"/>
      <c r="G545" s="118"/>
      <c r="H545" s="118"/>
      <c r="I545" s="118"/>
      <c r="K545" s="213" t="s">
        <v>1319</v>
      </c>
      <c r="L545" s="165"/>
      <c r="M545" s="118"/>
      <c r="N545" s="118"/>
      <c r="O545" s="118"/>
      <c r="P545" s="118"/>
      <c r="Q545" s="118"/>
      <c r="R545" s="118"/>
      <c r="S545" s="118"/>
    </row>
    <row r="546" spans="1:19" ht="16" x14ac:dyDescent="0.2">
      <c r="A546" s="192" t="s">
        <v>1336</v>
      </c>
      <c r="B546" s="120" t="s">
        <v>57</v>
      </c>
      <c r="C546" s="120" t="s">
        <v>68</v>
      </c>
      <c r="D546" s="120" t="s">
        <v>63</v>
      </c>
      <c r="E546" s="120" t="s">
        <v>60</v>
      </c>
      <c r="F546" s="120" t="s">
        <v>75</v>
      </c>
      <c r="G546" s="120" t="s">
        <v>67</v>
      </c>
      <c r="H546" s="120" t="s">
        <v>84</v>
      </c>
      <c r="I546" s="120" t="s">
        <v>1303</v>
      </c>
      <c r="K546" s="192" t="s">
        <v>1336</v>
      </c>
      <c r="L546" s="120" t="s">
        <v>57</v>
      </c>
      <c r="M546" s="120" t="s">
        <v>68</v>
      </c>
      <c r="N546" s="120" t="s">
        <v>63</v>
      </c>
      <c r="O546" s="120" t="s">
        <v>60</v>
      </c>
      <c r="P546" s="120" t="s">
        <v>75</v>
      </c>
      <c r="Q546" s="120" t="s">
        <v>67</v>
      </c>
      <c r="R546" s="120" t="s">
        <v>84</v>
      </c>
      <c r="S546" s="120" t="s">
        <v>1303</v>
      </c>
    </row>
    <row r="547" spans="1:19" x14ac:dyDescent="0.2">
      <c r="A547" t="s">
        <v>65</v>
      </c>
      <c r="B547" s="211" t="str">
        <f t="shared" ref="B547:I548" si="29">_xlfn.IFS(L547&gt;10000,"M5", L547&gt;2000,"M4",L547&gt;500,"M3",L547&gt;100,"M2",L547&gt;=0,"M1")</f>
        <v>M1</v>
      </c>
      <c r="C547" s="211" t="str">
        <f t="shared" si="29"/>
        <v>M1</v>
      </c>
      <c r="D547" s="211" t="str">
        <f t="shared" si="29"/>
        <v>M1</v>
      </c>
      <c r="E547" s="211" t="str">
        <f t="shared" si="29"/>
        <v>M2</v>
      </c>
      <c r="F547" s="211" t="str">
        <f t="shared" si="29"/>
        <v>M2</v>
      </c>
      <c r="G547" s="211" t="str">
        <f t="shared" si="29"/>
        <v>M3</v>
      </c>
      <c r="H547" s="211" t="str">
        <f t="shared" si="29"/>
        <v>M3</v>
      </c>
      <c r="I547" s="211" t="str">
        <f t="shared" si="29"/>
        <v>M3</v>
      </c>
      <c r="K547" t="s">
        <v>65</v>
      </c>
      <c r="L547" s="216">
        <f t="shared" ref="L547:S548" si="30">(B95/B89)*$B$99*$I$10*(1-andel_olje)</f>
        <v>9.3749999999999982</v>
      </c>
      <c r="M547" s="216">
        <f t="shared" si="30"/>
        <v>18.749999999999996</v>
      </c>
      <c r="N547" s="216">
        <f t="shared" si="30"/>
        <v>80.357142857142861</v>
      </c>
      <c r="O547" s="216">
        <f t="shared" si="30"/>
        <v>125</v>
      </c>
      <c r="P547" s="216">
        <f t="shared" si="30"/>
        <v>255.68181818181816</v>
      </c>
      <c r="Q547" s="216">
        <f t="shared" si="30"/>
        <v>511.36363636363632</v>
      </c>
      <c r="R547" s="216">
        <f t="shared" si="30"/>
        <v>1022.7272727272726</v>
      </c>
      <c r="S547" s="216">
        <f t="shared" si="30"/>
        <v>1285.7142857142858</v>
      </c>
    </row>
    <row r="548" spans="1:19" x14ac:dyDescent="0.2">
      <c r="A548" t="s">
        <v>76</v>
      </c>
      <c r="B548" s="211" t="str">
        <f t="shared" si="29"/>
        <v>M1</v>
      </c>
      <c r="C548" s="211" t="str">
        <f t="shared" si="29"/>
        <v>M1</v>
      </c>
      <c r="D548" s="211" t="str">
        <f t="shared" si="29"/>
        <v>M1</v>
      </c>
      <c r="E548" s="211" t="str">
        <f t="shared" si="29"/>
        <v>M2</v>
      </c>
      <c r="F548" s="211" t="str">
        <f t="shared" si="29"/>
        <v>M2</v>
      </c>
      <c r="G548" s="211" t="str">
        <f t="shared" si="29"/>
        <v>M3</v>
      </c>
      <c r="H548" s="211" t="str">
        <f t="shared" si="29"/>
        <v>M3</v>
      </c>
      <c r="I548" s="211" t="str">
        <f t="shared" si="29"/>
        <v>M3</v>
      </c>
      <c r="K548" t="s">
        <v>76</v>
      </c>
      <c r="L548" s="216">
        <f t="shared" si="30"/>
        <v>9.3749999999999982</v>
      </c>
      <c r="M548" s="216">
        <f t="shared" si="30"/>
        <v>18.749999999999996</v>
      </c>
      <c r="N548" s="216">
        <f t="shared" si="30"/>
        <v>80.357142857142861</v>
      </c>
      <c r="O548" s="216">
        <f t="shared" si="30"/>
        <v>125</v>
      </c>
      <c r="P548" s="216">
        <f t="shared" si="30"/>
        <v>255.68181818181816</v>
      </c>
      <c r="Q548" s="216">
        <f t="shared" si="30"/>
        <v>511.36363636363632</v>
      </c>
      <c r="R548" s="216">
        <f t="shared" si="30"/>
        <v>1022.7272727272726</v>
      </c>
      <c r="S548" s="216">
        <f t="shared" si="30"/>
        <v>1285.7142857142858</v>
      </c>
    </row>
    <row r="549" spans="1:19" x14ac:dyDescent="0.2">
      <c r="R549" s="211"/>
    </row>
    <row r="550" spans="1:19" ht="16" x14ac:dyDescent="0.2">
      <c r="A550" s="213" t="s">
        <v>1321</v>
      </c>
      <c r="B550" s="165"/>
      <c r="C550" s="118"/>
      <c r="D550" s="118"/>
      <c r="E550" s="118"/>
      <c r="F550" s="118"/>
      <c r="G550" s="118"/>
      <c r="H550" s="118"/>
      <c r="I550" s="118"/>
      <c r="K550" s="213" t="s">
        <v>1321</v>
      </c>
      <c r="L550" s="165"/>
      <c r="M550" s="118"/>
      <c r="N550" s="118"/>
      <c r="O550" s="118"/>
      <c r="P550" s="118"/>
      <c r="Q550" s="118"/>
      <c r="R550" s="118"/>
      <c r="S550" s="118"/>
    </row>
    <row r="551" spans="1:19" ht="16" x14ac:dyDescent="0.2">
      <c r="A551" s="192" t="s">
        <v>1336</v>
      </c>
      <c r="B551" s="120" t="s">
        <v>57</v>
      </c>
      <c r="C551" s="120" t="s">
        <v>68</v>
      </c>
      <c r="D551" s="120" t="s">
        <v>63</v>
      </c>
      <c r="E551" s="120" t="s">
        <v>60</v>
      </c>
      <c r="F551" s="120" t="s">
        <v>75</v>
      </c>
      <c r="G551" s="120" t="s">
        <v>67</v>
      </c>
      <c r="H551" s="120" t="s">
        <v>84</v>
      </c>
      <c r="I551" s="120" t="s">
        <v>1303</v>
      </c>
      <c r="K551" s="192" t="s">
        <v>1336</v>
      </c>
      <c r="L551" s="120" t="s">
        <v>57</v>
      </c>
      <c r="M551" s="120" t="s">
        <v>68</v>
      </c>
      <c r="N551" s="120" t="s">
        <v>63</v>
      </c>
      <c r="O551" s="120" t="s">
        <v>60</v>
      </c>
      <c r="P551" s="120" t="s">
        <v>75</v>
      </c>
      <c r="Q551" s="120" t="s">
        <v>67</v>
      </c>
      <c r="R551" s="120" t="s">
        <v>84</v>
      </c>
      <c r="S551" s="120" t="s">
        <v>1303</v>
      </c>
    </row>
    <row r="552" spans="1:19" x14ac:dyDescent="0.2">
      <c r="A552" t="s">
        <v>65</v>
      </c>
      <c r="B552" s="211" t="str">
        <f t="shared" ref="B552:I553" si="31">_xlfn.IFS(L552&gt;10000,"M5", L552&gt;2000,"M4",L552&gt;500,"M3",L552&gt;100,"M2",L552&gt;=0,"M1")</f>
        <v>M1</v>
      </c>
      <c r="C552" s="211" t="str">
        <f t="shared" si="31"/>
        <v>M1</v>
      </c>
      <c r="D552" s="211" t="str">
        <f t="shared" si="31"/>
        <v>M2</v>
      </c>
      <c r="E552" s="211" t="str">
        <f t="shared" si="31"/>
        <v>M2</v>
      </c>
      <c r="F552" s="211" t="str">
        <f t="shared" si="31"/>
        <v>M3</v>
      </c>
      <c r="G552" s="211" t="str">
        <f t="shared" si="31"/>
        <v>M3</v>
      </c>
      <c r="H552" s="211" t="str">
        <f t="shared" si="31"/>
        <v>M4</v>
      </c>
      <c r="I552" s="211" t="str">
        <f t="shared" si="31"/>
        <v>M4</v>
      </c>
      <c r="K552" t="s">
        <v>65</v>
      </c>
      <c r="L552" s="216">
        <f t="shared" ref="L552:S553" si="32">(B95/B89)*$B$99*$I$11*(1-andel_olje)</f>
        <v>18.749999999999996</v>
      </c>
      <c r="M552" s="216">
        <f t="shared" si="32"/>
        <v>37.499999999999993</v>
      </c>
      <c r="N552" s="216">
        <f t="shared" si="32"/>
        <v>160.71428571428572</v>
      </c>
      <c r="O552" s="216">
        <f t="shared" si="32"/>
        <v>250</v>
      </c>
      <c r="P552" s="216">
        <f t="shared" si="32"/>
        <v>511.36363636363632</v>
      </c>
      <c r="Q552" s="216">
        <f t="shared" si="32"/>
        <v>1022.7272727272726</v>
      </c>
      <c r="R552" s="216">
        <f t="shared" si="32"/>
        <v>2045.4545454545453</v>
      </c>
      <c r="S552" s="216">
        <f t="shared" si="32"/>
        <v>2571.4285714285716</v>
      </c>
    </row>
    <row r="553" spans="1:19" x14ac:dyDescent="0.2">
      <c r="A553" t="s">
        <v>76</v>
      </c>
      <c r="B553" s="211" t="str">
        <f t="shared" si="31"/>
        <v>M1</v>
      </c>
      <c r="C553" s="211" t="str">
        <f t="shared" si="31"/>
        <v>M1</v>
      </c>
      <c r="D553" s="211" t="str">
        <f t="shared" si="31"/>
        <v>M2</v>
      </c>
      <c r="E553" s="211" t="str">
        <f t="shared" si="31"/>
        <v>M2</v>
      </c>
      <c r="F553" s="211" t="str">
        <f t="shared" si="31"/>
        <v>M3</v>
      </c>
      <c r="G553" s="211" t="str">
        <f t="shared" si="31"/>
        <v>M3</v>
      </c>
      <c r="H553" s="211" t="str">
        <f t="shared" si="31"/>
        <v>M4</v>
      </c>
      <c r="I553" s="211" t="str">
        <f t="shared" si="31"/>
        <v>M4</v>
      </c>
      <c r="K553" t="s">
        <v>76</v>
      </c>
      <c r="L553" s="216">
        <f t="shared" si="32"/>
        <v>18.749999999999996</v>
      </c>
      <c r="M553" s="216">
        <f t="shared" si="32"/>
        <v>37.499999999999993</v>
      </c>
      <c r="N553" s="216">
        <f t="shared" si="32"/>
        <v>160.71428571428572</v>
      </c>
      <c r="O553" s="216">
        <f t="shared" si="32"/>
        <v>250</v>
      </c>
      <c r="P553" s="216">
        <f t="shared" si="32"/>
        <v>511.36363636363632</v>
      </c>
      <c r="Q553" s="216">
        <f t="shared" si="32"/>
        <v>1022.7272727272726</v>
      </c>
      <c r="R553" s="216">
        <f t="shared" si="32"/>
        <v>2045.4545454545453</v>
      </c>
      <c r="S553" s="216">
        <f t="shared" si="32"/>
        <v>2571.4285714285716</v>
      </c>
    </row>
    <row r="554" spans="1:19" x14ac:dyDescent="0.2">
      <c r="J554" s="119"/>
    </row>
    <row r="555" spans="1:19" ht="16" x14ac:dyDescent="0.2">
      <c r="A555" s="213" t="s">
        <v>1323</v>
      </c>
      <c r="B555" s="165"/>
      <c r="C555" s="118"/>
      <c r="D555" s="118"/>
      <c r="E555" s="118"/>
      <c r="F555" s="118"/>
      <c r="G555" s="118"/>
      <c r="H555" s="118"/>
      <c r="I555" s="118"/>
      <c r="K555" s="213" t="s">
        <v>1323</v>
      </c>
      <c r="L555" s="165"/>
      <c r="M555" s="118"/>
      <c r="N555" s="118"/>
      <c r="O555" s="118"/>
      <c r="P555" s="118"/>
      <c r="Q555" s="118"/>
      <c r="R555" s="118"/>
      <c r="S555" s="118"/>
    </row>
    <row r="556" spans="1:19" ht="16" x14ac:dyDescent="0.2">
      <c r="A556" s="192" t="s">
        <v>1336</v>
      </c>
      <c r="B556" s="120" t="s">
        <v>57</v>
      </c>
      <c r="C556" s="120" t="s">
        <v>68</v>
      </c>
      <c r="D556" s="120" t="s">
        <v>63</v>
      </c>
      <c r="E556" s="120" t="s">
        <v>60</v>
      </c>
      <c r="F556" s="120" t="s">
        <v>75</v>
      </c>
      <c r="G556" s="120" t="s">
        <v>67</v>
      </c>
      <c r="H556" s="120" t="s">
        <v>84</v>
      </c>
      <c r="I556" s="120" t="s">
        <v>1303</v>
      </c>
      <c r="K556" s="192" t="s">
        <v>1336</v>
      </c>
      <c r="L556" s="120" t="s">
        <v>57</v>
      </c>
      <c r="M556" s="120" t="s">
        <v>68</v>
      </c>
      <c r="N556" s="120" t="s">
        <v>63</v>
      </c>
      <c r="O556" s="120" t="s">
        <v>60</v>
      </c>
      <c r="P556" s="120" t="s">
        <v>75</v>
      </c>
      <c r="Q556" s="120" t="s">
        <v>67</v>
      </c>
      <c r="R556" s="120" t="s">
        <v>84</v>
      </c>
      <c r="S556" s="120" t="s">
        <v>1303</v>
      </c>
    </row>
    <row r="557" spans="1:19" x14ac:dyDescent="0.2">
      <c r="A557" t="s">
        <v>65</v>
      </c>
      <c r="B557" s="211" t="str">
        <f t="shared" ref="B557:I558" si="33">_xlfn.IFS(L557&gt;10000,"M5", L557&gt;2000,"M4",L557&gt;500,"M3",L557&gt;100,"M2",L557&gt;=0,"M1")</f>
        <v>M2</v>
      </c>
      <c r="C557" s="211" t="str">
        <f t="shared" si="33"/>
        <v>M2</v>
      </c>
      <c r="D557" s="211" t="str">
        <f t="shared" si="33"/>
        <v>M3</v>
      </c>
      <c r="E557" s="211" t="str">
        <f t="shared" si="33"/>
        <v>M4</v>
      </c>
      <c r="F557" s="211" t="str">
        <f t="shared" si="33"/>
        <v>M4</v>
      </c>
      <c r="G557" s="211" t="str">
        <f t="shared" si="33"/>
        <v>M5</v>
      </c>
      <c r="H557" s="211" t="str">
        <f t="shared" si="33"/>
        <v>M5</v>
      </c>
      <c r="I557" s="211" t="str">
        <f t="shared" si="33"/>
        <v>M5</v>
      </c>
      <c r="K557" t="s">
        <v>65</v>
      </c>
      <c r="L557" s="216">
        <f t="shared" ref="L557:S558" si="34">(B95)*$B$99*$I$12*(1-andel_olje)</f>
        <v>187.5</v>
      </c>
      <c r="M557" s="216">
        <f t="shared" si="34"/>
        <v>375</v>
      </c>
      <c r="N557" s="216">
        <f t="shared" si="34"/>
        <v>1875</v>
      </c>
      <c r="O557" s="216">
        <f t="shared" si="34"/>
        <v>3750</v>
      </c>
      <c r="P557" s="216">
        <f t="shared" si="34"/>
        <v>9375</v>
      </c>
      <c r="Q557" s="216">
        <f t="shared" si="34"/>
        <v>18750</v>
      </c>
      <c r="R557" s="216">
        <f t="shared" si="34"/>
        <v>37500</v>
      </c>
      <c r="S557" s="216">
        <f t="shared" si="34"/>
        <v>60000</v>
      </c>
    </row>
    <row r="558" spans="1:19" x14ac:dyDescent="0.2">
      <c r="A558" t="s">
        <v>76</v>
      </c>
      <c r="B558" s="211" t="str">
        <f t="shared" si="33"/>
        <v>M2</v>
      </c>
      <c r="C558" s="211" t="str">
        <f t="shared" si="33"/>
        <v>M2</v>
      </c>
      <c r="D558" s="211" t="str">
        <f t="shared" si="33"/>
        <v>M3</v>
      </c>
      <c r="E558" s="211" t="str">
        <f t="shared" si="33"/>
        <v>M4</v>
      </c>
      <c r="F558" s="211" t="str">
        <f t="shared" si="33"/>
        <v>M4</v>
      </c>
      <c r="G558" s="211" t="str">
        <f t="shared" si="33"/>
        <v>M5</v>
      </c>
      <c r="H558" s="211" t="str">
        <f t="shared" si="33"/>
        <v>M5</v>
      </c>
      <c r="I558" s="211" t="str">
        <f t="shared" si="33"/>
        <v>M5</v>
      </c>
      <c r="K558" t="s">
        <v>76</v>
      </c>
      <c r="L558" s="216">
        <f t="shared" si="34"/>
        <v>187.5</v>
      </c>
      <c r="M558" s="216">
        <f t="shared" si="34"/>
        <v>375</v>
      </c>
      <c r="N558" s="216">
        <f t="shared" si="34"/>
        <v>1875</v>
      </c>
      <c r="O558" s="216">
        <f t="shared" si="34"/>
        <v>3750</v>
      </c>
      <c r="P558" s="216">
        <f t="shared" si="34"/>
        <v>9375</v>
      </c>
      <c r="Q558" s="216">
        <f t="shared" si="34"/>
        <v>18750</v>
      </c>
      <c r="R558" s="216">
        <f t="shared" si="34"/>
        <v>37500</v>
      </c>
      <c r="S558" s="216">
        <f t="shared" si="34"/>
        <v>60000</v>
      </c>
    </row>
  </sheetData>
  <mergeCells count="1">
    <mergeCell ref="A2:I2"/>
  </mergeCells>
  <conditionalFormatting sqref="L513:S514 L530:S531 L547:S548">
    <cfRule type="cellIs" dxfId="39" priority="1" operator="between">
      <formula>10000</formula>
      <formula>50000</formula>
    </cfRule>
    <cfRule type="cellIs" dxfId="38" priority="2" operator="between">
      <formula>2000</formula>
      <formula>9999.9999</formula>
    </cfRule>
    <cfRule type="cellIs" dxfId="37" priority="3" operator="between">
      <formula>500</formula>
      <formula>1999.9999</formula>
    </cfRule>
    <cfRule type="cellIs" dxfId="36" priority="4" operator="between">
      <formula>100</formula>
      <formula>499.999</formula>
    </cfRule>
    <cfRule type="cellIs" dxfId="35" priority="5" operator="between">
      <formula>0</formula>
      <formula>99.9999</formula>
    </cfRule>
  </conditionalFormatting>
  <conditionalFormatting sqref="L537:S537 L532:T532 R549 L542:S542 L544:S544 B530:I531 B547:I548 B513:I514 B447:I462 B385:I400 B323:I338 B343:I358 B363:I378 B425:I440 B405:I420 B467:I482 B487:I502 B518:I519 B523:I524 B535:I536 B540:I541 B552:I553 B557:I558">
    <cfRule type="containsText" dxfId="34" priority="6" operator="containsText" text="M5"/>
    <cfRule type="containsText" dxfId="33" priority="7" operator="containsText" text="M4"/>
    <cfRule type="containsText" dxfId="32" priority="8" operator="containsText" text="M3"/>
    <cfRule type="containsText" dxfId="31" priority="9" operator="containsText" text="M2"/>
    <cfRule type="containsText" dxfId="30" priority="10" operator="containsText" text="M1"/>
  </conditionalFormatting>
  <conditionalFormatting sqref="L518:S519">
    <cfRule type="cellIs" dxfId="29" priority="11" operator="between">
      <formula>10000</formula>
      <formula>50000</formula>
    </cfRule>
    <cfRule type="cellIs" dxfId="28" priority="12" operator="between">
      <formula>2000</formula>
      <formula>9999.9999</formula>
    </cfRule>
    <cfRule type="cellIs" dxfId="27" priority="13" operator="between">
      <formula>500</formula>
      <formula>1999.9999</formula>
    </cfRule>
    <cfRule type="cellIs" dxfId="26" priority="14" operator="between">
      <formula>100</formula>
      <formula>499.999</formula>
    </cfRule>
    <cfRule type="cellIs" dxfId="25" priority="15" operator="between">
      <formula>0</formula>
      <formula>99.9999</formula>
    </cfRule>
  </conditionalFormatting>
  <conditionalFormatting sqref="L523:S524">
    <cfRule type="cellIs" dxfId="24" priority="16" operator="between">
      <formula>10000</formula>
      <formula>50000</formula>
    </cfRule>
    <cfRule type="cellIs" dxfId="23" priority="17" operator="between">
      <formula>2000</formula>
      <formula>9999.9999</formula>
    </cfRule>
    <cfRule type="cellIs" dxfId="22" priority="18" operator="between">
      <formula>500</formula>
      <formula>1999.9999</formula>
    </cfRule>
    <cfRule type="cellIs" dxfId="21" priority="19" operator="between">
      <formula>100</formula>
      <formula>499.999</formula>
    </cfRule>
    <cfRule type="cellIs" dxfId="20" priority="20" operator="between">
      <formula>0</formula>
      <formula>99.9999</formula>
    </cfRule>
  </conditionalFormatting>
  <conditionalFormatting sqref="L535:S536">
    <cfRule type="cellIs" dxfId="19" priority="21" operator="between">
      <formula>10000</formula>
      <formula>50000</formula>
    </cfRule>
    <cfRule type="cellIs" dxfId="18" priority="22" operator="between">
      <formula>2000</formula>
      <formula>9999.9999</formula>
    </cfRule>
    <cfRule type="cellIs" dxfId="17" priority="23" operator="between">
      <formula>500</formula>
      <formula>1999.9999</formula>
    </cfRule>
    <cfRule type="cellIs" dxfId="16" priority="24" operator="between">
      <formula>100</formula>
      <formula>499.999</formula>
    </cfRule>
    <cfRule type="cellIs" dxfId="15" priority="25" operator="between">
      <formula>0</formula>
      <formula>99.9999</formula>
    </cfRule>
  </conditionalFormatting>
  <conditionalFormatting sqref="L540:S541">
    <cfRule type="cellIs" dxfId="14" priority="26" operator="between">
      <formula>10000</formula>
      <formula>50000</formula>
    </cfRule>
    <cfRule type="cellIs" dxfId="13" priority="27" operator="between">
      <formula>2000</formula>
      <formula>9999.9999</formula>
    </cfRule>
    <cfRule type="cellIs" dxfId="12" priority="28" operator="between">
      <formula>500</formula>
      <formula>1999.9999</formula>
    </cfRule>
    <cfRule type="cellIs" dxfId="11" priority="29" operator="between">
      <formula>100</formula>
      <formula>499.999</formula>
    </cfRule>
    <cfRule type="cellIs" dxfId="10" priority="30" operator="between">
      <formula>0</formula>
      <formula>99.9999</formula>
    </cfRule>
  </conditionalFormatting>
  <conditionalFormatting sqref="L552:S553">
    <cfRule type="cellIs" dxfId="9" priority="31" operator="between">
      <formula>10000</formula>
      <formula>50000</formula>
    </cfRule>
    <cfRule type="cellIs" dxfId="8" priority="32" operator="between">
      <formula>2000</formula>
      <formula>9999.9999</formula>
    </cfRule>
    <cfRule type="cellIs" dxfId="7" priority="33" operator="between">
      <formula>500</formula>
      <formula>1999.9999</formula>
    </cfRule>
    <cfRule type="cellIs" dxfId="6" priority="34" operator="between">
      <formula>100</formula>
      <formula>499.999</formula>
    </cfRule>
    <cfRule type="cellIs" dxfId="5" priority="35" operator="between">
      <formula>0</formula>
      <formula>99.9999</formula>
    </cfRule>
  </conditionalFormatting>
  <conditionalFormatting sqref="L557:S558">
    <cfRule type="cellIs" dxfId="4" priority="36" operator="between">
      <formula>10000</formula>
      <formula>50000</formula>
    </cfRule>
    <cfRule type="cellIs" dxfId="3" priority="37" operator="between">
      <formula>2000</formula>
      <formula>9999.9999</formula>
    </cfRule>
    <cfRule type="cellIs" dxfId="2" priority="38" operator="between">
      <formula>500</formula>
      <formula>1999.9999</formula>
    </cfRule>
    <cfRule type="cellIs" dxfId="1" priority="39" operator="between">
      <formula>100</formula>
      <formula>499.999</formula>
    </cfRule>
    <cfRule type="cellIs" dxfId="0" priority="40" operator="between">
      <formula>0</formula>
      <formula>99.9999</formula>
    </cfRule>
  </conditionalFormatting>
  <pageMargins left="0.7" right="0.7" top="0.75" bottom="0.75" header="0.51180555555555496" footer="0.51180555555555496"/>
  <pageSetup paperSize="9" firstPageNumber="0" orientation="portrait" horizontalDpi="300" verticalDpi="300"/>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6B340"/>
  </sheetPr>
  <dimension ref="A1:AW25"/>
  <sheetViews>
    <sheetView topLeftCell="AL1" zoomScaleNormal="100" workbookViewId="0">
      <selection activeCell="BB19" sqref="BB19"/>
    </sheetView>
  </sheetViews>
  <sheetFormatPr baseColWidth="10" defaultColWidth="9.1640625" defaultRowHeight="15" x14ac:dyDescent="0.2"/>
  <cols>
    <col min="1" max="1" width="13.33203125" customWidth="1"/>
    <col min="2" max="2" width="14.6640625" customWidth="1"/>
    <col min="3" max="3" width="13.83203125" customWidth="1"/>
    <col min="4" max="4" width="17.5" customWidth="1"/>
    <col min="5" max="5" width="6.5" customWidth="1"/>
    <col min="6" max="6" width="9.5" customWidth="1"/>
    <col min="7" max="7" width="14" customWidth="1"/>
    <col min="8" max="8" width="8" customWidth="1"/>
    <col min="9" max="9" width="14.83203125" customWidth="1"/>
    <col min="10" max="10" width="15" customWidth="1"/>
    <col min="11" max="11" width="10.6640625" customWidth="1"/>
    <col min="12" max="12" width="9.5" customWidth="1"/>
    <col min="13" max="13" width="14.6640625" customWidth="1"/>
    <col min="14" max="14" width="12" customWidth="1"/>
    <col min="15" max="15" width="16" customWidth="1"/>
    <col min="16" max="16" width="5.83203125" customWidth="1"/>
    <col min="17" max="17" width="9.5" customWidth="1"/>
    <col min="18" max="18" width="14" customWidth="1"/>
    <col min="19" max="19" width="8.5" customWidth="1"/>
    <col min="20" max="20" width="9.5" customWidth="1"/>
    <col min="21" max="21" width="10.6640625" customWidth="1"/>
    <col min="22" max="22" width="37.33203125" customWidth="1"/>
    <col min="23" max="23" width="38.6640625" customWidth="1"/>
    <col min="24" max="24" width="29.5" customWidth="1"/>
    <col min="25" max="26" width="10.6640625" customWidth="1"/>
    <col min="27" max="27" width="13.6640625" customWidth="1"/>
    <col min="28" max="28" width="15.83203125" customWidth="1"/>
    <col min="29" max="29" width="14.5" customWidth="1"/>
    <col min="30" max="30" width="47.5" customWidth="1"/>
    <col min="31" max="31" width="18.33203125" customWidth="1"/>
    <col min="32" max="32" width="7.6640625" customWidth="1"/>
    <col min="33" max="33" width="15.5" customWidth="1"/>
    <col min="34" max="34" width="18.5" customWidth="1"/>
    <col min="35" max="58" width="10.6640625" customWidth="1"/>
    <col min="59" max="59" width="31.5" customWidth="1"/>
    <col min="60" max="60" width="18.6640625" customWidth="1"/>
    <col min="61" max="61" width="14.5" customWidth="1"/>
    <col min="62" max="1025" width="10.6640625" customWidth="1"/>
  </cols>
  <sheetData>
    <row r="1" spans="1:49" x14ac:dyDescent="0.2">
      <c r="A1" s="17"/>
      <c r="B1" s="17"/>
      <c r="C1" s="17"/>
      <c r="D1" s="17"/>
      <c r="E1" s="16" t="s">
        <v>1098</v>
      </c>
      <c r="F1" s="17"/>
      <c r="G1" s="17"/>
      <c r="H1" s="17"/>
      <c r="I1" s="17"/>
      <c r="J1" s="17"/>
      <c r="L1" s="17"/>
      <c r="M1" s="17"/>
      <c r="N1" s="17"/>
      <c r="O1" s="17"/>
      <c r="P1" s="16" t="s">
        <v>1099</v>
      </c>
      <c r="Q1" s="17"/>
      <c r="R1" s="17"/>
      <c r="S1" s="17"/>
      <c r="T1" s="17"/>
      <c r="V1" s="16" t="s">
        <v>1100</v>
      </c>
      <c r="W1" s="17"/>
      <c r="X1" s="17"/>
      <c r="Y1" s="17"/>
      <c r="AA1" s="16" t="s">
        <v>1101</v>
      </c>
      <c r="AB1" s="17"/>
      <c r="AC1" s="17"/>
      <c r="AD1" s="17"/>
      <c r="AE1" s="17"/>
      <c r="AF1" s="17"/>
      <c r="AG1" s="17"/>
      <c r="AH1" s="17"/>
      <c r="AR1" s="64" t="s">
        <v>1304</v>
      </c>
      <c r="AS1" s="64"/>
      <c r="AT1" s="64"/>
      <c r="AU1" s="64"/>
      <c r="AV1" s="64"/>
      <c r="AW1" s="64"/>
    </row>
    <row r="2" spans="1:49" x14ac:dyDescent="0.2">
      <c r="A2" s="6" t="s">
        <v>11</v>
      </c>
      <c r="B2" s="6" t="s">
        <v>12</v>
      </c>
      <c r="C2" s="6" t="s">
        <v>13</v>
      </c>
      <c r="D2" s="6" t="s">
        <v>14</v>
      </c>
      <c r="E2" s="6" t="s">
        <v>39</v>
      </c>
      <c r="F2" s="6" t="s">
        <v>54</v>
      </c>
      <c r="G2" s="6" t="s">
        <v>55</v>
      </c>
      <c r="H2" s="6" t="s">
        <v>1102</v>
      </c>
      <c r="I2" s="6" t="s">
        <v>1103</v>
      </c>
      <c r="J2" s="6" t="s">
        <v>1104</v>
      </c>
      <c r="L2" s="6" t="s">
        <v>11</v>
      </c>
      <c r="M2" s="6" t="s">
        <v>12</v>
      </c>
      <c r="N2" s="6" t="s">
        <v>13</v>
      </c>
      <c r="O2" s="6" t="s">
        <v>14</v>
      </c>
      <c r="P2" s="6" t="s">
        <v>39</v>
      </c>
      <c r="Q2" s="6" t="s">
        <v>54</v>
      </c>
      <c r="R2" s="6" t="s">
        <v>55</v>
      </c>
      <c r="S2" s="6" t="s">
        <v>226</v>
      </c>
      <c r="T2" s="6" t="s">
        <v>227</v>
      </c>
      <c r="V2" s="6" t="s">
        <v>1105</v>
      </c>
      <c r="W2" s="6" t="s">
        <v>1106</v>
      </c>
      <c r="X2" s="6" t="s">
        <v>1107</v>
      </c>
      <c r="AA2" s="18" t="s">
        <v>1108</v>
      </c>
      <c r="AB2" s="18" t="s">
        <v>1109</v>
      </c>
      <c r="AC2" s="18" t="s">
        <v>1110</v>
      </c>
      <c r="AD2" s="18" t="s">
        <v>1111</v>
      </c>
      <c r="AE2" s="18" t="s">
        <v>1112</v>
      </c>
      <c r="AF2" s="18" t="s">
        <v>1113</v>
      </c>
      <c r="AG2" s="18" t="s">
        <v>1114</v>
      </c>
      <c r="AH2" s="18" t="s">
        <v>1115</v>
      </c>
      <c r="AO2" s="24" t="s">
        <v>1116</v>
      </c>
      <c r="AR2" s="12" t="s">
        <v>14</v>
      </c>
      <c r="AS2" s="12" t="s">
        <v>1305</v>
      </c>
      <c r="AT2" s="12" t="s">
        <v>1306</v>
      </c>
    </row>
    <row r="3" spans="1:49" x14ac:dyDescent="0.2">
      <c r="A3" t="str">
        <f>strekning</f>
        <v>Strekning 11</v>
      </c>
      <c r="B3">
        <v>1</v>
      </c>
      <c r="C3">
        <v>11</v>
      </c>
      <c r="D3" t="s">
        <v>30</v>
      </c>
      <c r="E3" t="s">
        <v>31</v>
      </c>
      <c r="F3" t="s">
        <v>59</v>
      </c>
      <c r="G3" t="s">
        <v>60</v>
      </c>
      <c r="H3" t="s">
        <v>32</v>
      </c>
      <c r="I3" s="31">
        <v>0.5</v>
      </c>
      <c r="J3">
        <v>2026</v>
      </c>
      <c r="L3" t="str">
        <f>strekning</f>
        <v>Strekning 11</v>
      </c>
      <c r="M3">
        <v>1</v>
      </c>
      <c r="N3">
        <v>11</v>
      </c>
      <c r="O3" t="s">
        <v>30</v>
      </c>
      <c r="P3" t="s">
        <v>31</v>
      </c>
      <c r="Q3" t="s">
        <v>59</v>
      </c>
      <c r="R3" t="s">
        <v>60</v>
      </c>
      <c r="S3">
        <v>1</v>
      </c>
      <c r="T3">
        <v>10</v>
      </c>
      <c r="V3" t="s">
        <v>42</v>
      </c>
      <c r="W3" t="s">
        <v>1117</v>
      </c>
      <c r="X3" t="s">
        <v>1118</v>
      </c>
      <c r="AA3">
        <v>1</v>
      </c>
      <c r="AB3" t="s">
        <v>1119</v>
      </c>
      <c r="AC3" t="s">
        <v>1120</v>
      </c>
      <c r="AD3" t="s">
        <v>1121</v>
      </c>
      <c r="AE3" t="s">
        <v>1122</v>
      </c>
      <c r="AF3">
        <v>-1</v>
      </c>
      <c r="AO3" t="s">
        <v>1123</v>
      </c>
      <c r="AR3" t="s">
        <v>1307</v>
      </c>
      <c r="AS3" t="s">
        <v>1309</v>
      </c>
      <c r="AT3" t="s">
        <v>1309</v>
      </c>
    </row>
    <row r="4" spans="1:49" x14ac:dyDescent="0.2">
      <c r="I4" s="32"/>
      <c r="V4" t="s">
        <v>43</v>
      </c>
      <c r="W4" t="s">
        <v>1124</v>
      </c>
      <c r="X4" t="s">
        <v>1118</v>
      </c>
      <c r="AA4">
        <v>1</v>
      </c>
      <c r="AB4" t="s">
        <v>1119</v>
      </c>
      <c r="AC4" t="s">
        <v>1120</v>
      </c>
      <c r="AD4" t="s">
        <v>1125</v>
      </c>
      <c r="AE4" t="s">
        <v>1126</v>
      </c>
      <c r="AF4">
        <v>-1</v>
      </c>
      <c r="AO4" t="s">
        <v>1127</v>
      </c>
      <c r="AR4" t="s">
        <v>1308</v>
      </c>
      <c r="AS4" t="s">
        <v>1309</v>
      </c>
      <c r="AT4" t="s">
        <v>1309</v>
      </c>
    </row>
    <row r="5" spans="1:49" x14ac:dyDescent="0.2">
      <c r="I5" s="32"/>
      <c r="V5" t="s">
        <v>44</v>
      </c>
      <c r="W5" t="s">
        <v>1128</v>
      </c>
      <c r="X5" t="s">
        <v>1118</v>
      </c>
      <c r="AA5">
        <v>1</v>
      </c>
      <c r="AB5" t="s">
        <v>1119</v>
      </c>
      <c r="AC5" t="s">
        <v>1129</v>
      </c>
      <c r="AD5" t="s">
        <v>1130</v>
      </c>
      <c r="AE5" t="s">
        <v>1131</v>
      </c>
      <c r="AF5">
        <v>1</v>
      </c>
      <c r="AO5" t="s">
        <v>1132</v>
      </c>
      <c r="AR5" t="s">
        <v>30</v>
      </c>
      <c r="AS5" t="s">
        <v>1310</v>
      </c>
      <c r="AT5" t="s">
        <v>1310</v>
      </c>
    </row>
    <row r="6" spans="1:49" x14ac:dyDescent="0.2">
      <c r="V6" t="s">
        <v>45</v>
      </c>
      <c r="W6" t="s">
        <v>1133</v>
      </c>
      <c r="X6" t="s">
        <v>1118</v>
      </c>
      <c r="AA6">
        <v>2</v>
      </c>
      <c r="AB6" t="s">
        <v>1134</v>
      </c>
      <c r="AC6" t="s">
        <v>1120</v>
      </c>
      <c r="AD6" t="s">
        <v>1135</v>
      </c>
      <c r="AE6" t="s">
        <v>1126</v>
      </c>
      <c r="AF6">
        <v>-1</v>
      </c>
      <c r="AO6" t="s">
        <v>1136</v>
      </c>
      <c r="AR6" t="s">
        <v>34</v>
      </c>
      <c r="AS6" t="s">
        <v>1399</v>
      </c>
      <c r="AT6" t="s">
        <v>1400</v>
      </c>
    </row>
    <row r="7" spans="1:49" x14ac:dyDescent="0.2">
      <c r="V7" t="s">
        <v>46</v>
      </c>
      <c r="W7" t="s">
        <v>1137</v>
      </c>
      <c r="X7" t="s">
        <v>1118</v>
      </c>
      <c r="AA7">
        <v>2</v>
      </c>
      <c r="AB7" t="s">
        <v>1134</v>
      </c>
      <c r="AC7" t="s">
        <v>1129</v>
      </c>
      <c r="AD7" t="s">
        <v>1138</v>
      </c>
      <c r="AF7">
        <v>0</v>
      </c>
      <c r="AO7" t="s">
        <v>1131</v>
      </c>
    </row>
    <row r="8" spans="1:49" x14ac:dyDescent="0.2">
      <c r="V8" t="s">
        <v>47</v>
      </c>
      <c r="W8" t="s">
        <v>1139</v>
      </c>
      <c r="X8" t="s">
        <v>1118</v>
      </c>
      <c r="AA8">
        <v>3</v>
      </c>
      <c r="AB8" t="s">
        <v>1140</v>
      </c>
      <c r="AC8" t="s">
        <v>1120</v>
      </c>
      <c r="AD8" t="s">
        <v>1141</v>
      </c>
      <c r="AF8">
        <v>-1</v>
      </c>
      <c r="AO8" t="s">
        <v>1142</v>
      </c>
    </row>
    <row r="9" spans="1:49" x14ac:dyDescent="0.2">
      <c r="AA9">
        <v>3</v>
      </c>
      <c r="AB9" t="s">
        <v>1140</v>
      </c>
      <c r="AC9" t="s">
        <v>1129</v>
      </c>
      <c r="AD9" t="s">
        <v>1143</v>
      </c>
      <c r="AF9">
        <v>1</v>
      </c>
      <c r="AO9" t="s">
        <v>1144</v>
      </c>
    </row>
    <row r="10" spans="1:49" x14ac:dyDescent="0.2">
      <c r="AA10">
        <v>4</v>
      </c>
      <c r="AB10" t="s">
        <v>1145</v>
      </c>
      <c r="AC10" t="s">
        <v>1120</v>
      </c>
      <c r="AD10" t="s">
        <v>1121</v>
      </c>
      <c r="AE10" t="s">
        <v>1122</v>
      </c>
      <c r="AF10">
        <v>-1</v>
      </c>
      <c r="AO10" t="s">
        <v>1146</v>
      </c>
    </row>
    <row r="11" spans="1:49" x14ac:dyDescent="0.2">
      <c r="AA11">
        <v>4</v>
      </c>
      <c r="AB11" t="s">
        <v>1145</v>
      </c>
      <c r="AC11" t="s">
        <v>1129</v>
      </c>
      <c r="AD11" t="s">
        <v>1147</v>
      </c>
      <c r="AE11" t="s">
        <v>1148</v>
      </c>
      <c r="AF11">
        <v>1</v>
      </c>
      <c r="AO11" t="s">
        <v>1149</v>
      </c>
    </row>
    <row r="12" spans="1:49" x14ac:dyDescent="0.2">
      <c r="AA12">
        <v>5</v>
      </c>
      <c r="AB12" t="s">
        <v>1150</v>
      </c>
      <c r="AC12" t="s">
        <v>1120</v>
      </c>
      <c r="AD12" t="s">
        <v>1151</v>
      </c>
      <c r="AE12" t="s">
        <v>1152</v>
      </c>
      <c r="AF12">
        <v>-1</v>
      </c>
      <c r="AO12" t="s">
        <v>1153</v>
      </c>
    </row>
    <row r="13" spans="1:49" x14ac:dyDescent="0.2">
      <c r="AA13">
        <v>5</v>
      </c>
      <c r="AB13" t="s">
        <v>1150</v>
      </c>
      <c r="AC13" t="s">
        <v>1120</v>
      </c>
      <c r="AD13" t="s">
        <v>1154</v>
      </c>
      <c r="AE13" t="s">
        <v>1126</v>
      </c>
      <c r="AF13">
        <v>-1</v>
      </c>
      <c r="AO13" t="s">
        <v>1155</v>
      </c>
    </row>
    <row r="14" spans="1:49" x14ac:dyDescent="0.2">
      <c r="AA14">
        <v>5</v>
      </c>
      <c r="AB14" t="s">
        <v>1150</v>
      </c>
      <c r="AC14" t="s">
        <v>1129</v>
      </c>
      <c r="AD14" t="s">
        <v>1130</v>
      </c>
      <c r="AE14" t="s">
        <v>1156</v>
      </c>
      <c r="AF14">
        <v>1</v>
      </c>
      <c r="AO14" t="s">
        <v>1157</v>
      </c>
    </row>
    <row r="15" spans="1:49" x14ac:dyDescent="0.2">
      <c r="AA15">
        <v>6</v>
      </c>
      <c r="AB15" t="s">
        <v>1158</v>
      </c>
      <c r="AC15" t="s">
        <v>1120</v>
      </c>
      <c r="AD15" t="s">
        <v>1141</v>
      </c>
      <c r="AF15">
        <v>0</v>
      </c>
      <c r="AO15" t="s">
        <v>1156</v>
      </c>
    </row>
    <row r="16" spans="1:49" x14ac:dyDescent="0.2">
      <c r="AA16">
        <v>6</v>
      </c>
      <c r="AB16" t="s">
        <v>1158</v>
      </c>
      <c r="AC16" t="s">
        <v>1129</v>
      </c>
      <c r="AD16" t="s">
        <v>1138</v>
      </c>
      <c r="AF16">
        <v>0</v>
      </c>
      <c r="AO16" t="s">
        <v>1159</v>
      </c>
    </row>
    <row r="17" spans="27:41" x14ac:dyDescent="0.2">
      <c r="AA17">
        <v>7</v>
      </c>
      <c r="AB17" t="s">
        <v>1160</v>
      </c>
      <c r="AC17" t="s">
        <v>1120</v>
      </c>
      <c r="AD17" t="s">
        <v>1161</v>
      </c>
      <c r="AE17" t="s">
        <v>1122</v>
      </c>
      <c r="AF17">
        <v>-1</v>
      </c>
      <c r="AO17" t="s">
        <v>1148</v>
      </c>
    </row>
    <row r="18" spans="27:41" x14ac:dyDescent="0.2">
      <c r="AA18">
        <v>7</v>
      </c>
      <c r="AB18" t="s">
        <v>1160</v>
      </c>
      <c r="AC18" t="s">
        <v>1120</v>
      </c>
      <c r="AD18" t="s">
        <v>1162</v>
      </c>
      <c r="AE18" t="s">
        <v>1152</v>
      </c>
      <c r="AF18">
        <v>-1</v>
      </c>
      <c r="AO18" t="s">
        <v>1163</v>
      </c>
    </row>
    <row r="19" spans="27:41" x14ac:dyDescent="0.2">
      <c r="AA19">
        <v>7</v>
      </c>
      <c r="AB19" t="s">
        <v>1160</v>
      </c>
      <c r="AC19" t="s">
        <v>1120</v>
      </c>
      <c r="AD19" t="s">
        <v>1164</v>
      </c>
      <c r="AE19" t="s">
        <v>1126</v>
      </c>
      <c r="AF19">
        <v>-1</v>
      </c>
      <c r="AO19" t="s">
        <v>1152</v>
      </c>
    </row>
    <row r="20" spans="27:41" x14ac:dyDescent="0.2">
      <c r="AA20">
        <v>7</v>
      </c>
      <c r="AB20" t="s">
        <v>1160</v>
      </c>
      <c r="AC20" t="s">
        <v>1129</v>
      </c>
      <c r="AD20" t="s">
        <v>1165</v>
      </c>
      <c r="AE20" t="s">
        <v>1142</v>
      </c>
      <c r="AF20">
        <v>1</v>
      </c>
      <c r="AO20" t="s">
        <v>1166</v>
      </c>
    </row>
    <row r="21" spans="27:41" x14ac:dyDescent="0.2">
      <c r="AA21">
        <v>8</v>
      </c>
      <c r="AB21" t="s">
        <v>1167</v>
      </c>
      <c r="AC21" t="s">
        <v>1120</v>
      </c>
      <c r="AD21" t="s">
        <v>1168</v>
      </c>
      <c r="AE21" t="s">
        <v>1122</v>
      </c>
      <c r="AF21">
        <v>-2</v>
      </c>
      <c r="AO21" t="s">
        <v>1169</v>
      </c>
    </row>
    <row r="22" spans="27:41" x14ac:dyDescent="0.2">
      <c r="AA22">
        <v>8</v>
      </c>
      <c r="AB22" t="s">
        <v>1167</v>
      </c>
      <c r="AC22" t="s">
        <v>1129</v>
      </c>
      <c r="AD22" t="s">
        <v>1170</v>
      </c>
      <c r="AE22" t="s">
        <v>1148</v>
      </c>
      <c r="AF22">
        <v>1</v>
      </c>
      <c r="AO22" t="s">
        <v>1126</v>
      </c>
    </row>
    <row r="23" spans="27:41" x14ac:dyDescent="0.2">
      <c r="AO23" t="s">
        <v>1122</v>
      </c>
    </row>
    <row r="24" spans="27:41" x14ac:dyDescent="0.2">
      <c r="AO24" t="s">
        <v>1171</v>
      </c>
    </row>
    <row r="25" spans="27:41" x14ac:dyDescent="0.2">
      <c r="AO25" t="s">
        <v>1172</v>
      </c>
    </row>
  </sheetData>
  <autoFilter ref="A2:J3" xr:uid="{00000000-0009-0000-0000-00000B000000}"/>
  <dataValidations count="5">
    <dataValidation type="list" showInputMessage="1" showErrorMessage="1" sqref="X3:X21" xr:uid="{00000000-0002-0000-0B00-000000000000}">
      <formula1>"Referanse,Tiltak"</formula1>
      <formula2>0</formula2>
    </dataValidation>
    <dataValidation type="list" allowBlank="1" showInputMessage="1" showErrorMessage="1" sqref="G3 R3" xr:uid="{00000000-0002-0000-0B00-000001000000}">
      <formula1>"Alle,0-12,12-21,21-28,28-70,70-100,100-150,150-200,200-250,250-300,300- "</formula1>
      <formula2>0</formula2>
    </dataValidation>
    <dataValidation type="list" allowBlank="1" showInputMessage="1" showErrorMessage="1" sqref="F3 Q3" xr:uid="{00000000-0002-0000-0B00-000002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AF3" xr:uid="{00000000-0002-0000-0B00-000003000000}">
      <formula1>"Lyktehus på stativ,Lyktehus på søyle,Lyktehus på underbygning,Lyktehus på varde,HIB på stativ,HIB på søyle,HIB på stang,HIB på varde,IB på stativ,IB på søyle ,IB på stang,IB på varde,Lanterne på stativ,Lanterne på søyle,Lanterne på stang"</formula1>
      <formula2>0</formula2>
    </dataValidation>
    <dataValidation type="list" allowBlank="1" showInputMessage="1" showErrorMessage="1" sqref="AE3:AE22" xr:uid="{00000000-0002-0000-0B00-000004000000}">
      <formula1>$AO$3:$AO$25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85356-70A3-1C4C-A0DC-5E8DD607A81B}">
  <sheetPr>
    <tabColor theme="3"/>
  </sheetPr>
  <dimension ref="A1:CX152"/>
  <sheetViews>
    <sheetView topLeftCell="A4" zoomScaleNormal="50" workbookViewId="0">
      <selection activeCell="E20" sqref="E20"/>
    </sheetView>
  </sheetViews>
  <sheetFormatPr baseColWidth="10" defaultColWidth="10.83203125" defaultRowHeight="16" x14ac:dyDescent="0.2"/>
  <cols>
    <col min="1" max="1" width="38.83203125" style="33" customWidth="1"/>
    <col min="2" max="2" width="34" style="33" customWidth="1"/>
    <col min="3" max="3" width="19.1640625" style="33" customWidth="1"/>
    <col min="4" max="4" width="12.83203125" style="33" bestFit="1" customWidth="1"/>
    <col min="5" max="5" width="13.1640625" style="33" bestFit="1" customWidth="1"/>
    <col min="6" max="6" width="20" style="33" bestFit="1" customWidth="1"/>
    <col min="7" max="8" width="25.1640625" style="33" bestFit="1" customWidth="1"/>
    <col min="9" max="9" width="13.1640625" style="33" bestFit="1" customWidth="1"/>
    <col min="10" max="10" width="11.83203125" style="33" bestFit="1" customWidth="1"/>
    <col min="11" max="11" width="13.1640625" style="33" bestFit="1" customWidth="1"/>
    <col min="12" max="12" width="11.83203125" style="33" bestFit="1" customWidth="1"/>
    <col min="13" max="13" width="10.83203125" style="33"/>
    <col min="14" max="14" width="26.83203125" style="33" bestFit="1" customWidth="1"/>
    <col min="15" max="15" width="28.5" style="33" customWidth="1"/>
    <col min="16" max="16" width="13.5" style="33" bestFit="1" customWidth="1"/>
    <col min="17" max="17" width="7.5" style="33" bestFit="1" customWidth="1"/>
    <col min="18" max="18" width="14" style="33" bestFit="1" customWidth="1"/>
    <col min="19" max="16384" width="10.83203125" style="33"/>
  </cols>
  <sheetData>
    <row r="1" spans="1:102" x14ac:dyDescent="0.2">
      <c r="A1" s="59"/>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row>
    <row r="2" spans="1:102" ht="21" x14ac:dyDescent="0.25">
      <c r="A2" s="61" t="s">
        <v>1291</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row>
    <row r="3" spans="1:102" x14ac:dyDescent="0.2">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row>
    <row r="4" spans="1:102" x14ac:dyDescent="0.2">
      <c r="A4" s="60" t="s">
        <v>1290</v>
      </c>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row>
    <row r="5" spans="1:102" x14ac:dyDescent="0.2">
      <c r="A5" s="60" t="s">
        <v>1289</v>
      </c>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row>
    <row r="6" spans="1:102" x14ac:dyDescent="0.2">
      <c r="A6" s="59"/>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row>
    <row r="8" spans="1:102" x14ac:dyDescent="0.2">
      <c r="A8" s="58" t="s">
        <v>13</v>
      </c>
      <c r="B8" s="55">
        <v>11</v>
      </c>
      <c r="C8" s="33" t="s">
        <v>1288</v>
      </c>
    </row>
    <row r="9" spans="1:102" x14ac:dyDescent="0.2">
      <c r="A9" s="58" t="s">
        <v>1287</v>
      </c>
      <c r="B9" s="55" t="s">
        <v>1286</v>
      </c>
    </row>
    <row r="10" spans="1:102" x14ac:dyDescent="0.2">
      <c r="A10" s="58" t="s">
        <v>39</v>
      </c>
      <c r="B10" s="55" t="s">
        <v>31</v>
      </c>
      <c r="C10" s="33" t="s">
        <v>1285</v>
      </c>
    </row>
    <row r="11" spans="1:102" x14ac:dyDescent="0.2">
      <c r="A11" s="58" t="s">
        <v>1284</v>
      </c>
      <c r="B11" s="55">
        <v>2</v>
      </c>
      <c r="C11" s="33" t="s">
        <v>1283</v>
      </c>
    </row>
    <row r="12" spans="1:102" x14ac:dyDescent="0.2">
      <c r="A12" s="58" t="s">
        <v>1282</v>
      </c>
      <c r="B12" s="55">
        <v>24</v>
      </c>
      <c r="C12" s="33" t="s">
        <v>1281</v>
      </c>
    </row>
    <row r="13" spans="1:102" x14ac:dyDescent="0.2">
      <c r="A13" s="58"/>
      <c r="B13" s="58"/>
      <c r="C13" s="58"/>
      <c r="D13" s="58"/>
      <c r="E13" s="58"/>
      <c r="F13" s="58"/>
      <c r="G13" s="58"/>
      <c r="H13" s="58"/>
      <c r="I13" s="58"/>
      <c r="J13" s="58"/>
      <c r="K13" s="58"/>
      <c r="L13" s="58"/>
      <c r="M13" s="58"/>
      <c r="N13" s="58"/>
    </row>
    <row r="14" spans="1:102" x14ac:dyDescent="0.2">
      <c r="A14" s="33" t="s">
        <v>1280</v>
      </c>
      <c r="B14" s="33" t="s">
        <v>1279</v>
      </c>
      <c r="D14" s="33" t="s">
        <v>1278</v>
      </c>
      <c r="F14" s="33" t="s">
        <v>1266</v>
      </c>
      <c r="G14" s="33" t="s">
        <v>1277</v>
      </c>
    </row>
    <row r="15" spans="1:102" x14ac:dyDescent="0.2">
      <c r="A15" s="55" t="s">
        <v>1276</v>
      </c>
      <c r="B15" s="55">
        <v>0.34497305781941701</v>
      </c>
      <c r="D15" s="55" t="s">
        <v>6</v>
      </c>
      <c r="F15" s="55" t="s">
        <v>1179</v>
      </c>
      <c r="G15" s="54">
        <f>(2*183)/(24*365)</f>
        <v>4.1780821917808221E-2</v>
      </c>
      <c r="H15" s="56"/>
    </row>
    <row r="16" spans="1:102" x14ac:dyDescent="0.2">
      <c r="A16" s="55" t="s">
        <v>1275</v>
      </c>
      <c r="B16" s="57">
        <v>0</v>
      </c>
      <c r="D16" s="55" t="s">
        <v>1174</v>
      </c>
      <c r="F16" s="55" t="s">
        <v>1181</v>
      </c>
      <c r="G16" s="54">
        <f>(8*183)/(24*365)</f>
        <v>0.16712328767123288</v>
      </c>
      <c r="H16" s="53"/>
    </row>
    <row r="17" spans="1:102" x14ac:dyDescent="0.2">
      <c r="A17" s="55"/>
      <c r="B17" s="55"/>
      <c r="F17" s="55" t="s">
        <v>1177</v>
      </c>
      <c r="G17" s="54">
        <f>(14*183)/(24*365)</f>
        <v>0.29246575342465753</v>
      </c>
      <c r="H17" s="53"/>
    </row>
    <row r="18" spans="1:102" x14ac:dyDescent="0.2">
      <c r="A18" s="55"/>
      <c r="B18" s="55"/>
      <c r="F18" s="55" t="s">
        <v>1178</v>
      </c>
      <c r="G18" s="54">
        <f>(2*183)/(24*365)</f>
        <v>4.1780821917808221E-2</v>
      </c>
      <c r="H18" s="56"/>
    </row>
    <row r="19" spans="1:102" x14ac:dyDescent="0.2">
      <c r="A19" s="55"/>
      <c r="B19" s="55"/>
      <c r="F19" s="55" t="s">
        <v>1180</v>
      </c>
      <c r="G19" s="54">
        <f>(8*183)/(24*365)</f>
        <v>0.16712328767123288</v>
      </c>
      <c r="H19" s="53"/>
    </row>
    <row r="20" spans="1:102" x14ac:dyDescent="0.2">
      <c r="F20" s="55" t="s">
        <v>1173</v>
      </c>
      <c r="G20" s="54">
        <f>(14*183)/(24*365)</f>
        <v>0.29246575342465753</v>
      </c>
      <c r="H20" s="53"/>
    </row>
    <row r="22" spans="1:102" ht="26" x14ac:dyDescent="0.3">
      <c r="A22" s="218" t="s">
        <v>1274</v>
      </c>
      <c r="B22" s="218"/>
      <c r="C22" s="218"/>
      <c r="D22" s="218"/>
      <c r="E22" s="218"/>
      <c r="F22" s="218"/>
      <c r="G22" s="218"/>
      <c r="H22" s="218"/>
      <c r="J22" s="52" t="s">
        <v>1273</v>
      </c>
      <c r="K22" s="51"/>
      <c r="O22" s="50" t="s">
        <v>1272</v>
      </c>
      <c r="P22" s="50"/>
      <c r="Q22" s="50"/>
      <c r="R22" s="50"/>
      <c r="S22" s="50"/>
      <c r="T22" s="50"/>
      <c r="U22" s="50"/>
      <c r="V22" s="50"/>
      <c r="W22" s="50"/>
      <c r="X22" s="50"/>
      <c r="Y22" s="50"/>
      <c r="Z22" s="50"/>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row>
    <row r="23" spans="1:102" ht="30" customHeight="1" x14ac:dyDescent="0.2">
      <c r="A23" s="219" t="s">
        <v>1271</v>
      </c>
      <c r="B23" s="219"/>
      <c r="C23" s="219"/>
      <c r="D23" s="219"/>
      <c r="E23" s="219"/>
      <c r="F23" s="219"/>
      <c r="G23" s="219"/>
      <c r="H23" s="219"/>
      <c r="J23" s="46"/>
      <c r="K23" s="46"/>
      <c r="O23" s="220" t="s">
        <v>1270</v>
      </c>
      <c r="P23" s="220"/>
      <c r="Q23" s="220"/>
      <c r="R23" s="220"/>
      <c r="S23" s="220"/>
      <c r="T23" s="220"/>
      <c r="U23" s="220"/>
      <c r="V23" s="220"/>
      <c r="W23" s="220"/>
      <c r="X23" s="220"/>
      <c r="Y23" s="220"/>
      <c r="Z23" s="48"/>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row>
    <row r="24" spans="1:102" x14ac:dyDescent="0.2">
      <c r="A24" s="47" t="s">
        <v>54</v>
      </c>
      <c r="B24" s="47" t="s">
        <v>55</v>
      </c>
      <c r="C24" s="47" t="s">
        <v>1267</v>
      </c>
      <c r="D24" s="47" t="s">
        <v>1269</v>
      </c>
      <c r="E24" s="47" t="s">
        <v>1268</v>
      </c>
      <c r="F24" s="47"/>
      <c r="G24" s="47"/>
      <c r="H24" s="47"/>
      <c r="J24" s="46" t="s">
        <v>54</v>
      </c>
      <c r="K24" s="46" t="s">
        <v>55</v>
      </c>
      <c r="O24" s="45" t="s">
        <v>54</v>
      </c>
      <c r="P24" s="45" t="s">
        <v>55</v>
      </c>
      <c r="Q24" s="45" t="s">
        <v>1267</v>
      </c>
      <c r="R24" s="45" t="s">
        <v>1266</v>
      </c>
      <c r="S24" s="45" t="s">
        <v>1265</v>
      </c>
      <c r="T24" s="45" t="s">
        <v>1264</v>
      </c>
      <c r="U24" s="45" t="s">
        <v>1263</v>
      </c>
      <c r="V24" s="45" t="s">
        <v>1262</v>
      </c>
      <c r="W24" s="45" t="s">
        <v>1261</v>
      </c>
      <c r="X24" s="45" t="s">
        <v>1260</v>
      </c>
      <c r="Y24" s="45" t="s">
        <v>1259</v>
      </c>
      <c r="Z24" s="45" t="s">
        <v>1258</v>
      </c>
      <c r="AA24" s="45" t="s">
        <v>1257</v>
      </c>
      <c r="AB24" s="45" t="s">
        <v>1256</v>
      </c>
      <c r="AC24" s="45" t="s">
        <v>1255</v>
      </c>
      <c r="AD24" s="45" t="s">
        <v>1254</v>
      </c>
      <c r="AE24" s="45" t="s">
        <v>1253</v>
      </c>
      <c r="AF24" s="45" t="s">
        <v>1252</v>
      </c>
      <c r="AG24" s="45" t="s">
        <v>1251</v>
      </c>
      <c r="AH24" s="45" t="s">
        <v>1250</v>
      </c>
      <c r="AI24" s="45" t="s">
        <v>1249</v>
      </c>
      <c r="AJ24" s="45" t="s">
        <v>1248</v>
      </c>
      <c r="AK24" s="45" t="s">
        <v>1247</v>
      </c>
      <c r="AL24" s="45" t="s">
        <v>1246</v>
      </c>
      <c r="AM24" s="45" t="s">
        <v>1245</v>
      </c>
      <c r="AN24" s="45" t="s">
        <v>1244</v>
      </c>
      <c r="AO24" s="45" t="s">
        <v>1243</v>
      </c>
      <c r="AP24" s="45" t="s">
        <v>1242</v>
      </c>
      <c r="AQ24" s="45" t="s">
        <v>1241</v>
      </c>
      <c r="AR24" s="45" t="s">
        <v>1240</v>
      </c>
      <c r="AS24" s="45" t="s">
        <v>1239</v>
      </c>
      <c r="AT24" s="45" t="s">
        <v>1238</v>
      </c>
      <c r="AU24" s="45" t="s">
        <v>1237</v>
      </c>
      <c r="AV24" s="45" t="s">
        <v>1236</v>
      </c>
      <c r="AW24" s="45" t="s">
        <v>1235</v>
      </c>
      <c r="AX24" s="45" t="s">
        <v>1234</v>
      </c>
      <c r="AY24" s="45" t="s">
        <v>1233</v>
      </c>
      <c r="AZ24" s="45" t="s">
        <v>1232</v>
      </c>
      <c r="BA24" s="45" t="s">
        <v>1231</v>
      </c>
      <c r="BB24" s="45" t="s">
        <v>1230</v>
      </c>
      <c r="BC24" s="45" t="s">
        <v>1229</v>
      </c>
      <c r="BD24" s="45" t="s">
        <v>1228</v>
      </c>
      <c r="BE24" s="45" t="s">
        <v>1227</v>
      </c>
      <c r="BF24" s="45" t="s">
        <v>1226</v>
      </c>
      <c r="BG24" s="45" t="s">
        <v>1225</v>
      </c>
      <c r="BH24" s="45" t="s">
        <v>1224</v>
      </c>
      <c r="BI24" s="45" t="s">
        <v>1223</v>
      </c>
      <c r="BJ24" s="45" t="s">
        <v>1222</v>
      </c>
      <c r="BK24" s="45" t="s">
        <v>1221</v>
      </c>
      <c r="BL24" s="45" t="s">
        <v>1220</v>
      </c>
      <c r="BM24" s="45" t="s">
        <v>1219</v>
      </c>
      <c r="BN24" s="45" t="s">
        <v>1218</v>
      </c>
      <c r="BO24" s="45" t="s">
        <v>1217</v>
      </c>
      <c r="BP24" s="45" t="s">
        <v>1216</v>
      </c>
      <c r="BQ24" s="45" t="s">
        <v>1215</v>
      </c>
      <c r="BR24" s="45" t="s">
        <v>1214</v>
      </c>
      <c r="BS24" s="45" t="s">
        <v>1213</v>
      </c>
      <c r="BT24" s="45" t="s">
        <v>1212</v>
      </c>
      <c r="BU24" s="45" t="s">
        <v>1211</v>
      </c>
      <c r="BV24" s="45" t="s">
        <v>1210</v>
      </c>
      <c r="BW24" s="45" t="s">
        <v>1209</v>
      </c>
      <c r="BX24" s="45" t="s">
        <v>1208</v>
      </c>
      <c r="BY24" s="45" t="s">
        <v>1207</v>
      </c>
      <c r="BZ24" s="45" t="s">
        <v>1206</v>
      </c>
      <c r="CA24" s="45" t="s">
        <v>1205</v>
      </c>
      <c r="CB24" s="45" t="s">
        <v>1204</v>
      </c>
      <c r="CC24" s="45" t="s">
        <v>1203</v>
      </c>
      <c r="CD24" s="45" t="s">
        <v>1202</v>
      </c>
      <c r="CE24" s="45" t="s">
        <v>1201</v>
      </c>
      <c r="CF24" s="45" t="s">
        <v>1200</v>
      </c>
      <c r="CG24" s="45" t="s">
        <v>1199</v>
      </c>
      <c r="CH24" s="45" t="s">
        <v>1198</v>
      </c>
      <c r="CI24" s="45" t="s">
        <v>1197</v>
      </c>
      <c r="CJ24" s="45" t="s">
        <v>1196</v>
      </c>
      <c r="CK24" s="45" t="s">
        <v>1195</v>
      </c>
      <c r="CL24" s="45" t="s">
        <v>1194</v>
      </c>
      <c r="CM24" s="45" t="s">
        <v>1193</v>
      </c>
      <c r="CN24" s="45" t="s">
        <v>1192</v>
      </c>
      <c r="CO24" s="45" t="s">
        <v>1191</v>
      </c>
      <c r="CP24" s="45" t="s">
        <v>1190</v>
      </c>
      <c r="CQ24" s="45" t="s">
        <v>1189</v>
      </c>
      <c r="CR24" s="45" t="s">
        <v>1188</v>
      </c>
      <c r="CS24" s="45" t="s">
        <v>1187</v>
      </c>
      <c r="CT24" s="45" t="s">
        <v>1186</v>
      </c>
      <c r="CU24" s="45" t="s">
        <v>1185</v>
      </c>
      <c r="CV24" s="45" t="s">
        <v>1184</v>
      </c>
      <c r="CW24" s="45" t="s">
        <v>1183</v>
      </c>
      <c r="CX24" s="45" t="s">
        <v>1182</v>
      </c>
    </row>
    <row r="25" spans="1:102" x14ac:dyDescent="0.2">
      <c r="A25" s="36" t="s">
        <v>58</v>
      </c>
      <c r="B25" s="35" t="s">
        <v>57</v>
      </c>
      <c r="C25" s="33" t="s">
        <v>6</v>
      </c>
      <c r="D25" s="33">
        <v>1.8115656355513601</v>
      </c>
      <c r="E25" s="44">
        <v>1.573269272886793</v>
      </c>
      <c r="F25" s="41"/>
      <c r="G25" s="43"/>
      <c r="H25" s="42"/>
      <c r="I25" s="42"/>
      <c r="J25" t="s">
        <v>62</v>
      </c>
      <c r="K25" t="s">
        <v>63</v>
      </c>
      <c r="O25" s="62" t="s">
        <v>58</v>
      </c>
      <c r="P25" s="33" t="s">
        <v>57</v>
      </c>
      <c r="Q25" s="33" t="s">
        <v>6</v>
      </c>
      <c r="R25" s="33" t="s">
        <v>1179</v>
      </c>
      <c r="S25" s="40">
        <v>2.7140768271433102E-3</v>
      </c>
      <c r="T25" s="40">
        <v>2.6960339666509E-3</v>
      </c>
      <c r="U25" s="40">
        <v>2.6781110529527198E-3</v>
      </c>
      <c r="V25" s="40">
        <v>2.6603072886567502E-3</v>
      </c>
      <c r="W25" s="40">
        <v>2.6465152969152501E-3</v>
      </c>
      <c r="X25" s="40">
        <v>2.6327948078294899E-3</v>
      </c>
      <c r="Y25" s="40">
        <v>2.6191454507039102E-3</v>
      </c>
      <c r="Z25" s="40">
        <v>2.6055668567648198E-3</v>
      </c>
      <c r="AA25" s="40">
        <v>2.5920586591503402E-3</v>
      </c>
      <c r="AB25" s="40">
        <v>2.57862049290056E-3</v>
      </c>
      <c r="AC25" s="40">
        <v>2.5788236058684301E-3</v>
      </c>
      <c r="AD25" s="40">
        <v>2.5790267348351102E-3</v>
      </c>
      <c r="AE25" s="40">
        <v>2.57922987980187E-3</v>
      </c>
      <c r="AF25" s="40">
        <v>2.5794330407699702E-3</v>
      </c>
      <c r="AG25" s="40">
        <v>2.5796362177406698E-3</v>
      </c>
      <c r="AH25" s="40">
        <v>2.5798394107152201E-3</v>
      </c>
      <c r="AI25" s="40">
        <v>2.5800426196948899E-3</v>
      </c>
      <c r="AJ25" s="40">
        <v>2.5802458446809499E-3</v>
      </c>
      <c r="AK25" s="40">
        <v>2.58044908567464E-3</v>
      </c>
      <c r="AL25" s="40">
        <v>2.58065234267724E-3</v>
      </c>
      <c r="AM25" s="40">
        <v>2.5808556156899998E-3</v>
      </c>
      <c r="AN25" s="40">
        <v>2.5810589047141801E-3</v>
      </c>
      <c r="AO25" s="40">
        <v>2.6072610657082002E-3</v>
      </c>
      <c r="AP25" s="40">
        <v>2.63372922343694E-3</v>
      </c>
      <c r="AQ25" s="40">
        <v>2.6604660782220502E-3</v>
      </c>
      <c r="AR25" s="40">
        <v>2.6874743577980798E-3</v>
      </c>
      <c r="AS25" s="40">
        <v>2.71475681759073E-3</v>
      </c>
      <c r="AT25" s="40">
        <v>2.74231624099801E-3</v>
      </c>
      <c r="AU25" s="40">
        <v>2.7701554396741498E-3</v>
      </c>
      <c r="AV25" s="40">
        <v>2.79827725381649E-3</v>
      </c>
      <c r="AW25" s="40">
        <v>2.8266845524552399E-3</v>
      </c>
      <c r="AX25" s="40">
        <v>2.8553802337461598E-3</v>
      </c>
      <c r="AY25" s="40">
        <v>2.8843672252662298E-3</v>
      </c>
      <c r="AZ25" s="40">
        <v>2.9136195943743502E-3</v>
      </c>
      <c r="BA25" s="40">
        <v>2.9430811984308002E-3</v>
      </c>
      <c r="BB25" s="40">
        <v>2.9726939000767299E-3</v>
      </c>
      <c r="BC25" s="40">
        <v>3.0023977783773001E-3</v>
      </c>
      <c r="BD25" s="40">
        <v>3.0321313636015599E-3</v>
      </c>
      <c r="BE25" s="40">
        <v>3.0618318951510098E-3</v>
      </c>
      <c r="BF25" s="40">
        <v>3.09143560180583E-3</v>
      </c>
      <c r="BG25" s="40">
        <v>3.12087800310425E-3</v>
      </c>
      <c r="BH25" s="40">
        <v>3.1500942303109799E-3</v>
      </c>
      <c r="BI25" s="40">
        <v>3.1790193650725902E-3</v>
      </c>
      <c r="BJ25" s="40">
        <v>3.2075887935077599E-3</v>
      </c>
      <c r="BK25" s="40">
        <v>3.2357385731452601E-3</v>
      </c>
      <c r="BL25" s="40">
        <v>3.26340580981082E-3</v>
      </c>
      <c r="BM25" s="40">
        <v>3.2905290412821699E-3</v>
      </c>
      <c r="BN25" s="40">
        <v>3.31704862428653E-3</v>
      </c>
      <c r="BO25" s="40">
        <v>3.3429071212148702E-3</v>
      </c>
      <c r="BP25" s="40">
        <v>3.3680496827759002E-3</v>
      </c>
      <c r="BQ25" s="40">
        <v>3.3924244227179498E-3</v>
      </c>
      <c r="BR25" s="40">
        <v>3.4159827807105502E-3</v>
      </c>
      <c r="BS25" s="40">
        <v>3.4386798695039498E-3</v>
      </c>
      <c r="BT25" s="40">
        <v>3.4604748025753198E-3</v>
      </c>
      <c r="BU25" s="40">
        <v>3.4813309986247301E-3</v>
      </c>
      <c r="BV25" s="40">
        <v>3.5012164595019301E-3</v>
      </c>
      <c r="BW25" s="40">
        <v>3.5201040184222299E-3</v>
      </c>
      <c r="BX25" s="40">
        <v>3.53797155566401E-3</v>
      </c>
      <c r="BY25" s="40">
        <v>3.55480217932393E-3</v>
      </c>
      <c r="BZ25" s="40">
        <v>3.5705843691337101E-3</v>
      </c>
      <c r="CA25" s="40">
        <v>3.5853120818048301E-3</v>
      </c>
      <c r="CB25" s="40">
        <v>3.5989848168571001E-3</v>
      </c>
      <c r="CC25" s="40">
        <v>3.6116076423930799E-3</v>
      </c>
      <c r="CD25" s="40">
        <v>3.6231911807933399E-3</v>
      </c>
      <c r="CE25" s="40">
        <v>3.6337515548179101E-3</v>
      </c>
      <c r="CF25" s="40">
        <v>3.6433102950951899E-3</v>
      </c>
      <c r="CG25" s="40">
        <v>3.6518942104541798E-3</v>
      </c>
      <c r="CH25" s="40">
        <v>3.65953522299716E-3</v>
      </c>
      <c r="CI25" s="40">
        <v>3.6662701702124601E-3</v>
      </c>
      <c r="CJ25" s="40">
        <v>3.6721405767817998E-3</v>
      </c>
      <c r="CK25" s="40">
        <v>3.6771923990390198E-3</v>
      </c>
      <c r="CL25" s="40">
        <v>3.6814757452822799E-3</v>
      </c>
      <c r="CM25" s="40">
        <v>3.6850445753267101E-3</v>
      </c>
      <c r="CN25" s="40">
        <v>3.68795638280756E-3</v>
      </c>
      <c r="CO25" s="40">
        <v>3.6902718638054102E-3</v>
      </c>
      <c r="CP25" s="40">
        <v>3.6920545753656199E-3</v>
      </c>
      <c r="CQ25" s="40">
        <v>3.6933705874269301E-3</v>
      </c>
      <c r="CR25" s="40">
        <v>3.6942881315622702E-3</v>
      </c>
      <c r="CS25" s="40">
        <v>3.6948772497737699E-3</v>
      </c>
      <c r="CT25" s="40">
        <v>3.6952094463782799E-3</v>
      </c>
      <c r="CU25" s="40">
        <v>3.6953573457765201E-3</v>
      </c>
      <c r="CV25" s="40">
        <v>3.6953943586241901E-3</v>
      </c>
      <c r="CW25" s="40">
        <v>3.6953943586241901E-3</v>
      </c>
    </row>
    <row r="26" spans="1:102" x14ac:dyDescent="0.2">
      <c r="A26" s="36" t="s">
        <v>58</v>
      </c>
      <c r="B26" s="35" t="s">
        <v>57</v>
      </c>
      <c r="C26" s="33" t="s">
        <v>1174</v>
      </c>
      <c r="D26" s="33">
        <v>2.75283280278687</v>
      </c>
      <c r="E26" s="44">
        <v>2.4445029411733441</v>
      </c>
      <c r="F26" s="41"/>
      <c r="G26" s="43"/>
      <c r="H26" s="42"/>
      <c r="I26" s="42"/>
      <c r="J26" t="s">
        <v>64</v>
      </c>
      <c r="K26" t="s">
        <v>57</v>
      </c>
      <c r="O26" s="62" t="s">
        <v>58</v>
      </c>
      <c r="P26" s="33" t="s">
        <v>57</v>
      </c>
      <c r="Q26" s="33" t="s">
        <v>6</v>
      </c>
      <c r="R26" s="33" t="s">
        <v>1177</v>
      </c>
      <c r="S26" s="40">
        <v>3.8772526102047401E-4</v>
      </c>
      <c r="T26" s="40">
        <v>3.8514770952155698E-4</v>
      </c>
      <c r="U26" s="40">
        <v>3.82587293278961E-4</v>
      </c>
      <c r="V26" s="40">
        <v>3.8004389837953601E-4</v>
      </c>
      <c r="W26" s="40">
        <v>3.7807361384503598E-4</v>
      </c>
      <c r="X26" s="40">
        <v>3.7611354397564098E-4</v>
      </c>
      <c r="Y26" s="40">
        <v>3.74163635814845E-4</v>
      </c>
      <c r="Z26" s="40">
        <v>3.7222383668068901E-4</v>
      </c>
      <c r="AA26" s="40">
        <v>3.7029409416433498E-4</v>
      </c>
      <c r="AB26" s="40">
        <v>3.6837435612865199E-4</v>
      </c>
      <c r="AC26" s="40">
        <v>3.6840337226691798E-4</v>
      </c>
      <c r="AD26" s="40">
        <v>3.6843239069073001E-4</v>
      </c>
      <c r="AE26" s="40">
        <v>3.6846141140026698E-4</v>
      </c>
      <c r="AF26" s="40">
        <v>3.6849043439571001E-4</v>
      </c>
      <c r="AG26" s="40">
        <v>3.6851945967723799E-4</v>
      </c>
      <c r="AH26" s="40">
        <v>3.6854848724503198E-4</v>
      </c>
      <c r="AI26" s="40">
        <v>3.6857751709927099E-4</v>
      </c>
      <c r="AJ26" s="40">
        <v>3.6860654924013601E-4</v>
      </c>
      <c r="AK26" s="40">
        <v>3.6863558366780601E-4</v>
      </c>
      <c r="AL26" s="40">
        <v>3.68664620382463E-4</v>
      </c>
      <c r="AM26" s="40">
        <v>3.6869365938428498E-4</v>
      </c>
      <c r="AN26" s="40">
        <v>3.6872270067345397E-4</v>
      </c>
      <c r="AO26" s="40">
        <v>3.7246586652974303E-4</v>
      </c>
      <c r="AP26" s="40">
        <v>3.7624703191956299E-4</v>
      </c>
      <c r="AQ26" s="40">
        <v>3.8006658260315097E-4</v>
      </c>
      <c r="AR26" s="40">
        <v>3.8392490825686903E-4</v>
      </c>
      <c r="AS26" s="40">
        <v>3.87822402512962E-4</v>
      </c>
      <c r="AT26" s="40">
        <v>3.9175946299971597E-4</v>
      </c>
      <c r="AU26" s="40">
        <v>3.9573649138202198E-4</v>
      </c>
      <c r="AV26" s="40">
        <v>3.9975389340235598E-4</v>
      </c>
      <c r="AW26" s="40">
        <v>4.0381207892217801E-4</v>
      </c>
      <c r="AX26" s="40">
        <v>4.0791146196373702E-4</v>
      </c>
      <c r="AY26" s="40">
        <v>4.1205246075231899E-4</v>
      </c>
      <c r="AZ26" s="40">
        <v>4.1623137062490802E-4</v>
      </c>
      <c r="BA26" s="40">
        <v>4.2044017120440098E-4</v>
      </c>
      <c r="BB26" s="40">
        <v>4.24670557153819E-4</v>
      </c>
      <c r="BC26" s="40">
        <v>4.2891396833961401E-4</v>
      </c>
      <c r="BD26" s="40">
        <v>4.3316162337165198E-4</v>
      </c>
      <c r="BE26" s="40">
        <v>4.3740455645014498E-4</v>
      </c>
      <c r="BF26" s="40">
        <v>4.4163365740083302E-4</v>
      </c>
      <c r="BG26" s="40">
        <v>4.4583971472917901E-4</v>
      </c>
      <c r="BH26" s="40">
        <v>4.50013461472997E-4</v>
      </c>
      <c r="BI26" s="40">
        <v>4.5414562358179897E-4</v>
      </c>
      <c r="BJ26" s="40">
        <v>4.58226970501109E-4</v>
      </c>
      <c r="BK26" s="40">
        <v>4.6224836759218001E-4</v>
      </c>
      <c r="BL26" s="40">
        <v>4.6620082997297501E-4</v>
      </c>
      <c r="BM26" s="40">
        <v>4.7007557732602398E-4</v>
      </c>
      <c r="BN26" s="40">
        <v>4.7386408918379002E-4</v>
      </c>
      <c r="BO26" s="40">
        <v>4.7755816017355302E-4</v>
      </c>
      <c r="BP26" s="40">
        <v>4.8114995468227198E-4</v>
      </c>
      <c r="BQ26" s="40">
        <v>4.8463206038827899E-4</v>
      </c>
      <c r="BR26" s="40">
        <v>4.87997540101508E-4</v>
      </c>
      <c r="BS26" s="40">
        <v>4.9123998135770796E-4</v>
      </c>
      <c r="BT26" s="40">
        <v>4.9435354322504503E-4</v>
      </c>
      <c r="BU26" s="40">
        <v>4.97332999803533E-4</v>
      </c>
      <c r="BV26" s="40">
        <v>5.0017377992884701E-4</v>
      </c>
      <c r="BW26" s="40">
        <v>5.0287200263174803E-4</v>
      </c>
      <c r="BX26" s="40">
        <v>5.0542450795200205E-4</v>
      </c>
      <c r="BY26" s="40">
        <v>5.0782888276056201E-4</v>
      </c>
      <c r="BZ26" s="40">
        <v>5.1008348130481603E-4</v>
      </c>
      <c r="CA26" s="40">
        <v>5.12187440257833E-4</v>
      </c>
      <c r="CB26" s="40">
        <v>5.1414068812244396E-4</v>
      </c>
      <c r="CC26" s="40">
        <v>5.1594394891329705E-4</v>
      </c>
      <c r="CD26" s="40">
        <v>5.1759874011333496E-4</v>
      </c>
      <c r="CE26" s="40">
        <v>5.19107364973987E-4</v>
      </c>
      <c r="CF26" s="40">
        <v>5.2047289929931298E-4</v>
      </c>
      <c r="CG26" s="40">
        <v>5.2169917292202602E-4</v>
      </c>
      <c r="CH26" s="40">
        <v>5.2279074614245097E-4</v>
      </c>
      <c r="CI26" s="40">
        <v>5.2375288145892305E-4</v>
      </c>
      <c r="CJ26" s="40">
        <v>5.2459151096882902E-4</v>
      </c>
      <c r="CK26" s="40">
        <v>5.25313199862717E-4</v>
      </c>
      <c r="CL26" s="40">
        <v>5.2592510646889696E-4</v>
      </c>
      <c r="CM26" s="40">
        <v>5.2643493933238802E-4</v>
      </c>
      <c r="CN26" s="40">
        <v>5.2685091182965197E-4</v>
      </c>
      <c r="CO26" s="40">
        <v>5.2718169482934396E-4</v>
      </c>
      <c r="CP26" s="40">
        <v>5.2743636790937402E-4</v>
      </c>
      <c r="CQ26" s="40">
        <v>5.2762436963241905E-4</v>
      </c>
      <c r="CR26" s="40">
        <v>5.2775544736603905E-4</v>
      </c>
      <c r="CS26" s="40">
        <v>5.2783960711053903E-4</v>
      </c>
      <c r="CT26" s="40">
        <v>5.2788706376832601E-4</v>
      </c>
      <c r="CU26" s="40">
        <v>5.2790819225378895E-4</v>
      </c>
      <c r="CV26" s="40">
        <v>5.2791347980345605E-4</v>
      </c>
      <c r="CW26" s="40">
        <v>5.2791347980345605E-4</v>
      </c>
    </row>
    <row r="27" spans="1:102" x14ac:dyDescent="0.2">
      <c r="A27" s="36" t="s">
        <v>59</v>
      </c>
      <c r="B27" s="35" t="s">
        <v>57</v>
      </c>
      <c r="C27" s="33" t="s">
        <v>6</v>
      </c>
      <c r="D27" s="33">
        <v>3.8233946093663702</v>
      </c>
      <c r="E27" s="44">
        <v>2.9786342687046021</v>
      </c>
      <c r="F27" s="41"/>
      <c r="G27" s="43"/>
      <c r="H27" s="42"/>
      <c r="I27" s="42"/>
      <c r="J27" s="41"/>
      <c r="K27" s="41"/>
      <c r="O27" s="62" t="s">
        <v>58</v>
      </c>
      <c r="P27" s="33" t="s">
        <v>57</v>
      </c>
      <c r="Q27" s="33" t="s">
        <v>1174</v>
      </c>
      <c r="R27" s="33" t="s">
        <v>1181</v>
      </c>
      <c r="S27" s="40">
        <v>6.7851920678582895E-4</v>
      </c>
      <c r="T27" s="40">
        <v>6.7400849166272499E-4</v>
      </c>
      <c r="U27" s="40">
        <v>6.6952776323818105E-4</v>
      </c>
      <c r="V27" s="40">
        <v>6.6507682216418798E-4</v>
      </c>
      <c r="W27" s="40">
        <v>6.6162882422881404E-4</v>
      </c>
      <c r="X27" s="40">
        <v>6.5819870195737203E-4</v>
      </c>
      <c r="Y27" s="40">
        <v>6.5478636267597896E-4</v>
      </c>
      <c r="Z27" s="40">
        <v>6.5139171419120604E-4</v>
      </c>
      <c r="AA27" s="40">
        <v>6.4801466478758602E-4</v>
      </c>
      <c r="AB27" s="40">
        <v>6.4465512322514097E-4</v>
      </c>
      <c r="AC27" s="40">
        <v>6.4470590146710699E-4</v>
      </c>
      <c r="AD27" s="40">
        <v>6.4475668370877798E-4</v>
      </c>
      <c r="AE27" s="40">
        <v>6.4480746995046803E-4</v>
      </c>
      <c r="AF27" s="40">
        <v>6.4485826019249298E-4</v>
      </c>
      <c r="AG27" s="40">
        <v>6.4490905443516703E-4</v>
      </c>
      <c r="AH27" s="40">
        <v>6.44959852678806E-4</v>
      </c>
      <c r="AI27" s="40">
        <v>6.4501065492372398E-4</v>
      </c>
      <c r="AJ27" s="40">
        <v>6.4506146117023801E-4</v>
      </c>
      <c r="AK27" s="40">
        <v>6.4511227141866097E-4</v>
      </c>
      <c r="AL27" s="40">
        <v>6.4516308566931E-4</v>
      </c>
      <c r="AM27" s="40">
        <v>6.4521390392249995E-4</v>
      </c>
      <c r="AN27" s="40">
        <v>6.4526472617854502E-4</v>
      </c>
      <c r="AO27" s="40">
        <v>6.5181526642705103E-4</v>
      </c>
      <c r="AP27" s="40">
        <v>6.5843230585923597E-4</v>
      </c>
      <c r="AQ27" s="40">
        <v>6.6511651955551395E-4</v>
      </c>
      <c r="AR27" s="40">
        <v>6.7186858944951995E-4</v>
      </c>
      <c r="AS27" s="40">
        <v>6.7868920439768401E-4</v>
      </c>
      <c r="AT27" s="40">
        <v>6.8557906024950305E-4</v>
      </c>
      <c r="AU27" s="40">
        <v>6.9253885991853799E-4</v>
      </c>
      <c r="AV27" s="40">
        <v>6.9956931345412402E-4</v>
      </c>
      <c r="AW27" s="40">
        <v>7.0667113811381105E-4</v>
      </c>
      <c r="AX27" s="40">
        <v>7.1384505843653996E-4</v>
      </c>
      <c r="AY27" s="40">
        <v>7.2109180631655897E-4</v>
      </c>
      <c r="AZ27" s="40">
        <v>7.2840489859358896E-4</v>
      </c>
      <c r="BA27" s="40">
        <v>7.3577029960770102E-4</v>
      </c>
      <c r="BB27" s="40">
        <v>7.43173475019184E-4</v>
      </c>
      <c r="BC27" s="40">
        <v>7.5059944459432502E-4</v>
      </c>
      <c r="BD27" s="40">
        <v>7.5803284090039105E-4</v>
      </c>
      <c r="BE27" s="40">
        <v>7.65457973787753E-4</v>
      </c>
      <c r="BF27" s="40">
        <v>7.7285890045145902E-4</v>
      </c>
      <c r="BG27" s="40">
        <v>7.8021950077606403E-4</v>
      </c>
      <c r="BH27" s="40">
        <v>7.8752355757774498E-4</v>
      </c>
      <c r="BI27" s="40">
        <v>7.9475484126814797E-4</v>
      </c>
      <c r="BJ27" s="40">
        <v>8.0189719837694203E-4</v>
      </c>
      <c r="BK27" s="40">
        <v>8.0893464328631504E-4</v>
      </c>
      <c r="BL27" s="40">
        <v>8.1585145245270695E-4</v>
      </c>
      <c r="BM27" s="40">
        <v>8.2263226032054204E-4</v>
      </c>
      <c r="BN27" s="40">
        <v>8.2926215607163304E-4</v>
      </c>
      <c r="BO27" s="40">
        <v>8.3572678030371798E-4</v>
      </c>
      <c r="BP27" s="40">
        <v>8.4201242069397602E-4</v>
      </c>
      <c r="BQ27" s="40">
        <v>8.4810610567948898E-4</v>
      </c>
      <c r="BR27" s="40">
        <v>8.5399569517763895E-4</v>
      </c>
      <c r="BS27" s="40">
        <v>8.5966996737598896E-4</v>
      </c>
      <c r="BT27" s="40">
        <v>8.6511870064382996E-4</v>
      </c>
      <c r="BU27" s="40">
        <v>8.7033274965618297E-4</v>
      </c>
      <c r="BV27" s="40">
        <v>8.7530411487548297E-4</v>
      </c>
      <c r="BW27" s="40">
        <v>8.80026004605559E-4</v>
      </c>
      <c r="BX27" s="40">
        <v>8.8449288891600402E-4</v>
      </c>
      <c r="BY27" s="40">
        <v>8.8870054483098401E-4</v>
      </c>
      <c r="BZ27" s="40">
        <v>8.9264609228342795E-4</v>
      </c>
      <c r="CA27" s="40">
        <v>8.9632802045120697E-4</v>
      </c>
      <c r="CB27" s="40">
        <v>8.9974620421427699E-4</v>
      </c>
      <c r="CC27" s="40">
        <v>9.0290191059826997E-4</v>
      </c>
      <c r="CD27" s="40">
        <v>9.0579779519833704E-4</v>
      </c>
      <c r="CE27" s="40">
        <v>9.0843788870447796E-4</v>
      </c>
      <c r="CF27" s="40">
        <v>9.1082757377379802E-4</v>
      </c>
      <c r="CG27" s="40">
        <v>9.1297355261354604E-4</v>
      </c>
      <c r="CH27" s="40">
        <v>9.1488380574929E-4</v>
      </c>
      <c r="CI27" s="40">
        <v>9.1656754255311698E-4</v>
      </c>
      <c r="CJ27" s="40">
        <v>9.1803514419545103E-4</v>
      </c>
      <c r="CK27" s="40">
        <v>9.1929809975975496E-4</v>
      </c>
      <c r="CL27" s="40">
        <v>9.2036893632057096E-4</v>
      </c>
      <c r="CM27" s="40">
        <v>9.2126114383167903E-4</v>
      </c>
      <c r="CN27" s="40">
        <v>9.2198909570189195E-4</v>
      </c>
      <c r="CO27" s="40">
        <v>9.2256796595135298E-4</v>
      </c>
      <c r="CP27" s="40">
        <v>9.2301364384140595E-4</v>
      </c>
      <c r="CQ27" s="40">
        <v>9.2334264685673296E-4</v>
      </c>
      <c r="CR27" s="40">
        <v>9.2357203289056896E-4</v>
      </c>
      <c r="CS27" s="40">
        <v>9.2371931244344398E-4</v>
      </c>
      <c r="CT27" s="40">
        <v>9.2380236159457204E-4</v>
      </c>
      <c r="CU27" s="40">
        <v>9.2383933644413197E-4</v>
      </c>
      <c r="CV27" s="40">
        <v>9.2384858965604796E-4</v>
      </c>
      <c r="CW27" s="40">
        <v>9.2384858965604796E-4</v>
      </c>
    </row>
    <row r="28" spans="1:102" x14ac:dyDescent="0.2">
      <c r="A28" s="36" t="s">
        <v>59</v>
      </c>
      <c r="B28" s="35" t="s">
        <v>57</v>
      </c>
      <c r="C28" s="33" t="s">
        <v>1174</v>
      </c>
      <c r="D28" s="33">
        <v>3.6520460244244002</v>
      </c>
      <c r="E28" s="44">
        <v>2.9250374153808778</v>
      </c>
      <c r="F28" s="41"/>
      <c r="G28" s="43"/>
      <c r="H28" s="42"/>
      <c r="I28" s="42"/>
      <c r="J28" s="41"/>
      <c r="K28" s="41"/>
      <c r="O28" s="62" t="s">
        <v>59</v>
      </c>
      <c r="P28" s="33" t="s">
        <v>57</v>
      </c>
      <c r="Q28" s="33" t="s">
        <v>6</v>
      </c>
      <c r="R28" s="33" t="s">
        <v>1181</v>
      </c>
      <c r="S28" s="40">
        <v>9.9726775956284097E-2</v>
      </c>
      <c r="T28" s="40">
        <v>9.9726775956284097E-2</v>
      </c>
      <c r="U28" s="40">
        <v>9.9726775956284097E-2</v>
      </c>
      <c r="V28" s="40">
        <v>9.9726775956284097E-2</v>
      </c>
      <c r="W28" s="40">
        <v>9.9726775956284097E-2</v>
      </c>
      <c r="X28" s="40">
        <v>9.9726775956284097E-2</v>
      </c>
      <c r="Y28" s="40">
        <v>9.9726775956284097E-2</v>
      </c>
      <c r="Z28" s="40">
        <v>9.9726775956284097E-2</v>
      </c>
      <c r="AA28" s="40">
        <v>9.9726775956284097E-2</v>
      </c>
      <c r="AB28" s="40">
        <v>9.9726775956284097E-2</v>
      </c>
      <c r="AC28" s="40">
        <v>9.9726775956284097E-2</v>
      </c>
      <c r="AD28" s="40">
        <v>9.9726775956284097E-2</v>
      </c>
      <c r="AE28" s="40">
        <v>9.9726775956284097E-2</v>
      </c>
      <c r="AF28" s="40">
        <v>9.9726775956284097E-2</v>
      </c>
      <c r="AG28" s="40">
        <v>9.9726775956284097E-2</v>
      </c>
      <c r="AH28" s="40">
        <v>9.9726775956284097E-2</v>
      </c>
      <c r="AI28" s="40">
        <v>9.9726775956284097E-2</v>
      </c>
      <c r="AJ28" s="40">
        <v>9.9726775956284097E-2</v>
      </c>
      <c r="AK28" s="40">
        <v>9.9726775956284097E-2</v>
      </c>
      <c r="AL28" s="40">
        <v>9.9726775956284097E-2</v>
      </c>
      <c r="AM28" s="40">
        <v>9.9726775956284097E-2</v>
      </c>
      <c r="AN28" s="40">
        <v>9.9726775956284097E-2</v>
      </c>
      <c r="AO28" s="40">
        <v>9.9726775956284097E-2</v>
      </c>
      <c r="AP28" s="40">
        <v>9.9726775956284097E-2</v>
      </c>
      <c r="AQ28" s="40">
        <v>9.9726775956284097E-2</v>
      </c>
      <c r="AR28" s="40">
        <v>9.9726775956284097E-2</v>
      </c>
      <c r="AS28" s="40">
        <v>9.9726775956284097E-2</v>
      </c>
      <c r="AT28" s="40">
        <v>9.9726775956284097E-2</v>
      </c>
      <c r="AU28" s="40">
        <v>9.9726775956284097E-2</v>
      </c>
      <c r="AV28" s="40">
        <v>9.9726775956284097E-2</v>
      </c>
      <c r="AW28" s="40">
        <v>9.9726775956284097E-2</v>
      </c>
      <c r="AX28" s="40">
        <v>9.9726775956284097E-2</v>
      </c>
      <c r="AY28" s="40">
        <v>9.9726775956284097E-2</v>
      </c>
      <c r="AZ28" s="40">
        <v>9.9726775956284097E-2</v>
      </c>
      <c r="BA28" s="40">
        <v>9.9726775956284097E-2</v>
      </c>
      <c r="BB28" s="40">
        <v>9.9726775956284097E-2</v>
      </c>
      <c r="BC28" s="40">
        <v>9.9726775956284097E-2</v>
      </c>
      <c r="BD28" s="40">
        <v>9.9726775956284097E-2</v>
      </c>
      <c r="BE28" s="40">
        <v>9.9726775956284097E-2</v>
      </c>
      <c r="BF28" s="40">
        <v>9.9726775956284097E-2</v>
      </c>
      <c r="BG28" s="40">
        <v>9.9726775956284097E-2</v>
      </c>
      <c r="BH28" s="40">
        <v>9.9726775956284097E-2</v>
      </c>
      <c r="BI28" s="40">
        <v>9.9726775956284097E-2</v>
      </c>
      <c r="BJ28" s="40">
        <v>9.9726775956284097E-2</v>
      </c>
      <c r="BK28" s="40">
        <v>9.9726775956284097E-2</v>
      </c>
      <c r="BL28" s="40">
        <v>9.9726775956284097E-2</v>
      </c>
      <c r="BM28" s="40">
        <v>9.9726775956284097E-2</v>
      </c>
      <c r="BN28" s="40">
        <v>9.9726775956284097E-2</v>
      </c>
      <c r="BO28" s="40">
        <v>9.9726775956284097E-2</v>
      </c>
      <c r="BP28" s="40">
        <v>9.9726775956284097E-2</v>
      </c>
      <c r="BQ28" s="40">
        <v>9.9726775956284097E-2</v>
      </c>
      <c r="BR28" s="40">
        <v>9.9726775956284097E-2</v>
      </c>
      <c r="BS28" s="40">
        <v>9.9726775956284097E-2</v>
      </c>
      <c r="BT28" s="40">
        <v>9.9726775956284097E-2</v>
      </c>
      <c r="BU28" s="40">
        <v>9.9726775956284097E-2</v>
      </c>
      <c r="BV28" s="40">
        <v>9.9726775956284097E-2</v>
      </c>
      <c r="BW28" s="40">
        <v>9.9726775956284097E-2</v>
      </c>
      <c r="BX28" s="40">
        <v>9.9726775956284097E-2</v>
      </c>
      <c r="BY28" s="40">
        <v>9.9726775956284097E-2</v>
      </c>
      <c r="BZ28" s="40">
        <v>9.9726775956284097E-2</v>
      </c>
      <c r="CA28" s="40">
        <v>9.9726775956284097E-2</v>
      </c>
      <c r="CB28" s="40">
        <v>9.9726775956284097E-2</v>
      </c>
      <c r="CC28" s="40">
        <v>9.9726775956284097E-2</v>
      </c>
      <c r="CD28" s="40">
        <v>9.9726775956284097E-2</v>
      </c>
      <c r="CE28" s="40">
        <v>9.9726775956284097E-2</v>
      </c>
      <c r="CF28" s="40">
        <v>9.9726775956284097E-2</v>
      </c>
      <c r="CG28" s="40">
        <v>9.9726775956284097E-2</v>
      </c>
      <c r="CH28" s="40">
        <v>9.9726775956284097E-2</v>
      </c>
      <c r="CI28" s="40">
        <v>9.9726775956284097E-2</v>
      </c>
      <c r="CJ28" s="40">
        <v>9.9726775956284097E-2</v>
      </c>
      <c r="CK28" s="40">
        <v>9.9726775956284097E-2</v>
      </c>
      <c r="CL28" s="40">
        <v>9.9726775956284097E-2</v>
      </c>
      <c r="CM28" s="40">
        <v>9.9726775956284097E-2</v>
      </c>
      <c r="CN28" s="40">
        <v>9.9726775956284097E-2</v>
      </c>
      <c r="CO28" s="40">
        <v>9.9726775956284097E-2</v>
      </c>
      <c r="CP28" s="40">
        <v>9.9726775956284097E-2</v>
      </c>
      <c r="CQ28" s="40">
        <v>9.9726775956284097E-2</v>
      </c>
      <c r="CR28" s="40">
        <v>9.9726775956284097E-2</v>
      </c>
      <c r="CS28" s="40">
        <v>9.9726775956284097E-2</v>
      </c>
      <c r="CT28" s="40">
        <v>9.9726775956284097E-2</v>
      </c>
      <c r="CU28" s="40">
        <v>9.9726775956284097E-2</v>
      </c>
      <c r="CV28" s="40">
        <v>9.9726775956284097E-2</v>
      </c>
      <c r="CW28" s="40">
        <v>9.9726775956284097E-2</v>
      </c>
    </row>
    <row r="29" spans="1:102" x14ac:dyDescent="0.2">
      <c r="A29" s="36" t="s">
        <v>59</v>
      </c>
      <c r="B29" s="35" t="s">
        <v>60</v>
      </c>
      <c r="C29" s="33" t="s">
        <v>6</v>
      </c>
      <c r="D29" s="33">
        <v>3.9182959938648998</v>
      </c>
      <c r="E29" s="44">
        <v>2.9774477262901629</v>
      </c>
      <c r="F29" s="41"/>
      <c r="G29" s="43"/>
      <c r="H29" s="42"/>
      <c r="I29" s="42"/>
      <c r="J29" s="41"/>
      <c r="K29" s="41"/>
      <c r="O29" s="62" t="s">
        <v>59</v>
      </c>
      <c r="P29" s="33" t="s">
        <v>57</v>
      </c>
      <c r="Q29" s="33" t="s">
        <v>6</v>
      </c>
      <c r="R29" s="33" t="s">
        <v>1180</v>
      </c>
      <c r="S29" s="40">
        <v>8.9480874316939796E-2</v>
      </c>
      <c r="T29" s="40">
        <v>8.9480874316939796E-2</v>
      </c>
      <c r="U29" s="40">
        <v>8.9480874316939796E-2</v>
      </c>
      <c r="V29" s="40">
        <v>8.9480874316939796E-2</v>
      </c>
      <c r="W29" s="40">
        <v>8.9480874316939796E-2</v>
      </c>
      <c r="X29" s="40">
        <v>8.9480874316939796E-2</v>
      </c>
      <c r="Y29" s="40">
        <v>8.9480874316939796E-2</v>
      </c>
      <c r="Z29" s="40">
        <v>8.9480874316939796E-2</v>
      </c>
      <c r="AA29" s="40">
        <v>8.9480874316939796E-2</v>
      </c>
      <c r="AB29" s="40">
        <v>8.9480874316939796E-2</v>
      </c>
      <c r="AC29" s="40">
        <v>8.9480874316939796E-2</v>
      </c>
      <c r="AD29" s="40">
        <v>8.9480874316939796E-2</v>
      </c>
      <c r="AE29" s="40">
        <v>8.9480874316939796E-2</v>
      </c>
      <c r="AF29" s="40">
        <v>8.9480874316939796E-2</v>
      </c>
      <c r="AG29" s="40">
        <v>8.9480874316939796E-2</v>
      </c>
      <c r="AH29" s="40">
        <v>8.9480874316939796E-2</v>
      </c>
      <c r="AI29" s="40">
        <v>8.9480874316939796E-2</v>
      </c>
      <c r="AJ29" s="40">
        <v>8.9480874316939796E-2</v>
      </c>
      <c r="AK29" s="40">
        <v>8.9480874316939796E-2</v>
      </c>
      <c r="AL29" s="40">
        <v>8.9480874316939796E-2</v>
      </c>
      <c r="AM29" s="40">
        <v>8.9480874316939796E-2</v>
      </c>
      <c r="AN29" s="40">
        <v>8.9480874316939796E-2</v>
      </c>
      <c r="AO29" s="40">
        <v>8.9480874316939796E-2</v>
      </c>
      <c r="AP29" s="40">
        <v>8.9480874316939796E-2</v>
      </c>
      <c r="AQ29" s="40">
        <v>8.9480874316939796E-2</v>
      </c>
      <c r="AR29" s="40">
        <v>8.9480874316939796E-2</v>
      </c>
      <c r="AS29" s="40">
        <v>8.9480874316939796E-2</v>
      </c>
      <c r="AT29" s="40">
        <v>8.9480874316939796E-2</v>
      </c>
      <c r="AU29" s="40">
        <v>8.9480874316939796E-2</v>
      </c>
      <c r="AV29" s="40">
        <v>8.9480874316939796E-2</v>
      </c>
      <c r="AW29" s="40">
        <v>8.9480874316939796E-2</v>
      </c>
      <c r="AX29" s="40">
        <v>8.9480874316939796E-2</v>
      </c>
      <c r="AY29" s="40">
        <v>8.9480874316939796E-2</v>
      </c>
      <c r="AZ29" s="40">
        <v>8.9480874316939796E-2</v>
      </c>
      <c r="BA29" s="40">
        <v>8.9480874316939796E-2</v>
      </c>
      <c r="BB29" s="40">
        <v>8.9480874316939796E-2</v>
      </c>
      <c r="BC29" s="40">
        <v>8.9480874316939796E-2</v>
      </c>
      <c r="BD29" s="40">
        <v>8.9480874316939796E-2</v>
      </c>
      <c r="BE29" s="40">
        <v>8.9480874316939796E-2</v>
      </c>
      <c r="BF29" s="40">
        <v>8.9480874316939796E-2</v>
      </c>
      <c r="BG29" s="40">
        <v>8.9480874316939796E-2</v>
      </c>
      <c r="BH29" s="40">
        <v>8.9480874316939796E-2</v>
      </c>
      <c r="BI29" s="40">
        <v>8.9480874316939796E-2</v>
      </c>
      <c r="BJ29" s="40">
        <v>8.9480874316939796E-2</v>
      </c>
      <c r="BK29" s="40">
        <v>8.9480874316939796E-2</v>
      </c>
      <c r="BL29" s="40">
        <v>8.9480874316939796E-2</v>
      </c>
      <c r="BM29" s="40">
        <v>8.9480874316939796E-2</v>
      </c>
      <c r="BN29" s="40">
        <v>8.9480874316939796E-2</v>
      </c>
      <c r="BO29" s="40">
        <v>8.9480874316939796E-2</v>
      </c>
      <c r="BP29" s="40">
        <v>8.9480874316939796E-2</v>
      </c>
      <c r="BQ29" s="40">
        <v>8.9480874316939796E-2</v>
      </c>
      <c r="BR29" s="40">
        <v>8.9480874316939796E-2</v>
      </c>
      <c r="BS29" s="40">
        <v>8.9480874316939796E-2</v>
      </c>
      <c r="BT29" s="40">
        <v>8.9480874316939796E-2</v>
      </c>
      <c r="BU29" s="40">
        <v>8.9480874316939796E-2</v>
      </c>
      <c r="BV29" s="40">
        <v>8.9480874316939796E-2</v>
      </c>
      <c r="BW29" s="40">
        <v>8.9480874316939796E-2</v>
      </c>
      <c r="BX29" s="40">
        <v>8.9480874316939796E-2</v>
      </c>
      <c r="BY29" s="40">
        <v>8.9480874316939796E-2</v>
      </c>
      <c r="BZ29" s="40">
        <v>8.9480874316939796E-2</v>
      </c>
      <c r="CA29" s="40">
        <v>8.9480874316939796E-2</v>
      </c>
      <c r="CB29" s="40">
        <v>8.9480874316939796E-2</v>
      </c>
      <c r="CC29" s="40">
        <v>8.9480874316939796E-2</v>
      </c>
      <c r="CD29" s="40">
        <v>8.9480874316939796E-2</v>
      </c>
      <c r="CE29" s="40">
        <v>8.9480874316939796E-2</v>
      </c>
      <c r="CF29" s="40">
        <v>8.9480874316939796E-2</v>
      </c>
      <c r="CG29" s="40">
        <v>8.9480874316939796E-2</v>
      </c>
      <c r="CH29" s="40">
        <v>8.9480874316939796E-2</v>
      </c>
      <c r="CI29" s="40">
        <v>8.9480874316939796E-2</v>
      </c>
      <c r="CJ29" s="40">
        <v>8.9480874316939796E-2</v>
      </c>
      <c r="CK29" s="40">
        <v>8.9480874316939796E-2</v>
      </c>
      <c r="CL29" s="40">
        <v>8.9480874316939796E-2</v>
      </c>
      <c r="CM29" s="40">
        <v>8.9480874316939796E-2</v>
      </c>
      <c r="CN29" s="40">
        <v>8.9480874316939796E-2</v>
      </c>
      <c r="CO29" s="40">
        <v>8.9480874316939796E-2</v>
      </c>
      <c r="CP29" s="40">
        <v>8.9480874316939796E-2</v>
      </c>
      <c r="CQ29" s="40">
        <v>8.9480874316939796E-2</v>
      </c>
      <c r="CR29" s="40">
        <v>8.9480874316939796E-2</v>
      </c>
      <c r="CS29" s="40">
        <v>8.9480874316939796E-2</v>
      </c>
      <c r="CT29" s="40">
        <v>8.9480874316939796E-2</v>
      </c>
      <c r="CU29" s="40">
        <v>8.9480874316939796E-2</v>
      </c>
      <c r="CV29" s="40">
        <v>8.9480874316939796E-2</v>
      </c>
      <c r="CW29" s="40">
        <v>8.9480874316939796E-2</v>
      </c>
    </row>
    <row r="30" spans="1:102" x14ac:dyDescent="0.2">
      <c r="A30" s="36" t="s">
        <v>59</v>
      </c>
      <c r="B30" s="35" t="s">
        <v>60</v>
      </c>
      <c r="C30" s="33" t="s">
        <v>1174</v>
      </c>
      <c r="D30" s="33">
        <v>4.1685167779465102</v>
      </c>
      <c r="E30" s="44">
        <v>3.1946958011219171</v>
      </c>
      <c r="F30" s="41"/>
      <c r="G30" s="43"/>
      <c r="H30" s="42"/>
      <c r="I30" s="42"/>
      <c r="J30" s="41"/>
      <c r="K30" s="41"/>
      <c r="O30" s="62" t="s">
        <v>59</v>
      </c>
      <c r="P30" s="33" t="s">
        <v>57</v>
      </c>
      <c r="Q30" s="33" t="s">
        <v>6</v>
      </c>
      <c r="R30" s="33" t="s">
        <v>1179</v>
      </c>
      <c r="S30" s="40">
        <v>0.49726775956284103</v>
      </c>
      <c r="T30" s="40">
        <v>0.49726775956284103</v>
      </c>
      <c r="U30" s="40">
        <v>0.49726775956284103</v>
      </c>
      <c r="V30" s="40">
        <v>0.49726775956284103</v>
      </c>
      <c r="W30" s="40">
        <v>0.49726775956284103</v>
      </c>
      <c r="X30" s="40">
        <v>0.49726775956284103</v>
      </c>
      <c r="Y30" s="40">
        <v>0.49726775956284103</v>
      </c>
      <c r="Z30" s="40">
        <v>0.49726775956284103</v>
      </c>
      <c r="AA30" s="40">
        <v>0.49726775956284103</v>
      </c>
      <c r="AB30" s="40">
        <v>0.49726775956284103</v>
      </c>
      <c r="AC30" s="40">
        <v>0.49726775956284103</v>
      </c>
      <c r="AD30" s="40">
        <v>0.49726775956284103</v>
      </c>
      <c r="AE30" s="40">
        <v>0.49726775956284103</v>
      </c>
      <c r="AF30" s="40">
        <v>0.49726775956284103</v>
      </c>
      <c r="AG30" s="40">
        <v>0.49726775956284103</v>
      </c>
      <c r="AH30" s="40">
        <v>0.49726775956284103</v>
      </c>
      <c r="AI30" s="40">
        <v>0.49726775956284103</v>
      </c>
      <c r="AJ30" s="40">
        <v>0.49726775956284103</v>
      </c>
      <c r="AK30" s="40">
        <v>0.49726775956284103</v>
      </c>
      <c r="AL30" s="40">
        <v>0.49726775956284103</v>
      </c>
      <c r="AM30" s="40">
        <v>0.49726775956284103</v>
      </c>
      <c r="AN30" s="40">
        <v>0.49726775956284103</v>
      </c>
      <c r="AO30" s="40">
        <v>0.49726775956284103</v>
      </c>
      <c r="AP30" s="40">
        <v>0.49726775956284103</v>
      </c>
      <c r="AQ30" s="40">
        <v>0.49726775956284103</v>
      </c>
      <c r="AR30" s="40">
        <v>0.49726775956284103</v>
      </c>
      <c r="AS30" s="40">
        <v>0.49726775956284103</v>
      </c>
      <c r="AT30" s="40">
        <v>0.49726775956284103</v>
      </c>
      <c r="AU30" s="40">
        <v>0.49726775956284103</v>
      </c>
      <c r="AV30" s="40">
        <v>0.49726775956284103</v>
      </c>
      <c r="AW30" s="40">
        <v>0.49726775956284103</v>
      </c>
      <c r="AX30" s="40">
        <v>0.49726775956284103</v>
      </c>
      <c r="AY30" s="40">
        <v>0.49726775956284103</v>
      </c>
      <c r="AZ30" s="40">
        <v>0.49726775956284103</v>
      </c>
      <c r="BA30" s="40">
        <v>0.49726775956284103</v>
      </c>
      <c r="BB30" s="40">
        <v>0.49726775956284103</v>
      </c>
      <c r="BC30" s="40">
        <v>0.49726775956284103</v>
      </c>
      <c r="BD30" s="40">
        <v>0.49726775956284103</v>
      </c>
      <c r="BE30" s="40">
        <v>0.49726775956284103</v>
      </c>
      <c r="BF30" s="40">
        <v>0.49726775956284103</v>
      </c>
      <c r="BG30" s="40">
        <v>0.49726775956284103</v>
      </c>
      <c r="BH30" s="40">
        <v>0.49726775956284103</v>
      </c>
      <c r="BI30" s="40">
        <v>0.49726775956284103</v>
      </c>
      <c r="BJ30" s="40">
        <v>0.49726775956284103</v>
      </c>
      <c r="BK30" s="40">
        <v>0.49726775956284103</v>
      </c>
      <c r="BL30" s="40">
        <v>0.49726775956284103</v>
      </c>
      <c r="BM30" s="40">
        <v>0.49726775956284103</v>
      </c>
      <c r="BN30" s="40">
        <v>0.49726775956284103</v>
      </c>
      <c r="BO30" s="40">
        <v>0.49726775956284103</v>
      </c>
      <c r="BP30" s="40">
        <v>0.49726775956284103</v>
      </c>
      <c r="BQ30" s="40">
        <v>0.49726775956284103</v>
      </c>
      <c r="BR30" s="40">
        <v>0.49726775956284103</v>
      </c>
      <c r="BS30" s="40">
        <v>0.49726775956284103</v>
      </c>
      <c r="BT30" s="40">
        <v>0.49726775956284103</v>
      </c>
      <c r="BU30" s="40">
        <v>0.49726775956284103</v>
      </c>
      <c r="BV30" s="40">
        <v>0.49726775956284103</v>
      </c>
      <c r="BW30" s="40">
        <v>0.49726775956284103</v>
      </c>
      <c r="BX30" s="40">
        <v>0.49726775956284103</v>
      </c>
      <c r="BY30" s="40">
        <v>0.49726775956284103</v>
      </c>
      <c r="BZ30" s="40">
        <v>0.49726775956284103</v>
      </c>
      <c r="CA30" s="40">
        <v>0.49726775956284103</v>
      </c>
      <c r="CB30" s="40">
        <v>0.49726775956284103</v>
      </c>
      <c r="CC30" s="40">
        <v>0.49726775956284103</v>
      </c>
      <c r="CD30" s="40">
        <v>0.49726775956284103</v>
      </c>
      <c r="CE30" s="40">
        <v>0.49726775956284103</v>
      </c>
      <c r="CF30" s="40">
        <v>0.49726775956284103</v>
      </c>
      <c r="CG30" s="40">
        <v>0.49726775956284103</v>
      </c>
      <c r="CH30" s="40">
        <v>0.49726775956284103</v>
      </c>
      <c r="CI30" s="40">
        <v>0.49726775956284103</v>
      </c>
      <c r="CJ30" s="40">
        <v>0.49726775956284103</v>
      </c>
      <c r="CK30" s="40">
        <v>0.49726775956284103</v>
      </c>
      <c r="CL30" s="40">
        <v>0.49726775956284103</v>
      </c>
      <c r="CM30" s="40">
        <v>0.49726775956284103</v>
      </c>
      <c r="CN30" s="40">
        <v>0.49726775956284103</v>
      </c>
      <c r="CO30" s="40">
        <v>0.49726775956284103</v>
      </c>
      <c r="CP30" s="40">
        <v>0.49726775956284103</v>
      </c>
      <c r="CQ30" s="40">
        <v>0.49726775956284103</v>
      </c>
      <c r="CR30" s="40">
        <v>0.49726775956284103</v>
      </c>
      <c r="CS30" s="40">
        <v>0.49726775956284103</v>
      </c>
      <c r="CT30" s="40">
        <v>0.49726775956284103</v>
      </c>
      <c r="CU30" s="40">
        <v>0.49726775956284103</v>
      </c>
      <c r="CV30" s="40">
        <v>0.49726775956284103</v>
      </c>
      <c r="CW30" s="40">
        <v>0.49726775956284103</v>
      </c>
    </row>
    <row r="31" spans="1:102" x14ac:dyDescent="0.2">
      <c r="A31" s="36" t="s">
        <v>61</v>
      </c>
      <c r="B31" s="36" t="s">
        <v>60</v>
      </c>
      <c r="C31" s="33" t="s">
        <v>6</v>
      </c>
      <c r="D31" s="33">
        <v>1.95762128861746</v>
      </c>
      <c r="E31" s="44">
        <v>2.2845131501295182</v>
      </c>
      <c r="F31" s="41"/>
      <c r="G31" s="43"/>
      <c r="H31" s="42"/>
      <c r="I31" s="42"/>
      <c r="J31" s="41"/>
      <c r="K31" s="41"/>
      <c r="O31" s="62" t="s">
        <v>59</v>
      </c>
      <c r="P31" s="33" t="s">
        <v>57</v>
      </c>
      <c r="Q31" s="33" t="s">
        <v>6</v>
      </c>
      <c r="R31" s="33" t="s">
        <v>1178</v>
      </c>
      <c r="S31" s="40">
        <v>0.45628415300546399</v>
      </c>
      <c r="T31" s="40">
        <v>0.45628415300546399</v>
      </c>
      <c r="U31" s="40">
        <v>0.45628415300546399</v>
      </c>
      <c r="V31" s="40">
        <v>0.45628415300546399</v>
      </c>
      <c r="W31" s="40">
        <v>0.45628415300546399</v>
      </c>
      <c r="X31" s="40">
        <v>0.45628415300546399</v>
      </c>
      <c r="Y31" s="40">
        <v>0.45628415300546399</v>
      </c>
      <c r="Z31" s="40">
        <v>0.45628415300546399</v>
      </c>
      <c r="AA31" s="40">
        <v>0.45628415300546399</v>
      </c>
      <c r="AB31" s="40">
        <v>0.45628415300546399</v>
      </c>
      <c r="AC31" s="40">
        <v>0.45628415300546399</v>
      </c>
      <c r="AD31" s="40">
        <v>0.45628415300546399</v>
      </c>
      <c r="AE31" s="40">
        <v>0.45628415300546399</v>
      </c>
      <c r="AF31" s="40">
        <v>0.45628415300546399</v>
      </c>
      <c r="AG31" s="40">
        <v>0.45628415300546399</v>
      </c>
      <c r="AH31" s="40">
        <v>0.45628415300546399</v>
      </c>
      <c r="AI31" s="40">
        <v>0.45628415300546399</v>
      </c>
      <c r="AJ31" s="40">
        <v>0.45628415300546399</v>
      </c>
      <c r="AK31" s="40">
        <v>0.45628415300546399</v>
      </c>
      <c r="AL31" s="40">
        <v>0.45628415300546399</v>
      </c>
      <c r="AM31" s="40">
        <v>0.45628415300546399</v>
      </c>
      <c r="AN31" s="40">
        <v>0.45628415300546399</v>
      </c>
      <c r="AO31" s="40">
        <v>0.45628415300546399</v>
      </c>
      <c r="AP31" s="40">
        <v>0.45628415300546399</v>
      </c>
      <c r="AQ31" s="40">
        <v>0.45628415300546399</v>
      </c>
      <c r="AR31" s="40">
        <v>0.45628415300546399</v>
      </c>
      <c r="AS31" s="40">
        <v>0.45628415300546399</v>
      </c>
      <c r="AT31" s="40">
        <v>0.45628415300546399</v>
      </c>
      <c r="AU31" s="40">
        <v>0.45628415300546399</v>
      </c>
      <c r="AV31" s="40">
        <v>0.45628415300546399</v>
      </c>
      <c r="AW31" s="40">
        <v>0.45628415300546399</v>
      </c>
      <c r="AX31" s="40">
        <v>0.45628415300546399</v>
      </c>
      <c r="AY31" s="40">
        <v>0.45628415300546399</v>
      </c>
      <c r="AZ31" s="40">
        <v>0.45628415300546399</v>
      </c>
      <c r="BA31" s="40">
        <v>0.45628415300546399</v>
      </c>
      <c r="BB31" s="40">
        <v>0.45628415300546399</v>
      </c>
      <c r="BC31" s="40">
        <v>0.45628415300546399</v>
      </c>
      <c r="BD31" s="40">
        <v>0.45628415300546399</v>
      </c>
      <c r="BE31" s="40">
        <v>0.45628415300546399</v>
      </c>
      <c r="BF31" s="40">
        <v>0.45628415300546399</v>
      </c>
      <c r="BG31" s="40">
        <v>0.45628415300546399</v>
      </c>
      <c r="BH31" s="40">
        <v>0.45628415300546399</v>
      </c>
      <c r="BI31" s="40">
        <v>0.45628415300546399</v>
      </c>
      <c r="BJ31" s="40">
        <v>0.45628415300546399</v>
      </c>
      <c r="BK31" s="40">
        <v>0.45628415300546399</v>
      </c>
      <c r="BL31" s="40">
        <v>0.45628415300546399</v>
      </c>
      <c r="BM31" s="40">
        <v>0.45628415300546399</v>
      </c>
      <c r="BN31" s="40">
        <v>0.45628415300546399</v>
      </c>
      <c r="BO31" s="40">
        <v>0.45628415300546399</v>
      </c>
      <c r="BP31" s="40">
        <v>0.45628415300546399</v>
      </c>
      <c r="BQ31" s="40">
        <v>0.45628415300546399</v>
      </c>
      <c r="BR31" s="40">
        <v>0.45628415300546399</v>
      </c>
      <c r="BS31" s="40">
        <v>0.45628415300546399</v>
      </c>
      <c r="BT31" s="40">
        <v>0.45628415300546399</v>
      </c>
      <c r="BU31" s="40">
        <v>0.45628415300546399</v>
      </c>
      <c r="BV31" s="40">
        <v>0.45628415300546399</v>
      </c>
      <c r="BW31" s="40">
        <v>0.45628415300546399</v>
      </c>
      <c r="BX31" s="40">
        <v>0.45628415300546399</v>
      </c>
      <c r="BY31" s="40">
        <v>0.45628415300546399</v>
      </c>
      <c r="BZ31" s="40">
        <v>0.45628415300546399</v>
      </c>
      <c r="CA31" s="40">
        <v>0.45628415300546399</v>
      </c>
      <c r="CB31" s="40">
        <v>0.45628415300546399</v>
      </c>
      <c r="CC31" s="40">
        <v>0.45628415300546399</v>
      </c>
      <c r="CD31" s="40">
        <v>0.45628415300546399</v>
      </c>
      <c r="CE31" s="40">
        <v>0.45628415300546399</v>
      </c>
      <c r="CF31" s="40">
        <v>0.45628415300546399</v>
      </c>
      <c r="CG31" s="40">
        <v>0.45628415300546399</v>
      </c>
      <c r="CH31" s="40">
        <v>0.45628415300546399</v>
      </c>
      <c r="CI31" s="40">
        <v>0.45628415300546399</v>
      </c>
      <c r="CJ31" s="40">
        <v>0.45628415300546399</v>
      </c>
      <c r="CK31" s="40">
        <v>0.45628415300546399</v>
      </c>
      <c r="CL31" s="40">
        <v>0.45628415300546399</v>
      </c>
      <c r="CM31" s="40">
        <v>0.45628415300546399</v>
      </c>
      <c r="CN31" s="40">
        <v>0.45628415300546399</v>
      </c>
      <c r="CO31" s="40">
        <v>0.45628415300546399</v>
      </c>
      <c r="CP31" s="40">
        <v>0.45628415300546399</v>
      </c>
      <c r="CQ31" s="40">
        <v>0.45628415300546399</v>
      </c>
      <c r="CR31" s="40">
        <v>0.45628415300546399</v>
      </c>
      <c r="CS31" s="40">
        <v>0.45628415300546399</v>
      </c>
      <c r="CT31" s="40">
        <v>0.45628415300546399</v>
      </c>
      <c r="CU31" s="40">
        <v>0.45628415300546399</v>
      </c>
      <c r="CV31" s="40">
        <v>0.45628415300546399</v>
      </c>
      <c r="CW31" s="40">
        <v>0.45628415300546399</v>
      </c>
    </row>
    <row r="32" spans="1:102" x14ac:dyDescent="0.2">
      <c r="A32" s="36" t="s">
        <v>61</v>
      </c>
      <c r="B32" s="36" t="s">
        <v>60</v>
      </c>
      <c r="C32" s="33" t="s">
        <v>1174</v>
      </c>
      <c r="D32" s="33">
        <v>2.0316710345626299</v>
      </c>
      <c r="E32" s="44">
        <v>2.3343574423817079</v>
      </c>
      <c r="F32" s="41"/>
      <c r="G32" s="43"/>
      <c r="H32" s="42"/>
      <c r="I32" s="42"/>
      <c r="J32" s="41"/>
      <c r="K32" s="41"/>
      <c r="O32" s="62" t="s">
        <v>59</v>
      </c>
      <c r="P32" s="33" t="s">
        <v>57</v>
      </c>
      <c r="Q32" s="33" t="s">
        <v>6</v>
      </c>
      <c r="R32" s="33" t="s">
        <v>1177</v>
      </c>
      <c r="S32" s="40">
        <v>6.2451209992193599E-3</v>
      </c>
      <c r="T32" s="40">
        <v>6.2451209992193599E-3</v>
      </c>
      <c r="U32" s="40">
        <v>6.2451209992193599E-3</v>
      </c>
      <c r="V32" s="40">
        <v>6.2451209992193599E-3</v>
      </c>
      <c r="W32" s="40">
        <v>6.2451209992193599E-3</v>
      </c>
      <c r="X32" s="40">
        <v>6.2451209992193599E-3</v>
      </c>
      <c r="Y32" s="40">
        <v>6.2451209992193599E-3</v>
      </c>
      <c r="Z32" s="40">
        <v>6.2451209992193599E-3</v>
      </c>
      <c r="AA32" s="40">
        <v>6.2451209992193599E-3</v>
      </c>
      <c r="AB32" s="40">
        <v>6.2451209992193599E-3</v>
      </c>
      <c r="AC32" s="40">
        <v>6.2451209992193599E-3</v>
      </c>
      <c r="AD32" s="40">
        <v>6.2451209992193599E-3</v>
      </c>
      <c r="AE32" s="40">
        <v>6.2451209992193599E-3</v>
      </c>
      <c r="AF32" s="40">
        <v>6.2451209992193599E-3</v>
      </c>
      <c r="AG32" s="40">
        <v>6.2451209992193599E-3</v>
      </c>
      <c r="AH32" s="40">
        <v>6.2451209992193599E-3</v>
      </c>
      <c r="AI32" s="40">
        <v>6.2451209992193599E-3</v>
      </c>
      <c r="AJ32" s="40">
        <v>6.2451209992193599E-3</v>
      </c>
      <c r="AK32" s="40">
        <v>6.2451209992193599E-3</v>
      </c>
      <c r="AL32" s="40">
        <v>6.2451209992193599E-3</v>
      </c>
      <c r="AM32" s="40">
        <v>6.2451209992193599E-3</v>
      </c>
      <c r="AN32" s="40">
        <v>6.2451209992193599E-3</v>
      </c>
      <c r="AO32" s="40">
        <v>6.2451209992193599E-3</v>
      </c>
      <c r="AP32" s="40">
        <v>6.2451209992193599E-3</v>
      </c>
      <c r="AQ32" s="40">
        <v>6.2451209992193599E-3</v>
      </c>
      <c r="AR32" s="40">
        <v>6.2451209992193599E-3</v>
      </c>
      <c r="AS32" s="40">
        <v>6.2451209992193599E-3</v>
      </c>
      <c r="AT32" s="40">
        <v>6.2451209992193599E-3</v>
      </c>
      <c r="AU32" s="40">
        <v>6.2451209992193599E-3</v>
      </c>
      <c r="AV32" s="40">
        <v>6.2451209992193599E-3</v>
      </c>
      <c r="AW32" s="40">
        <v>6.2451209992193599E-3</v>
      </c>
      <c r="AX32" s="40">
        <v>6.2451209992193599E-3</v>
      </c>
      <c r="AY32" s="40">
        <v>6.2451209992193599E-3</v>
      </c>
      <c r="AZ32" s="40">
        <v>6.2451209992193599E-3</v>
      </c>
      <c r="BA32" s="40">
        <v>6.2451209992193599E-3</v>
      </c>
      <c r="BB32" s="40">
        <v>6.2451209992193599E-3</v>
      </c>
      <c r="BC32" s="40">
        <v>6.2451209992193599E-3</v>
      </c>
      <c r="BD32" s="40">
        <v>6.2451209992193599E-3</v>
      </c>
      <c r="BE32" s="40">
        <v>6.2451209992193599E-3</v>
      </c>
      <c r="BF32" s="40">
        <v>6.2451209992193599E-3</v>
      </c>
      <c r="BG32" s="40">
        <v>6.2451209992193599E-3</v>
      </c>
      <c r="BH32" s="40">
        <v>6.2451209992193599E-3</v>
      </c>
      <c r="BI32" s="40">
        <v>6.2451209992193599E-3</v>
      </c>
      <c r="BJ32" s="40">
        <v>6.2451209992193599E-3</v>
      </c>
      <c r="BK32" s="40">
        <v>6.2451209992193599E-3</v>
      </c>
      <c r="BL32" s="40">
        <v>6.2451209992193599E-3</v>
      </c>
      <c r="BM32" s="40">
        <v>6.2451209992193599E-3</v>
      </c>
      <c r="BN32" s="40">
        <v>6.2451209992193599E-3</v>
      </c>
      <c r="BO32" s="40">
        <v>6.2451209992193599E-3</v>
      </c>
      <c r="BP32" s="40">
        <v>6.2451209992193599E-3</v>
      </c>
      <c r="BQ32" s="40">
        <v>6.2451209992193599E-3</v>
      </c>
      <c r="BR32" s="40">
        <v>6.2451209992193599E-3</v>
      </c>
      <c r="BS32" s="40">
        <v>6.2451209992193599E-3</v>
      </c>
      <c r="BT32" s="40">
        <v>6.2451209992193599E-3</v>
      </c>
      <c r="BU32" s="40">
        <v>6.2451209992193599E-3</v>
      </c>
      <c r="BV32" s="40">
        <v>6.2451209992193599E-3</v>
      </c>
      <c r="BW32" s="40">
        <v>6.2451209992193599E-3</v>
      </c>
      <c r="BX32" s="40">
        <v>6.2451209992193599E-3</v>
      </c>
      <c r="BY32" s="40">
        <v>6.2451209992193599E-3</v>
      </c>
      <c r="BZ32" s="40">
        <v>6.2451209992193599E-3</v>
      </c>
      <c r="CA32" s="40">
        <v>6.2451209992193599E-3</v>
      </c>
      <c r="CB32" s="40">
        <v>6.2451209992193599E-3</v>
      </c>
      <c r="CC32" s="40">
        <v>6.2451209992193599E-3</v>
      </c>
      <c r="CD32" s="40">
        <v>6.2451209992193599E-3</v>
      </c>
      <c r="CE32" s="40">
        <v>6.2451209992193599E-3</v>
      </c>
      <c r="CF32" s="40">
        <v>6.2451209992193599E-3</v>
      </c>
      <c r="CG32" s="40">
        <v>6.2451209992193599E-3</v>
      </c>
      <c r="CH32" s="40">
        <v>6.2451209992193599E-3</v>
      </c>
      <c r="CI32" s="40">
        <v>6.2451209992193599E-3</v>
      </c>
      <c r="CJ32" s="40">
        <v>6.2451209992193599E-3</v>
      </c>
      <c r="CK32" s="40">
        <v>6.2451209992193599E-3</v>
      </c>
      <c r="CL32" s="40">
        <v>6.2451209992193599E-3</v>
      </c>
      <c r="CM32" s="40">
        <v>6.2451209992193599E-3</v>
      </c>
      <c r="CN32" s="40">
        <v>6.2451209992193599E-3</v>
      </c>
      <c r="CO32" s="40">
        <v>6.2451209992193599E-3</v>
      </c>
      <c r="CP32" s="40">
        <v>6.2451209992193599E-3</v>
      </c>
      <c r="CQ32" s="40">
        <v>6.2451209992193599E-3</v>
      </c>
      <c r="CR32" s="40">
        <v>6.2451209992193599E-3</v>
      </c>
      <c r="CS32" s="40">
        <v>6.2451209992193599E-3</v>
      </c>
      <c r="CT32" s="40">
        <v>6.2451209992193599E-3</v>
      </c>
      <c r="CU32" s="40">
        <v>6.2451209992193599E-3</v>
      </c>
      <c r="CV32" s="40">
        <v>6.2451209992193599E-3</v>
      </c>
      <c r="CW32" s="40">
        <v>6.2451209992193599E-3</v>
      </c>
    </row>
    <row r="33" spans="1:101" x14ac:dyDescent="0.2">
      <c r="A33" s="36" t="s">
        <v>1176</v>
      </c>
      <c r="B33" s="35" t="s">
        <v>1175</v>
      </c>
      <c r="C33" s="33" t="s">
        <v>6</v>
      </c>
      <c r="D33" s="33">
        <v>3.3188675951423399</v>
      </c>
      <c r="E33" s="44">
        <v>2.6644677371616572</v>
      </c>
      <c r="F33" s="41"/>
      <c r="G33" s="43"/>
      <c r="H33" s="42"/>
      <c r="I33" s="42"/>
      <c r="J33" s="41"/>
      <c r="K33" s="41"/>
      <c r="O33" s="62" t="s">
        <v>59</v>
      </c>
      <c r="P33" s="33" t="s">
        <v>57</v>
      </c>
      <c r="Q33" s="33" t="s">
        <v>6</v>
      </c>
      <c r="R33" s="33" t="s">
        <v>1173</v>
      </c>
      <c r="S33" s="40">
        <v>1.09289617486338E-2</v>
      </c>
      <c r="T33" s="40">
        <v>1.09289617486338E-2</v>
      </c>
      <c r="U33" s="40">
        <v>1.09289617486338E-2</v>
      </c>
      <c r="V33" s="40">
        <v>1.09289617486338E-2</v>
      </c>
      <c r="W33" s="40">
        <v>1.09289617486338E-2</v>
      </c>
      <c r="X33" s="40">
        <v>1.09289617486338E-2</v>
      </c>
      <c r="Y33" s="40">
        <v>1.09289617486338E-2</v>
      </c>
      <c r="Z33" s="40">
        <v>1.09289617486338E-2</v>
      </c>
      <c r="AA33" s="40">
        <v>1.09289617486338E-2</v>
      </c>
      <c r="AB33" s="40">
        <v>1.09289617486338E-2</v>
      </c>
      <c r="AC33" s="40">
        <v>1.09289617486338E-2</v>
      </c>
      <c r="AD33" s="40">
        <v>1.09289617486338E-2</v>
      </c>
      <c r="AE33" s="40">
        <v>1.09289617486338E-2</v>
      </c>
      <c r="AF33" s="40">
        <v>1.09289617486338E-2</v>
      </c>
      <c r="AG33" s="40">
        <v>1.09289617486338E-2</v>
      </c>
      <c r="AH33" s="40">
        <v>1.09289617486338E-2</v>
      </c>
      <c r="AI33" s="40">
        <v>1.09289617486338E-2</v>
      </c>
      <c r="AJ33" s="40">
        <v>1.09289617486338E-2</v>
      </c>
      <c r="AK33" s="40">
        <v>1.09289617486338E-2</v>
      </c>
      <c r="AL33" s="40">
        <v>1.09289617486338E-2</v>
      </c>
      <c r="AM33" s="40">
        <v>1.09289617486338E-2</v>
      </c>
      <c r="AN33" s="40">
        <v>1.09289617486338E-2</v>
      </c>
      <c r="AO33" s="40">
        <v>1.09289617486338E-2</v>
      </c>
      <c r="AP33" s="40">
        <v>1.09289617486338E-2</v>
      </c>
      <c r="AQ33" s="40">
        <v>1.09289617486338E-2</v>
      </c>
      <c r="AR33" s="40">
        <v>1.09289617486338E-2</v>
      </c>
      <c r="AS33" s="40">
        <v>1.09289617486338E-2</v>
      </c>
      <c r="AT33" s="40">
        <v>1.09289617486338E-2</v>
      </c>
      <c r="AU33" s="40">
        <v>1.09289617486338E-2</v>
      </c>
      <c r="AV33" s="40">
        <v>1.09289617486338E-2</v>
      </c>
      <c r="AW33" s="40">
        <v>1.09289617486338E-2</v>
      </c>
      <c r="AX33" s="40">
        <v>1.09289617486338E-2</v>
      </c>
      <c r="AY33" s="40">
        <v>1.09289617486338E-2</v>
      </c>
      <c r="AZ33" s="40">
        <v>1.09289617486338E-2</v>
      </c>
      <c r="BA33" s="40">
        <v>1.09289617486338E-2</v>
      </c>
      <c r="BB33" s="40">
        <v>1.09289617486338E-2</v>
      </c>
      <c r="BC33" s="40">
        <v>1.09289617486338E-2</v>
      </c>
      <c r="BD33" s="40">
        <v>1.09289617486338E-2</v>
      </c>
      <c r="BE33" s="40">
        <v>1.09289617486338E-2</v>
      </c>
      <c r="BF33" s="40">
        <v>1.09289617486338E-2</v>
      </c>
      <c r="BG33" s="40">
        <v>1.09289617486338E-2</v>
      </c>
      <c r="BH33" s="40">
        <v>1.09289617486338E-2</v>
      </c>
      <c r="BI33" s="40">
        <v>1.09289617486338E-2</v>
      </c>
      <c r="BJ33" s="40">
        <v>1.09289617486338E-2</v>
      </c>
      <c r="BK33" s="40">
        <v>1.09289617486338E-2</v>
      </c>
      <c r="BL33" s="40">
        <v>1.09289617486338E-2</v>
      </c>
      <c r="BM33" s="40">
        <v>1.09289617486338E-2</v>
      </c>
      <c r="BN33" s="40">
        <v>1.09289617486338E-2</v>
      </c>
      <c r="BO33" s="40">
        <v>1.09289617486338E-2</v>
      </c>
      <c r="BP33" s="40">
        <v>1.09289617486338E-2</v>
      </c>
      <c r="BQ33" s="40">
        <v>1.09289617486338E-2</v>
      </c>
      <c r="BR33" s="40">
        <v>1.09289617486338E-2</v>
      </c>
      <c r="BS33" s="40">
        <v>1.09289617486338E-2</v>
      </c>
      <c r="BT33" s="40">
        <v>1.09289617486338E-2</v>
      </c>
      <c r="BU33" s="40">
        <v>1.09289617486338E-2</v>
      </c>
      <c r="BV33" s="40">
        <v>1.09289617486338E-2</v>
      </c>
      <c r="BW33" s="40">
        <v>1.09289617486338E-2</v>
      </c>
      <c r="BX33" s="40">
        <v>1.09289617486338E-2</v>
      </c>
      <c r="BY33" s="40">
        <v>1.09289617486338E-2</v>
      </c>
      <c r="BZ33" s="40">
        <v>1.09289617486338E-2</v>
      </c>
      <c r="CA33" s="40">
        <v>1.09289617486338E-2</v>
      </c>
      <c r="CB33" s="40">
        <v>1.09289617486338E-2</v>
      </c>
      <c r="CC33" s="40">
        <v>1.09289617486338E-2</v>
      </c>
      <c r="CD33" s="40">
        <v>1.09289617486338E-2</v>
      </c>
      <c r="CE33" s="40">
        <v>1.09289617486338E-2</v>
      </c>
      <c r="CF33" s="40">
        <v>1.09289617486338E-2</v>
      </c>
      <c r="CG33" s="40">
        <v>1.09289617486338E-2</v>
      </c>
      <c r="CH33" s="40">
        <v>1.09289617486338E-2</v>
      </c>
      <c r="CI33" s="40">
        <v>1.09289617486338E-2</v>
      </c>
      <c r="CJ33" s="40">
        <v>1.09289617486338E-2</v>
      </c>
      <c r="CK33" s="40">
        <v>1.09289617486338E-2</v>
      </c>
      <c r="CL33" s="40">
        <v>1.09289617486338E-2</v>
      </c>
      <c r="CM33" s="40">
        <v>1.09289617486338E-2</v>
      </c>
      <c r="CN33" s="40">
        <v>1.09289617486338E-2</v>
      </c>
      <c r="CO33" s="40">
        <v>1.09289617486338E-2</v>
      </c>
      <c r="CP33" s="40">
        <v>1.09289617486338E-2</v>
      </c>
      <c r="CQ33" s="40">
        <v>1.09289617486338E-2</v>
      </c>
      <c r="CR33" s="40">
        <v>1.09289617486338E-2</v>
      </c>
      <c r="CS33" s="40">
        <v>1.09289617486338E-2</v>
      </c>
      <c r="CT33" s="40">
        <v>1.09289617486338E-2</v>
      </c>
      <c r="CU33" s="40">
        <v>1.09289617486338E-2</v>
      </c>
      <c r="CV33" s="40">
        <v>1.09289617486338E-2</v>
      </c>
      <c r="CW33" s="40">
        <v>1.09289617486338E-2</v>
      </c>
    </row>
    <row r="34" spans="1:101" x14ac:dyDescent="0.2">
      <c r="A34" s="36" t="s">
        <v>1176</v>
      </c>
      <c r="B34" s="35" t="s">
        <v>1175</v>
      </c>
      <c r="C34" s="33" t="s">
        <v>1174</v>
      </c>
      <c r="D34" s="33">
        <v>3.3639513534123999</v>
      </c>
      <c r="E34" s="44">
        <v>2.7462075112512738</v>
      </c>
      <c r="F34" s="41"/>
      <c r="G34" s="43"/>
      <c r="H34" s="42"/>
      <c r="I34" s="42"/>
      <c r="J34" s="41"/>
      <c r="K34" s="41"/>
      <c r="O34" s="62" t="s">
        <v>59</v>
      </c>
      <c r="P34" s="33" t="s">
        <v>57</v>
      </c>
      <c r="Q34" s="33" t="s">
        <v>1174</v>
      </c>
      <c r="R34" s="33" t="s">
        <v>1181</v>
      </c>
      <c r="S34" s="40">
        <v>0.233606557377049</v>
      </c>
      <c r="T34" s="40">
        <v>0.233606557377049</v>
      </c>
      <c r="U34" s="40">
        <v>0.233606557377049</v>
      </c>
      <c r="V34" s="40">
        <v>0.233606557377049</v>
      </c>
      <c r="W34" s="40">
        <v>0.233606557377049</v>
      </c>
      <c r="X34" s="40">
        <v>0.233606557377049</v>
      </c>
      <c r="Y34" s="40">
        <v>0.233606557377049</v>
      </c>
      <c r="Z34" s="40">
        <v>0.233606557377049</v>
      </c>
      <c r="AA34" s="40">
        <v>0.233606557377049</v>
      </c>
      <c r="AB34" s="40">
        <v>0.233606557377049</v>
      </c>
      <c r="AC34" s="40">
        <v>0.233606557377049</v>
      </c>
      <c r="AD34" s="40">
        <v>0.233606557377049</v>
      </c>
      <c r="AE34" s="40">
        <v>0.233606557377049</v>
      </c>
      <c r="AF34" s="40">
        <v>0.233606557377049</v>
      </c>
      <c r="AG34" s="40">
        <v>0.233606557377049</v>
      </c>
      <c r="AH34" s="40">
        <v>0.233606557377049</v>
      </c>
      <c r="AI34" s="40">
        <v>0.233606557377049</v>
      </c>
      <c r="AJ34" s="40">
        <v>0.233606557377049</v>
      </c>
      <c r="AK34" s="40">
        <v>0.233606557377049</v>
      </c>
      <c r="AL34" s="40">
        <v>0.233606557377049</v>
      </c>
      <c r="AM34" s="40">
        <v>0.233606557377049</v>
      </c>
      <c r="AN34" s="40">
        <v>0.233606557377049</v>
      </c>
      <c r="AO34" s="40">
        <v>0.233606557377049</v>
      </c>
      <c r="AP34" s="40">
        <v>0.233606557377049</v>
      </c>
      <c r="AQ34" s="40">
        <v>0.233606557377049</v>
      </c>
      <c r="AR34" s="40">
        <v>0.233606557377049</v>
      </c>
      <c r="AS34" s="40">
        <v>0.233606557377049</v>
      </c>
      <c r="AT34" s="40">
        <v>0.233606557377049</v>
      </c>
      <c r="AU34" s="40">
        <v>0.233606557377049</v>
      </c>
      <c r="AV34" s="40">
        <v>0.233606557377049</v>
      </c>
      <c r="AW34" s="40">
        <v>0.233606557377049</v>
      </c>
      <c r="AX34" s="40">
        <v>0.233606557377049</v>
      </c>
      <c r="AY34" s="40">
        <v>0.233606557377049</v>
      </c>
      <c r="AZ34" s="40">
        <v>0.233606557377049</v>
      </c>
      <c r="BA34" s="40">
        <v>0.233606557377049</v>
      </c>
      <c r="BB34" s="40">
        <v>0.233606557377049</v>
      </c>
      <c r="BC34" s="40">
        <v>0.233606557377049</v>
      </c>
      <c r="BD34" s="40">
        <v>0.233606557377049</v>
      </c>
      <c r="BE34" s="40">
        <v>0.233606557377049</v>
      </c>
      <c r="BF34" s="40">
        <v>0.233606557377049</v>
      </c>
      <c r="BG34" s="40">
        <v>0.233606557377049</v>
      </c>
      <c r="BH34" s="40">
        <v>0.233606557377049</v>
      </c>
      <c r="BI34" s="40">
        <v>0.233606557377049</v>
      </c>
      <c r="BJ34" s="40">
        <v>0.233606557377049</v>
      </c>
      <c r="BK34" s="40">
        <v>0.233606557377049</v>
      </c>
      <c r="BL34" s="40">
        <v>0.233606557377049</v>
      </c>
      <c r="BM34" s="40">
        <v>0.233606557377049</v>
      </c>
      <c r="BN34" s="40">
        <v>0.233606557377049</v>
      </c>
      <c r="BO34" s="40">
        <v>0.233606557377049</v>
      </c>
      <c r="BP34" s="40">
        <v>0.233606557377049</v>
      </c>
      <c r="BQ34" s="40">
        <v>0.233606557377049</v>
      </c>
      <c r="BR34" s="40">
        <v>0.233606557377049</v>
      </c>
      <c r="BS34" s="40">
        <v>0.233606557377049</v>
      </c>
      <c r="BT34" s="40">
        <v>0.233606557377049</v>
      </c>
      <c r="BU34" s="40">
        <v>0.233606557377049</v>
      </c>
      <c r="BV34" s="40">
        <v>0.233606557377049</v>
      </c>
      <c r="BW34" s="40">
        <v>0.233606557377049</v>
      </c>
      <c r="BX34" s="40">
        <v>0.233606557377049</v>
      </c>
      <c r="BY34" s="40">
        <v>0.233606557377049</v>
      </c>
      <c r="BZ34" s="40">
        <v>0.233606557377049</v>
      </c>
      <c r="CA34" s="40">
        <v>0.233606557377049</v>
      </c>
      <c r="CB34" s="40">
        <v>0.233606557377049</v>
      </c>
      <c r="CC34" s="40">
        <v>0.233606557377049</v>
      </c>
      <c r="CD34" s="40">
        <v>0.233606557377049</v>
      </c>
      <c r="CE34" s="40">
        <v>0.233606557377049</v>
      </c>
      <c r="CF34" s="40">
        <v>0.233606557377049</v>
      </c>
      <c r="CG34" s="40">
        <v>0.233606557377049</v>
      </c>
      <c r="CH34" s="40">
        <v>0.233606557377049</v>
      </c>
      <c r="CI34" s="40">
        <v>0.233606557377049</v>
      </c>
      <c r="CJ34" s="40">
        <v>0.233606557377049</v>
      </c>
      <c r="CK34" s="40">
        <v>0.233606557377049</v>
      </c>
      <c r="CL34" s="40">
        <v>0.233606557377049</v>
      </c>
      <c r="CM34" s="40">
        <v>0.233606557377049</v>
      </c>
      <c r="CN34" s="40">
        <v>0.233606557377049</v>
      </c>
      <c r="CO34" s="40">
        <v>0.233606557377049</v>
      </c>
      <c r="CP34" s="40">
        <v>0.233606557377049</v>
      </c>
      <c r="CQ34" s="40">
        <v>0.233606557377049</v>
      </c>
      <c r="CR34" s="40">
        <v>0.233606557377049</v>
      </c>
      <c r="CS34" s="40">
        <v>0.233606557377049</v>
      </c>
      <c r="CT34" s="40">
        <v>0.233606557377049</v>
      </c>
      <c r="CU34" s="40">
        <v>0.233606557377049</v>
      </c>
      <c r="CV34" s="40">
        <v>0.233606557377049</v>
      </c>
      <c r="CW34" s="40">
        <v>0.233606557377049</v>
      </c>
    </row>
    <row r="35" spans="1:101" x14ac:dyDescent="0.2">
      <c r="A35" s="36"/>
      <c r="B35" s="35"/>
      <c r="F35" s="41"/>
      <c r="G35" s="43"/>
      <c r="H35" s="42"/>
      <c r="I35" s="42"/>
      <c r="J35" s="41"/>
      <c r="K35" s="41"/>
      <c r="O35" s="62" t="s">
        <v>59</v>
      </c>
      <c r="P35" s="33" t="s">
        <v>57</v>
      </c>
      <c r="Q35" s="33" t="s">
        <v>1174</v>
      </c>
      <c r="R35" s="33" t="s">
        <v>1180</v>
      </c>
      <c r="S35" s="40">
        <v>0.21379781420765001</v>
      </c>
      <c r="T35" s="40">
        <v>0.21379781420765001</v>
      </c>
      <c r="U35" s="40">
        <v>0.21379781420765001</v>
      </c>
      <c r="V35" s="40">
        <v>0.21379781420765001</v>
      </c>
      <c r="W35" s="40">
        <v>0.21379781420765001</v>
      </c>
      <c r="X35" s="40">
        <v>0.21379781420765001</v>
      </c>
      <c r="Y35" s="40">
        <v>0.21379781420765001</v>
      </c>
      <c r="Z35" s="40">
        <v>0.21379781420765001</v>
      </c>
      <c r="AA35" s="40">
        <v>0.21379781420765001</v>
      </c>
      <c r="AB35" s="40">
        <v>0.21379781420765001</v>
      </c>
      <c r="AC35" s="40">
        <v>0.21379781420765001</v>
      </c>
      <c r="AD35" s="40">
        <v>0.21379781420765001</v>
      </c>
      <c r="AE35" s="40">
        <v>0.21379781420765001</v>
      </c>
      <c r="AF35" s="40">
        <v>0.21379781420765001</v>
      </c>
      <c r="AG35" s="40">
        <v>0.21379781420765001</v>
      </c>
      <c r="AH35" s="40">
        <v>0.21379781420765001</v>
      </c>
      <c r="AI35" s="40">
        <v>0.21379781420765001</v>
      </c>
      <c r="AJ35" s="40">
        <v>0.21379781420765001</v>
      </c>
      <c r="AK35" s="40">
        <v>0.21379781420765001</v>
      </c>
      <c r="AL35" s="40">
        <v>0.21379781420765001</v>
      </c>
      <c r="AM35" s="40">
        <v>0.21379781420765001</v>
      </c>
      <c r="AN35" s="40">
        <v>0.21379781420765001</v>
      </c>
      <c r="AO35" s="40">
        <v>0.21379781420765001</v>
      </c>
      <c r="AP35" s="40">
        <v>0.21379781420765001</v>
      </c>
      <c r="AQ35" s="40">
        <v>0.21379781420765001</v>
      </c>
      <c r="AR35" s="40">
        <v>0.21379781420765001</v>
      </c>
      <c r="AS35" s="40">
        <v>0.21379781420765001</v>
      </c>
      <c r="AT35" s="40">
        <v>0.21379781420765001</v>
      </c>
      <c r="AU35" s="40">
        <v>0.21379781420765001</v>
      </c>
      <c r="AV35" s="40">
        <v>0.21379781420765001</v>
      </c>
      <c r="AW35" s="40">
        <v>0.21379781420765001</v>
      </c>
      <c r="AX35" s="40">
        <v>0.21379781420765001</v>
      </c>
      <c r="AY35" s="40">
        <v>0.21379781420765001</v>
      </c>
      <c r="AZ35" s="40">
        <v>0.21379781420765001</v>
      </c>
      <c r="BA35" s="40">
        <v>0.21379781420765001</v>
      </c>
      <c r="BB35" s="40">
        <v>0.21379781420765001</v>
      </c>
      <c r="BC35" s="40">
        <v>0.21379781420765001</v>
      </c>
      <c r="BD35" s="40">
        <v>0.21379781420765001</v>
      </c>
      <c r="BE35" s="40">
        <v>0.21379781420765001</v>
      </c>
      <c r="BF35" s="40">
        <v>0.21379781420765001</v>
      </c>
      <c r="BG35" s="40">
        <v>0.21379781420765001</v>
      </c>
      <c r="BH35" s="40">
        <v>0.21379781420765001</v>
      </c>
      <c r="BI35" s="40">
        <v>0.21379781420765001</v>
      </c>
      <c r="BJ35" s="40">
        <v>0.21379781420765001</v>
      </c>
      <c r="BK35" s="40">
        <v>0.21379781420765001</v>
      </c>
      <c r="BL35" s="40">
        <v>0.21379781420765001</v>
      </c>
      <c r="BM35" s="40">
        <v>0.21379781420765001</v>
      </c>
      <c r="BN35" s="40">
        <v>0.21379781420765001</v>
      </c>
      <c r="BO35" s="40">
        <v>0.21379781420765001</v>
      </c>
      <c r="BP35" s="40">
        <v>0.21379781420765001</v>
      </c>
      <c r="BQ35" s="40">
        <v>0.21379781420765001</v>
      </c>
      <c r="BR35" s="40">
        <v>0.21379781420765001</v>
      </c>
      <c r="BS35" s="40">
        <v>0.21379781420765001</v>
      </c>
      <c r="BT35" s="40">
        <v>0.21379781420765001</v>
      </c>
      <c r="BU35" s="40">
        <v>0.21379781420765001</v>
      </c>
      <c r="BV35" s="40">
        <v>0.21379781420765001</v>
      </c>
      <c r="BW35" s="40">
        <v>0.21379781420765001</v>
      </c>
      <c r="BX35" s="40">
        <v>0.21379781420765001</v>
      </c>
      <c r="BY35" s="40">
        <v>0.21379781420765001</v>
      </c>
      <c r="BZ35" s="40">
        <v>0.21379781420765001</v>
      </c>
      <c r="CA35" s="40">
        <v>0.21379781420765001</v>
      </c>
      <c r="CB35" s="40">
        <v>0.21379781420765001</v>
      </c>
      <c r="CC35" s="40">
        <v>0.21379781420765001</v>
      </c>
      <c r="CD35" s="40">
        <v>0.21379781420765001</v>
      </c>
      <c r="CE35" s="40">
        <v>0.21379781420765001</v>
      </c>
      <c r="CF35" s="40">
        <v>0.21379781420765001</v>
      </c>
      <c r="CG35" s="40">
        <v>0.21379781420765001</v>
      </c>
      <c r="CH35" s="40">
        <v>0.21379781420765001</v>
      </c>
      <c r="CI35" s="40">
        <v>0.21379781420765001</v>
      </c>
      <c r="CJ35" s="40">
        <v>0.21379781420765001</v>
      </c>
      <c r="CK35" s="40">
        <v>0.21379781420765001</v>
      </c>
      <c r="CL35" s="40">
        <v>0.21379781420765001</v>
      </c>
      <c r="CM35" s="40">
        <v>0.21379781420765001</v>
      </c>
      <c r="CN35" s="40">
        <v>0.21379781420765001</v>
      </c>
      <c r="CO35" s="40">
        <v>0.21379781420765001</v>
      </c>
      <c r="CP35" s="40">
        <v>0.21379781420765001</v>
      </c>
      <c r="CQ35" s="40">
        <v>0.21379781420765001</v>
      </c>
      <c r="CR35" s="40">
        <v>0.21379781420765001</v>
      </c>
      <c r="CS35" s="40">
        <v>0.21379781420765001</v>
      </c>
      <c r="CT35" s="40">
        <v>0.21379781420765001</v>
      </c>
      <c r="CU35" s="40">
        <v>0.21379781420765001</v>
      </c>
      <c r="CV35" s="40">
        <v>0.21379781420765001</v>
      </c>
      <c r="CW35" s="40">
        <v>0.21379781420765001</v>
      </c>
    </row>
    <row r="36" spans="1:101" x14ac:dyDescent="0.2">
      <c r="A36" s="36"/>
      <c r="B36" s="35"/>
      <c r="F36" s="41"/>
      <c r="G36" s="43"/>
      <c r="H36" s="42"/>
      <c r="I36" s="42"/>
      <c r="J36" s="41"/>
      <c r="K36" s="41"/>
      <c r="O36" s="62" t="s">
        <v>59</v>
      </c>
      <c r="P36" s="33" t="s">
        <v>57</v>
      </c>
      <c r="Q36" s="33" t="s">
        <v>1174</v>
      </c>
      <c r="R36" s="33" t="s">
        <v>1177</v>
      </c>
      <c r="S36" s="40">
        <v>3.9032006245120999E-4</v>
      </c>
      <c r="T36" s="40">
        <v>3.9032006245120999E-4</v>
      </c>
      <c r="U36" s="40">
        <v>3.9032006245120999E-4</v>
      </c>
      <c r="V36" s="40">
        <v>3.9032006245120999E-4</v>
      </c>
      <c r="W36" s="40">
        <v>3.9032006245120999E-4</v>
      </c>
      <c r="X36" s="40">
        <v>3.9032006245120999E-4</v>
      </c>
      <c r="Y36" s="40">
        <v>3.9032006245120999E-4</v>
      </c>
      <c r="Z36" s="40">
        <v>3.9032006245120999E-4</v>
      </c>
      <c r="AA36" s="40">
        <v>3.9032006245120999E-4</v>
      </c>
      <c r="AB36" s="40">
        <v>3.9032006245120999E-4</v>
      </c>
      <c r="AC36" s="40">
        <v>3.9032006245120999E-4</v>
      </c>
      <c r="AD36" s="40">
        <v>3.9032006245120999E-4</v>
      </c>
      <c r="AE36" s="40">
        <v>3.9032006245120999E-4</v>
      </c>
      <c r="AF36" s="40">
        <v>3.9032006245120999E-4</v>
      </c>
      <c r="AG36" s="40">
        <v>3.9032006245120999E-4</v>
      </c>
      <c r="AH36" s="40">
        <v>3.9032006245120999E-4</v>
      </c>
      <c r="AI36" s="40">
        <v>3.9032006245120999E-4</v>
      </c>
      <c r="AJ36" s="40">
        <v>3.9032006245120999E-4</v>
      </c>
      <c r="AK36" s="40">
        <v>3.9032006245120999E-4</v>
      </c>
      <c r="AL36" s="40">
        <v>3.9032006245120999E-4</v>
      </c>
      <c r="AM36" s="40">
        <v>3.9032006245120999E-4</v>
      </c>
      <c r="AN36" s="40">
        <v>3.9032006245120999E-4</v>
      </c>
      <c r="AO36" s="40">
        <v>3.9032006245120999E-4</v>
      </c>
      <c r="AP36" s="40">
        <v>3.9032006245120999E-4</v>
      </c>
      <c r="AQ36" s="40">
        <v>3.9032006245120999E-4</v>
      </c>
      <c r="AR36" s="40">
        <v>3.9032006245120999E-4</v>
      </c>
      <c r="AS36" s="40">
        <v>3.9032006245120999E-4</v>
      </c>
      <c r="AT36" s="40">
        <v>3.9032006245120999E-4</v>
      </c>
      <c r="AU36" s="40">
        <v>3.9032006245120999E-4</v>
      </c>
      <c r="AV36" s="40">
        <v>3.9032006245120999E-4</v>
      </c>
      <c r="AW36" s="40">
        <v>3.9032006245120999E-4</v>
      </c>
      <c r="AX36" s="40">
        <v>3.9032006245120999E-4</v>
      </c>
      <c r="AY36" s="40">
        <v>3.9032006245120999E-4</v>
      </c>
      <c r="AZ36" s="40">
        <v>3.9032006245120999E-4</v>
      </c>
      <c r="BA36" s="40">
        <v>3.9032006245120999E-4</v>
      </c>
      <c r="BB36" s="40">
        <v>3.9032006245120999E-4</v>
      </c>
      <c r="BC36" s="40">
        <v>3.9032006245120999E-4</v>
      </c>
      <c r="BD36" s="40">
        <v>3.9032006245120999E-4</v>
      </c>
      <c r="BE36" s="40">
        <v>3.9032006245120999E-4</v>
      </c>
      <c r="BF36" s="40">
        <v>3.9032006245120999E-4</v>
      </c>
      <c r="BG36" s="40">
        <v>3.9032006245120999E-4</v>
      </c>
      <c r="BH36" s="40">
        <v>3.9032006245120999E-4</v>
      </c>
      <c r="BI36" s="40">
        <v>3.9032006245120999E-4</v>
      </c>
      <c r="BJ36" s="40">
        <v>3.9032006245120999E-4</v>
      </c>
      <c r="BK36" s="40">
        <v>3.9032006245120999E-4</v>
      </c>
      <c r="BL36" s="40">
        <v>3.9032006245120999E-4</v>
      </c>
      <c r="BM36" s="40">
        <v>3.9032006245120999E-4</v>
      </c>
      <c r="BN36" s="40">
        <v>3.9032006245120999E-4</v>
      </c>
      <c r="BO36" s="40">
        <v>3.9032006245120999E-4</v>
      </c>
      <c r="BP36" s="40">
        <v>3.9032006245120999E-4</v>
      </c>
      <c r="BQ36" s="40">
        <v>3.9032006245120999E-4</v>
      </c>
      <c r="BR36" s="40">
        <v>3.9032006245120999E-4</v>
      </c>
      <c r="BS36" s="40">
        <v>3.9032006245120999E-4</v>
      </c>
      <c r="BT36" s="40">
        <v>3.9032006245120999E-4</v>
      </c>
      <c r="BU36" s="40">
        <v>3.9032006245120999E-4</v>
      </c>
      <c r="BV36" s="40">
        <v>3.9032006245120999E-4</v>
      </c>
      <c r="BW36" s="40">
        <v>3.9032006245120999E-4</v>
      </c>
      <c r="BX36" s="40">
        <v>3.9032006245120999E-4</v>
      </c>
      <c r="BY36" s="40">
        <v>3.9032006245120999E-4</v>
      </c>
      <c r="BZ36" s="40">
        <v>3.9032006245120999E-4</v>
      </c>
      <c r="CA36" s="40">
        <v>3.9032006245120999E-4</v>
      </c>
      <c r="CB36" s="40">
        <v>3.9032006245120999E-4</v>
      </c>
      <c r="CC36" s="40">
        <v>3.9032006245120999E-4</v>
      </c>
      <c r="CD36" s="40">
        <v>3.9032006245120999E-4</v>
      </c>
      <c r="CE36" s="40">
        <v>3.9032006245120999E-4</v>
      </c>
      <c r="CF36" s="40">
        <v>3.9032006245120999E-4</v>
      </c>
      <c r="CG36" s="40">
        <v>3.9032006245120999E-4</v>
      </c>
      <c r="CH36" s="40">
        <v>3.9032006245120999E-4</v>
      </c>
      <c r="CI36" s="40">
        <v>3.9032006245120999E-4</v>
      </c>
      <c r="CJ36" s="40">
        <v>3.9032006245120999E-4</v>
      </c>
      <c r="CK36" s="40">
        <v>3.9032006245120999E-4</v>
      </c>
      <c r="CL36" s="40">
        <v>3.9032006245120999E-4</v>
      </c>
      <c r="CM36" s="40">
        <v>3.9032006245120999E-4</v>
      </c>
      <c r="CN36" s="40">
        <v>3.9032006245120999E-4</v>
      </c>
      <c r="CO36" s="40">
        <v>3.9032006245120999E-4</v>
      </c>
      <c r="CP36" s="40">
        <v>3.9032006245120999E-4</v>
      </c>
      <c r="CQ36" s="40">
        <v>3.9032006245120999E-4</v>
      </c>
      <c r="CR36" s="40">
        <v>3.9032006245120999E-4</v>
      </c>
      <c r="CS36" s="40">
        <v>3.9032006245120999E-4</v>
      </c>
      <c r="CT36" s="40">
        <v>3.9032006245120999E-4</v>
      </c>
      <c r="CU36" s="40">
        <v>3.9032006245120999E-4</v>
      </c>
      <c r="CV36" s="40">
        <v>3.9032006245120999E-4</v>
      </c>
      <c r="CW36" s="40">
        <v>3.9032006245120999E-4</v>
      </c>
    </row>
    <row r="37" spans="1:101" x14ac:dyDescent="0.2">
      <c r="H37" s="42"/>
      <c r="I37" s="42"/>
      <c r="J37" s="41"/>
      <c r="K37" s="41"/>
      <c r="O37" s="62" t="s">
        <v>59</v>
      </c>
      <c r="P37" s="33" t="s">
        <v>57</v>
      </c>
      <c r="Q37" s="33" t="s">
        <v>1174</v>
      </c>
      <c r="R37" s="33" t="s">
        <v>1173</v>
      </c>
      <c r="S37" s="40">
        <v>3.9032006245120999E-3</v>
      </c>
      <c r="T37" s="40">
        <v>3.9032006245120999E-3</v>
      </c>
      <c r="U37" s="40">
        <v>3.9032006245120999E-3</v>
      </c>
      <c r="V37" s="40">
        <v>3.9032006245120999E-3</v>
      </c>
      <c r="W37" s="40">
        <v>3.9032006245120999E-3</v>
      </c>
      <c r="X37" s="40">
        <v>3.9032006245120999E-3</v>
      </c>
      <c r="Y37" s="40">
        <v>3.9032006245120999E-3</v>
      </c>
      <c r="Z37" s="40">
        <v>3.9032006245120999E-3</v>
      </c>
      <c r="AA37" s="40">
        <v>3.9032006245120999E-3</v>
      </c>
      <c r="AB37" s="40">
        <v>3.9032006245120999E-3</v>
      </c>
      <c r="AC37" s="40">
        <v>3.9032006245120999E-3</v>
      </c>
      <c r="AD37" s="40">
        <v>3.9032006245120999E-3</v>
      </c>
      <c r="AE37" s="40">
        <v>3.9032006245120999E-3</v>
      </c>
      <c r="AF37" s="40">
        <v>3.9032006245120999E-3</v>
      </c>
      <c r="AG37" s="40">
        <v>3.9032006245120999E-3</v>
      </c>
      <c r="AH37" s="40">
        <v>3.9032006245120999E-3</v>
      </c>
      <c r="AI37" s="40">
        <v>3.9032006245120999E-3</v>
      </c>
      <c r="AJ37" s="40">
        <v>3.9032006245120999E-3</v>
      </c>
      <c r="AK37" s="40">
        <v>3.9032006245120999E-3</v>
      </c>
      <c r="AL37" s="40">
        <v>3.9032006245120999E-3</v>
      </c>
      <c r="AM37" s="40">
        <v>3.9032006245120999E-3</v>
      </c>
      <c r="AN37" s="40">
        <v>3.9032006245120999E-3</v>
      </c>
      <c r="AO37" s="40">
        <v>3.9032006245120999E-3</v>
      </c>
      <c r="AP37" s="40">
        <v>3.9032006245120999E-3</v>
      </c>
      <c r="AQ37" s="40">
        <v>3.9032006245120999E-3</v>
      </c>
      <c r="AR37" s="40">
        <v>3.9032006245120999E-3</v>
      </c>
      <c r="AS37" s="40">
        <v>3.9032006245120999E-3</v>
      </c>
      <c r="AT37" s="40">
        <v>3.9032006245120999E-3</v>
      </c>
      <c r="AU37" s="40">
        <v>3.9032006245120999E-3</v>
      </c>
      <c r="AV37" s="40">
        <v>3.9032006245120999E-3</v>
      </c>
      <c r="AW37" s="40">
        <v>3.9032006245120999E-3</v>
      </c>
      <c r="AX37" s="40">
        <v>3.9032006245120999E-3</v>
      </c>
      <c r="AY37" s="40">
        <v>3.9032006245120999E-3</v>
      </c>
      <c r="AZ37" s="40">
        <v>3.9032006245120999E-3</v>
      </c>
      <c r="BA37" s="40">
        <v>3.9032006245120999E-3</v>
      </c>
      <c r="BB37" s="40">
        <v>3.9032006245120999E-3</v>
      </c>
      <c r="BC37" s="40">
        <v>3.9032006245120999E-3</v>
      </c>
      <c r="BD37" s="40">
        <v>3.9032006245120999E-3</v>
      </c>
      <c r="BE37" s="40">
        <v>3.9032006245120999E-3</v>
      </c>
      <c r="BF37" s="40">
        <v>3.9032006245120999E-3</v>
      </c>
      <c r="BG37" s="40">
        <v>3.9032006245120999E-3</v>
      </c>
      <c r="BH37" s="40">
        <v>3.9032006245120999E-3</v>
      </c>
      <c r="BI37" s="40">
        <v>3.9032006245120999E-3</v>
      </c>
      <c r="BJ37" s="40">
        <v>3.9032006245120999E-3</v>
      </c>
      <c r="BK37" s="40">
        <v>3.9032006245120999E-3</v>
      </c>
      <c r="BL37" s="40">
        <v>3.9032006245120999E-3</v>
      </c>
      <c r="BM37" s="40">
        <v>3.9032006245120999E-3</v>
      </c>
      <c r="BN37" s="40">
        <v>3.9032006245120999E-3</v>
      </c>
      <c r="BO37" s="40">
        <v>3.9032006245120999E-3</v>
      </c>
      <c r="BP37" s="40">
        <v>3.9032006245120999E-3</v>
      </c>
      <c r="BQ37" s="40">
        <v>3.9032006245120999E-3</v>
      </c>
      <c r="BR37" s="40">
        <v>3.9032006245120999E-3</v>
      </c>
      <c r="BS37" s="40">
        <v>3.9032006245120999E-3</v>
      </c>
      <c r="BT37" s="40">
        <v>3.9032006245120999E-3</v>
      </c>
      <c r="BU37" s="40">
        <v>3.9032006245120999E-3</v>
      </c>
      <c r="BV37" s="40">
        <v>3.9032006245120999E-3</v>
      </c>
      <c r="BW37" s="40">
        <v>3.9032006245120999E-3</v>
      </c>
      <c r="BX37" s="40">
        <v>3.9032006245120999E-3</v>
      </c>
      <c r="BY37" s="40">
        <v>3.9032006245120999E-3</v>
      </c>
      <c r="BZ37" s="40">
        <v>3.9032006245120999E-3</v>
      </c>
      <c r="CA37" s="40">
        <v>3.9032006245120999E-3</v>
      </c>
      <c r="CB37" s="40">
        <v>3.9032006245120999E-3</v>
      </c>
      <c r="CC37" s="40">
        <v>3.9032006245120999E-3</v>
      </c>
      <c r="CD37" s="40">
        <v>3.9032006245120999E-3</v>
      </c>
      <c r="CE37" s="40">
        <v>3.9032006245120999E-3</v>
      </c>
      <c r="CF37" s="40">
        <v>3.9032006245120999E-3</v>
      </c>
      <c r="CG37" s="40">
        <v>3.9032006245120999E-3</v>
      </c>
      <c r="CH37" s="40">
        <v>3.9032006245120999E-3</v>
      </c>
      <c r="CI37" s="40">
        <v>3.9032006245120999E-3</v>
      </c>
      <c r="CJ37" s="40">
        <v>3.9032006245120999E-3</v>
      </c>
      <c r="CK37" s="40">
        <v>3.9032006245120999E-3</v>
      </c>
      <c r="CL37" s="40">
        <v>3.9032006245120999E-3</v>
      </c>
      <c r="CM37" s="40">
        <v>3.9032006245120999E-3</v>
      </c>
      <c r="CN37" s="40">
        <v>3.9032006245120999E-3</v>
      </c>
      <c r="CO37" s="40">
        <v>3.9032006245120999E-3</v>
      </c>
      <c r="CP37" s="40">
        <v>3.9032006245120999E-3</v>
      </c>
      <c r="CQ37" s="40">
        <v>3.9032006245120999E-3</v>
      </c>
      <c r="CR37" s="40">
        <v>3.9032006245120999E-3</v>
      </c>
      <c r="CS37" s="40">
        <v>3.9032006245120999E-3</v>
      </c>
      <c r="CT37" s="40">
        <v>3.9032006245120999E-3</v>
      </c>
      <c r="CU37" s="40">
        <v>3.9032006245120999E-3</v>
      </c>
      <c r="CV37" s="40">
        <v>3.9032006245120999E-3</v>
      </c>
      <c r="CW37" s="40">
        <v>3.9032006245120999E-3</v>
      </c>
    </row>
    <row r="38" spans="1:101" x14ac:dyDescent="0.2">
      <c r="H38" s="42"/>
      <c r="I38" s="42"/>
      <c r="J38" s="41"/>
      <c r="K38" s="41"/>
      <c r="L38"/>
      <c r="M38"/>
      <c r="O38" s="62" t="s">
        <v>59</v>
      </c>
      <c r="P38" s="62" t="s">
        <v>60</v>
      </c>
      <c r="Q38" s="33" t="s">
        <v>6</v>
      </c>
      <c r="R38" s="33" t="s">
        <v>1180</v>
      </c>
      <c r="S38" s="40">
        <v>6.8306010928961705E-4</v>
      </c>
      <c r="T38" s="40">
        <v>6.8306010928961705E-4</v>
      </c>
      <c r="U38" s="40">
        <v>6.8306010928961705E-4</v>
      </c>
      <c r="V38" s="40">
        <v>6.8306010928961705E-4</v>
      </c>
      <c r="W38" s="40">
        <v>6.8306010928961705E-4</v>
      </c>
      <c r="X38" s="40">
        <v>6.8306010928961705E-4</v>
      </c>
      <c r="Y38" s="40">
        <v>6.8306010928961705E-4</v>
      </c>
      <c r="Z38" s="40">
        <v>6.8306010928961705E-4</v>
      </c>
      <c r="AA38" s="40">
        <v>6.8306010928961705E-4</v>
      </c>
      <c r="AB38" s="40">
        <v>6.8306010928961705E-4</v>
      </c>
      <c r="AC38" s="40">
        <v>6.8306010928961705E-4</v>
      </c>
      <c r="AD38" s="40">
        <v>6.8306010928961705E-4</v>
      </c>
      <c r="AE38" s="40">
        <v>6.8306010928961705E-4</v>
      </c>
      <c r="AF38" s="40">
        <v>6.8306010928961705E-4</v>
      </c>
      <c r="AG38" s="40">
        <v>6.8306010928961705E-4</v>
      </c>
      <c r="AH38" s="40">
        <v>6.8306010928961705E-4</v>
      </c>
      <c r="AI38" s="40">
        <v>6.8306010928961705E-4</v>
      </c>
      <c r="AJ38" s="40">
        <v>6.8306010928961705E-4</v>
      </c>
      <c r="AK38" s="40">
        <v>6.8306010928961705E-4</v>
      </c>
      <c r="AL38" s="40">
        <v>6.8306010928961705E-4</v>
      </c>
      <c r="AM38" s="40">
        <v>6.8306010928961705E-4</v>
      </c>
      <c r="AN38" s="40">
        <v>6.8306010928961705E-4</v>
      </c>
      <c r="AO38" s="40">
        <v>6.8306010928961705E-4</v>
      </c>
      <c r="AP38" s="40">
        <v>6.8306010928961705E-4</v>
      </c>
      <c r="AQ38" s="40">
        <v>6.8306010928961705E-4</v>
      </c>
      <c r="AR38" s="40">
        <v>6.8306010928961705E-4</v>
      </c>
      <c r="AS38" s="40">
        <v>6.8306010928961705E-4</v>
      </c>
      <c r="AT38" s="40">
        <v>6.8306010928961705E-4</v>
      </c>
      <c r="AU38" s="40">
        <v>6.8306010928961705E-4</v>
      </c>
      <c r="AV38" s="40">
        <v>6.8306010928961705E-4</v>
      </c>
      <c r="AW38" s="40">
        <v>6.8306010928961705E-4</v>
      </c>
      <c r="AX38" s="40">
        <v>6.8306010928961705E-4</v>
      </c>
      <c r="AY38" s="40">
        <v>6.8306010928961705E-4</v>
      </c>
      <c r="AZ38" s="40">
        <v>6.8306010928961705E-4</v>
      </c>
      <c r="BA38" s="40">
        <v>6.8306010928961705E-4</v>
      </c>
      <c r="BB38" s="40">
        <v>6.8306010928961705E-4</v>
      </c>
      <c r="BC38" s="40">
        <v>6.8306010928961705E-4</v>
      </c>
      <c r="BD38" s="40">
        <v>6.8306010928961705E-4</v>
      </c>
      <c r="BE38" s="40">
        <v>6.8306010928961705E-4</v>
      </c>
      <c r="BF38" s="40">
        <v>6.8306010928961705E-4</v>
      </c>
      <c r="BG38" s="40">
        <v>6.8306010928961705E-4</v>
      </c>
      <c r="BH38" s="40">
        <v>6.8306010928961705E-4</v>
      </c>
      <c r="BI38" s="40">
        <v>6.8306010928961705E-4</v>
      </c>
      <c r="BJ38" s="40">
        <v>6.8306010928961705E-4</v>
      </c>
      <c r="BK38" s="40">
        <v>6.8306010928961705E-4</v>
      </c>
      <c r="BL38" s="40">
        <v>6.8306010928961705E-4</v>
      </c>
      <c r="BM38" s="40">
        <v>6.8306010928961705E-4</v>
      </c>
      <c r="BN38" s="40">
        <v>6.8306010928961705E-4</v>
      </c>
      <c r="BO38" s="40">
        <v>6.8306010928961705E-4</v>
      </c>
      <c r="BP38" s="40">
        <v>6.8306010928961705E-4</v>
      </c>
      <c r="BQ38" s="40">
        <v>6.8306010928961705E-4</v>
      </c>
      <c r="BR38" s="40">
        <v>6.8306010928961705E-4</v>
      </c>
      <c r="BS38" s="40">
        <v>6.8306010928961705E-4</v>
      </c>
      <c r="BT38" s="40">
        <v>6.8306010928961705E-4</v>
      </c>
      <c r="BU38" s="40">
        <v>6.8306010928961705E-4</v>
      </c>
      <c r="BV38" s="40">
        <v>6.8306010928961705E-4</v>
      </c>
      <c r="BW38" s="40">
        <v>6.8306010928961705E-4</v>
      </c>
      <c r="BX38" s="40">
        <v>6.8306010928961705E-4</v>
      </c>
      <c r="BY38" s="40">
        <v>6.8306010928961705E-4</v>
      </c>
      <c r="BZ38" s="40">
        <v>6.8306010928961705E-4</v>
      </c>
      <c r="CA38" s="40">
        <v>6.8306010928961705E-4</v>
      </c>
      <c r="CB38" s="40">
        <v>6.8306010928961705E-4</v>
      </c>
      <c r="CC38" s="40">
        <v>6.8306010928961705E-4</v>
      </c>
      <c r="CD38" s="40">
        <v>6.8306010928961705E-4</v>
      </c>
      <c r="CE38" s="40">
        <v>6.8306010928961705E-4</v>
      </c>
      <c r="CF38" s="40">
        <v>6.8306010928961705E-4</v>
      </c>
      <c r="CG38" s="40">
        <v>6.8306010928961705E-4</v>
      </c>
      <c r="CH38" s="40">
        <v>6.8306010928961705E-4</v>
      </c>
      <c r="CI38" s="40">
        <v>6.8306010928961705E-4</v>
      </c>
      <c r="CJ38" s="40">
        <v>6.8306010928961705E-4</v>
      </c>
      <c r="CK38" s="40">
        <v>6.8306010928961705E-4</v>
      </c>
      <c r="CL38" s="40">
        <v>6.8306010928961705E-4</v>
      </c>
      <c r="CM38" s="40">
        <v>6.8306010928961705E-4</v>
      </c>
      <c r="CN38" s="40">
        <v>6.8306010928961705E-4</v>
      </c>
      <c r="CO38" s="40">
        <v>6.8306010928961705E-4</v>
      </c>
      <c r="CP38" s="40">
        <v>6.8306010928961705E-4</v>
      </c>
      <c r="CQ38" s="40">
        <v>6.8306010928961705E-4</v>
      </c>
      <c r="CR38" s="40">
        <v>6.8306010928961705E-4</v>
      </c>
      <c r="CS38" s="40">
        <v>6.8306010928961705E-4</v>
      </c>
      <c r="CT38" s="40">
        <v>6.8306010928961705E-4</v>
      </c>
      <c r="CU38" s="40">
        <v>6.8306010928961705E-4</v>
      </c>
      <c r="CV38" s="40">
        <v>6.8306010928961705E-4</v>
      </c>
      <c r="CW38" s="40">
        <v>6.8306010928961705E-4</v>
      </c>
    </row>
    <row r="39" spans="1:101" x14ac:dyDescent="0.2">
      <c r="H39" s="42"/>
      <c r="I39" s="42"/>
      <c r="L39"/>
      <c r="M39"/>
      <c r="O39" s="62" t="s">
        <v>59</v>
      </c>
      <c r="P39" s="62" t="s">
        <v>60</v>
      </c>
      <c r="Q39" s="33" t="s">
        <v>6</v>
      </c>
      <c r="R39" s="33" t="s">
        <v>1179</v>
      </c>
      <c r="S39" s="40">
        <v>0.494535519125683</v>
      </c>
      <c r="T39" s="40">
        <v>0.494535519125683</v>
      </c>
      <c r="U39" s="40">
        <v>0.494535519125683</v>
      </c>
      <c r="V39" s="40">
        <v>0.494535519125683</v>
      </c>
      <c r="W39" s="40">
        <v>0.494535519125683</v>
      </c>
      <c r="X39" s="40">
        <v>0.494535519125683</v>
      </c>
      <c r="Y39" s="40">
        <v>0.494535519125683</v>
      </c>
      <c r="Z39" s="40">
        <v>0.494535519125683</v>
      </c>
      <c r="AA39" s="40">
        <v>0.494535519125683</v>
      </c>
      <c r="AB39" s="40">
        <v>0.494535519125683</v>
      </c>
      <c r="AC39" s="40">
        <v>0.494535519125683</v>
      </c>
      <c r="AD39" s="40">
        <v>0.494535519125683</v>
      </c>
      <c r="AE39" s="40">
        <v>0.494535519125683</v>
      </c>
      <c r="AF39" s="40">
        <v>0.494535519125683</v>
      </c>
      <c r="AG39" s="40">
        <v>0.494535519125683</v>
      </c>
      <c r="AH39" s="40">
        <v>0.494535519125683</v>
      </c>
      <c r="AI39" s="40">
        <v>0.494535519125683</v>
      </c>
      <c r="AJ39" s="40">
        <v>0.494535519125683</v>
      </c>
      <c r="AK39" s="40">
        <v>0.494535519125683</v>
      </c>
      <c r="AL39" s="40">
        <v>0.494535519125683</v>
      </c>
      <c r="AM39" s="40">
        <v>0.494535519125683</v>
      </c>
      <c r="AN39" s="40">
        <v>0.494535519125683</v>
      </c>
      <c r="AO39" s="40">
        <v>0.494535519125683</v>
      </c>
      <c r="AP39" s="40">
        <v>0.494535519125683</v>
      </c>
      <c r="AQ39" s="40">
        <v>0.494535519125683</v>
      </c>
      <c r="AR39" s="40">
        <v>0.494535519125683</v>
      </c>
      <c r="AS39" s="40">
        <v>0.494535519125683</v>
      </c>
      <c r="AT39" s="40">
        <v>0.494535519125683</v>
      </c>
      <c r="AU39" s="40">
        <v>0.494535519125683</v>
      </c>
      <c r="AV39" s="40">
        <v>0.494535519125683</v>
      </c>
      <c r="AW39" s="40">
        <v>0.494535519125683</v>
      </c>
      <c r="AX39" s="40">
        <v>0.494535519125683</v>
      </c>
      <c r="AY39" s="40">
        <v>0.494535519125683</v>
      </c>
      <c r="AZ39" s="40">
        <v>0.494535519125683</v>
      </c>
      <c r="BA39" s="40">
        <v>0.494535519125683</v>
      </c>
      <c r="BB39" s="40">
        <v>0.494535519125683</v>
      </c>
      <c r="BC39" s="40">
        <v>0.494535519125683</v>
      </c>
      <c r="BD39" s="40">
        <v>0.494535519125683</v>
      </c>
      <c r="BE39" s="40">
        <v>0.494535519125683</v>
      </c>
      <c r="BF39" s="40">
        <v>0.494535519125683</v>
      </c>
      <c r="BG39" s="40">
        <v>0.494535519125683</v>
      </c>
      <c r="BH39" s="40">
        <v>0.494535519125683</v>
      </c>
      <c r="BI39" s="40">
        <v>0.494535519125683</v>
      </c>
      <c r="BJ39" s="40">
        <v>0.494535519125683</v>
      </c>
      <c r="BK39" s="40">
        <v>0.494535519125683</v>
      </c>
      <c r="BL39" s="40">
        <v>0.494535519125683</v>
      </c>
      <c r="BM39" s="40">
        <v>0.494535519125683</v>
      </c>
      <c r="BN39" s="40">
        <v>0.494535519125683</v>
      </c>
      <c r="BO39" s="40">
        <v>0.494535519125683</v>
      </c>
      <c r="BP39" s="40">
        <v>0.494535519125683</v>
      </c>
      <c r="BQ39" s="40">
        <v>0.494535519125683</v>
      </c>
      <c r="BR39" s="40">
        <v>0.494535519125683</v>
      </c>
      <c r="BS39" s="40">
        <v>0.494535519125683</v>
      </c>
      <c r="BT39" s="40">
        <v>0.494535519125683</v>
      </c>
      <c r="BU39" s="40">
        <v>0.494535519125683</v>
      </c>
      <c r="BV39" s="40">
        <v>0.494535519125683</v>
      </c>
      <c r="BW39" s="40">
        <v>0.494535519125683</v>
      </c>
      <c r="BX39" s="40">
        <v>0.494535519125683</v>
      </c>
      <c r="BY39" s="40">
        <v>0.494535519125683</v>
      </c>
      <c r="BZ39" s="40">
        <v>0.494535519125683</v>
      </c>
      <c r="CA39" s="40">
        <v>0.494535519125683</v>
      </c>
      <c r="CB39" s="40">
        <v>0.494535519125683</v>
      </c>
      <c r="CC39" s="40">
        <v>0.494535519125683</v>
      </c>
      <c r="CD39" s="40">
        <v>0.494535519125683</v>
      </c>
      <c r="CE39" s="40">
        <v>0.494535519125683</v>
      </c>
      <c r="CF39" s="40">
        <v>0.494535519125683</v>
      </c>
      <c r="CG39" s="40">
        <v>0.494535519125683</v>
      </c>
      <c r="CH39" s="40">
        <v>0.494535519125683</v>
      </c>
      <c r="CI39" s="40">
        <v>0.494535519125683</v>
      </c>
      <c r="CJ39" s="40">
        <v>0.494535519125683</v>
      </c>
      <c r="CK39" s="40">
        <v>0.494535519125683</v>
      </c>
      <c r="CL39" s="40">
        <v>0.494535519125683</v>
      </c>
      <c r="CM39" s="40">
        <v>0.494535519125683</v>
      </c>
      <c r="CN39" s="40">
        <v>0.494535519125683</v>
      </c>
      <c r="CO39" s="40">
        <v>0.494535519125683</v>
      </c>
      <c r="CP39" s="40">
        <v>0.494535519125683</v>
      </c>
      <c r="CQ39" s="40">
        <v>0.494535519125683</v>
      </c>
      <c r="CR39" s="40">
        <v>0.494535519125683</v>
      </c>
      <c r="CS39" s="40">
        <v>0.494535519125683</v>
      </c>
      <c r="CT39" s="40">
        <v>0.494535519125683</v>
      </c>
      <c r="CU39" s="40">
        <v>0.494535519125683</v>
      </c>
      <c r="CV39" s="40">
        <v>0.494535519125683</v>
      </c>
      <c r="CW39" s="40">
        <v>0.494535519125683</v>
      </c>
    </row>
    <row r="40" spans="1:101" x14ac:dyDescent="0.2">
      <c r="H40" s="42"/>
      <c r="I40" s="42"/>
      <c r="L40"/>
      <c r="M40"/>
      <c r="O40" s="62" t="s">
        <v>59</v>
      </c>
      <c r="P40" s="62" t="s">
        <v>60</v>
      </c>
      <c r="Q40" s="33" t="s">
        <v>6</v>
      </c>
      <c r="R40" s="33" t="s">
        <v>1178</v>
      </c>
      <c r="S40" s="40">
        <v>0.44535519125682999</v>
      </c>
      <c r="T40" s="40">
        <v>0.44535519125682999</v>
      </c>
      <c r="U40" s="40">
        <v>0.44535519125682999</v>
      </c>
      <c r="V40" s="40">
        <v>0.44535519125682999</v>
      </c>
      <c r="W40" s="40">
        <v>0.44535519125682999</v>
      </c>
      <c r="X40" s="40">
        <v>0.44535519125682999</v>
      </c>
      <c r="Y40" s="40">
        <v>0.44535519125682999</v>
      </c>
      <c r="Z40" s="40">
        <v>0.44535519125682999</v>
      </c>
      <c r="AA40" s="40">
        <v>0.44535519125682999</v>
      </c>
      <c r="AB40" s="40">
        <v>0.44535519125682999</v>
      </c>
      <c r="AC40" s="40">
        <v>0.44535519125682999</v>
      </c>
      <c r="AD40" s="40">
        <v>0.44535519125682999</v>
      </c>
      <c r="AE40" s="40">
        <v>0.44535519125682999</v>
      </c>
      <c r="AF40" s="40">
        <v>0.44535519125682999</v>
      </c>
      <c r="AG40" s="40">
        <v>0.44535519125682999</v>
      </c>
      <c r="AH40" s="40">
        <v>0.44535519125682999</v>
      </c>
      <c r="AI40" s="40">
        <v>0.44535519125682999</v>
      </c>
      <c r="AJ40" s="40">
        <v>0.44535519125682999</v>
      </c>
      <c r="AK40" s="40">
        <v>0.44535519125682999</v>
      </c>
      <c r="AL40" s="40">
        <v>0.44535519125682999</v>
      </c>
      <c r="AM40" s="40">
        <v>0.44535519125682999</v>
      </c>
      <c r="AN40" s="40">
        <v>0.44535519125682999</v>
      </c>
      <c r="AO40" s="40">
        <v>0.44535519125682999</v>
      </c>
      <c r="AP40" s="40">
        <v>0.44535519125682999</v>
      </c>
      <c r="AQ40" s="40">
        <v>0.44535519125682999</v>
      </c>
      <c r="AR40" s="40">
        <v>0.44535519125682999</v>
      </c>
      <c r="AS40" s="40">
        <v>0.44535519125682999</v>
      </c>
      <c r="AT40" s="40">
        <v>0.44535519125682999</v>
      </c>
      <c r="AU40" s="40">
        <v>0.44535519125682999</v>
      </c>
      <c r="AV40" s="40">
        <v>0.44535519125682999</v>
      </c>
      <c r="AW40" s="40">
        <v>0.44535519125682999</v>
      </c>
      <c r="AX40" s="40">
        <v>0.44535519125682999</v>
      </c>
      <c r="AY40" s="40">
        <v>0.44535519125682999</v>
      </c>
      <c r="AZ40" s="40">
        <v>0.44535519125682999</v>
      </c>
      <c r="BA40" s="40">
        <v>0.44535519125682999</v>
      </c>
      <c r="BB40" s="40">
        <v>0.44535519125682999</v>
      </c>
      <c r="BC40" s="40">
        <v>0.44535519125682999</v>
      </c>
      <c r="BD40" s="40">
        <v>0.44535519125682999</v>
      </c>
      <c r="BE40" s="40">
        <v>0.44535519125682999</v>
      </c>
      <c r="BF40" s="40">
        <v>0.44535519125682999</v>
      </c>
      <c r="BG40" s="40">
        <v>0.44535519125682999</v>
      </c>
      <c r="BH40" s="40">
        <v>0.44535519125682999</v>
      </c>
      <c r="BI40" s="40">
        <v>0.44535519125682999</v>
      </c>
      <c r="BJ40" s="40">
        <v>0.44535519125682999</v>
      </c>
      <c r="BK40" s="40">
        <v>0.44535519125682999</v>
      </c>
      <c r="BL40" s="40">
        <v>0.44535519125682999</v>
      </c>
      <c r="BM40" s="40">
        <v>0.44535519125682999</v>
      </c>
      <c r="BN40" s="40">
        <v>0.44535519125682999</v>
      </c>
      <c r="BO40" s="40">
        <v>0.44535519125682999</v>
      </c>
      <c r="BP40" s="40">
        <v>0.44535519125682999</v>
      </c>
      <c r="BQ40" s="40">
        <v>0.44535519125682999</v>
      </c>
      <c r="BR40" s="40">
        <v>0.44535519125682999</v>
      </c>
      <c r="BS40" s="40">
        <v>0.44535519125682999</v>
      </c>
      <c r="BT40" s="40">
        <v>0.44535519125682999</v>
      </c>
      <c r="BU40" s="40">
        <v>0.44535519125682999</v>
      </c>
      <c r="BV40" s="40">
        <v>0.44535519125682999</v>
      </c>
      <c r="BW40" s="40">
        <v>0.44535519125682999</v>
      </c>
      <c r="BX40" s="40">
        <v>0.44535519125682999</v>
      </c>
      <c r="BY40" s="40">
        <v>0.44535519125682999</v>
      </c>
      <c r="BZ40" s="40">
        <v>0.44535519125682999</v>
      </c>
      <c r="CA40" s="40">
        <v>0.44535519125682999</v>
      </c>
      <c r="CB40" s="40">
        <v>0.44535519125682999</v>
      </c>
      <c r="CC40" s="40">
        <v>0.44535519125682999</v>
      </c>
      <c r="CD40" s="40">
        <v>0.44535519125682999</v>
      </c>
      <c r="CE40" s="40">
        <v>0.44535519125682999</v>
      </c>
      <c r="CF40" s="40">
        <v>0.44535519125682999</v>
      </c>
      <c r="CG40" s="40">
        <v>0.44535519125682999</v>
      </c>
      <c r="CH40" s="40">
        <v>0.44535519125682999</v>
      </c>
      <c r="CI40" s="40">
        <v>0.44535519125682999</v>
      </c>
      <c r="CJ40" s="40">
        <v>0.44535519125682999</v>
      </c>
      <c r="CK40" s="40">
        <v>0.44535519125682999</v>
      </c>
      <c r="CL40" s="40">
        <v>0.44535519125682999</v>
      </c>
      <c r="CM40" s="40">
        <v>0.44535519125682999</v>
      </c>
      <c r="CN40" s="40">
        <v>0.44535519125682999</v>
      </c>
      <c r="CO40" s="40">
        <v>0.44535519125682999</v>
      </c>
      <c r="CP40" s="40">
        <v>0.44535519125682999</v>
      </c>
      <c r="CQ40" s="40">
        <v>0.44535519125682999</v>
      </c>
      <c r="CR40" s="40">
        <v>0.44535519125682999</v>
      </c>
      <c r="CS40" s="40">
        <v>0.44535519125682999</v>
      </c>
      <c r="CT40" s="40">
        <v>0.44535519125682999</v>
      </c>
      <c r="CU40" s="40">
        <v>0.44535519125682999</v>
      </c>
      <c r="CV40" s="40">
        <v>0.44535519125682999</v>
      </c>
      <c r="CW40" s="40">
        <v>0.44535519125682999</v>
      </c>
    </row>
    <row r="41" spans="1:101" x14ac:dyDescent="0.2">
      <c r="J41" s="41"/>
      <c r="K41" s="41"/>
      <c r="L41"/>
      <c r="M41"/>
      <c r="O41" s="62" t="s">
        <v>59</v>
      </c>
      <c r="P41" s="62" t="s">
        <v>60</v>
      </c>
      <c r="Q41" s="33" t="s">
        <v>6</v>
      </c>
      <c r="R41" s="33" t="s">
        <v>1173</v>
      </c>
      <c r="S41" s="40">
        <v>1.17096018735363E-3</v>
      </c>
      <c r="T41" s="40">
        <v>1.17096018735363E-3</v>
      </c>
      <c r="U41" s="40">
        <v>1.17096018735363E-3</v>
      </c>
      <c r="V41" s="40">
        <v>1.17096018735363E-3</v>
      </c>
      <c r="W41" s="40">
        <v>1.17096018735363E-3</v>
      </c>
      <c r="X41" s="40">
        <v>1.17096018735363E-3</v>
      </c>
      <c r="Y41" s="40">
        <v>1.17096018735363E-3</v>
      </c>
      <c r="Z41" s="40">
        <v>1.17096018735363E-3</v>
      </c>
      <c r="AA41" s="40">
        <v>1.17096018735363E-3</v>
      </c>
      <c r="AB41" s="40">
        <v>1.17096018735363E-3</v>
      </c>
      <c r="AC41" s="40">
        <v>1.17096018735363E-3</v>
      </c>
      <c r="AD41" s="40">
        <v>1.17096018735363E-3</v>
      </c>
      <c r="AE41" s="40">
        <v>1.17096018735363E-3</v>
      </c>
      <c r="AF41" s="40">
        <v>1.17096018735363E-3</v>
      </c>
      <c r="AG41" s="40">
        <v>1.17096018735363E-3</v>
      </c>
      <c r="AH41" s="40">
        <v>1.17096018735363E-3</v>
      </c>
      <c r="AI41" s="40">
        <v>1.17096018735363E-3</v>
      </c>
      <c r="AJ41" s="40">
        <v>1.17096018735363E-3</v>
      </c>
      <c r="AK41" s="40">
        <v>1.17096018735363E-3</v>
      </c>
      <c r="AL41" s="40">
        <v>1.17096018735363E-3</v>
      </c>
      <c r="AM41" s="40">
        <v>1.17096018735363E-3</v>
      </c>
      <c r="AN41" s="40">
        <v>1.17096018735363E-3</v>
      </c>
      <c r="AO41" s="40">
        <v>1.17096018735363E-3</v>
      </c>
      <c r="AP41" s="40">
        <v>1.17096018735363E-3</v>
      </c>
      <c r="AQ41" s="40">
        <v>1.17096018735363E-3</v>
      </c>
      <c r="AR41" s="40">
        <v>1.17096018735363E-3</v>
      </c>
      <c r="AS41" s="40">
        <v>1.17096018735363E-3</v>
      </c>
      <c r="AT41" s="40">
        <v>1.17096018735363E-3</v>
      </c>
      <c r="AU41" s="40">
        <v>1.17096018735363E-3</v>
      </c>
      <c r="AV41" s="40">
        <v>1.17096018735363E-3</v>
      </c>
      <c r="AW41" s="40">
        <v>1.17096018735363E-3</v>
      </c>
      <c r="AX41" s="40">
        <v>1.17096018735363E-3</v>
      </c>
      <c r="AY41" s="40">
        <v>1.17096018735363E-3</v>
      </c>
      <c r="AZ41" s="40">
        <v>1.17096018735363E-3</v>
      </c>
      <c r="BA41" s="40">
        <v>1.17096018735363E-3</v>
      </c>
      <c r="BB41" s="40">
        <v>1.17096018735363E-3</v>
      </c>
      <c r="BC41" s="40">
        <v>1.17096018735363E-3</v>
      </c>
      <c r="BD41" s="40">
        <v>1.17096018735363E-3</v>
      </c>
      <c r="BE41" s="40">
        <v>1.17096018735363E-3</v>
      </c>
      <c r="BF41" s="40">
        <v>1.17096018735363E-3</v>
      </c>
      <c r="BG41" s="40">
        <v>1.17096018735363E-3</v>
      </c>
      <c r="BH41" s="40">
        <v>1.17096018735363E-3</v>
      </c>
      <c r="BI41" s="40">
        <v>1.17096018735363E-3</v>
      </c>
      <c r="BJ41" s="40">
        <v>1.17096018735363E-3</v>
      </c>
      <c r="BK41" s="40">
        <v>1.17096018735363E-3</v>
      </c>
      <c r="BL41" s="40">
        <v>1.17096018735363E-3</v>
      </c>
      <c r="BM41" s="40">
        <v>1.17096018735363E-3</v>
      </c>
      <c r="BN41" s="40">
        <v>1.17096018735363E-3</v>
      </c>
      <c r="BO41" s="40">
        <v>1.17096018735363E-3</v>
      </c>
      <c r="BP41" s="40">
        <v>1.17096018735363E-3</v>
      </c>
      <c r="BQ41" s="40">
        <v>1.17096018735363E-3</v>
      </c>
      <c r="BR41" s="40">
        <v>1.17096018735363E-3</v>
      </c>
      <c r="BS41" s="40">
        <v>1.17096018735363E-3</v>
      </c>
      <c r="BT41" s="40">
        <v>1.17096018735363E-3</v>
      </c>
      <c r="BU41" s="40">
        <v>1.17096018735363E-3</v>
      </c>
      <c r="BV41" s="40">
        <v>1.17096018735363E-3</v>
      </c>
      <c r="BW41" s="40">
        <v>1.17096018735363E-3</v>
      </c>
      <c r="BX41" s="40">
        <v>1.17096018735363E-3</v>
      </c>
      <c r="BY41" s="40">
        <v>1.17096018735363E-3</v>
      </c>
      <c r="BZ41" s="40">
        <v>1.17096018735363E-3</v>
      </c>
      <c r="CA41" s="40">
        <v>1.17096018735363E-3</v>
      </c>
      <c r="CB41" s="40">
        <v>1.17096018735363E-3</v>
      </c>
      <c r="CC41" s="40">
        <v>1.17096018735363E-3</v>
      </c>
      <c r="CD41" s="40">
        <v>1.17096018735363E-3</v>
      </c>
      <c r="CE41" s="40">
        <v>1.17096018735363E-3</v>
      </c>
      <c r="CF41" s="40">
        <v>1.17096018735363E-3</v>
      </c>
      <c r="CG41" s="40">
        <v>1.17096018735363E-3</v>
      </c>
      <c r="CH41" s="40">
        <v>1.17096018735363E-3</v>
      </c>
      <c r="CI41" s="40">
        <v>1.17096018735363E-3</v>
      </c>
      <c r="CJ41" s="40">
        <v>1.17096018735363E-3</v>
      </c>
      <c r="CK41" s="40">
        <v>1.17096018735363E-3</v>
      </c>
      <c r="CL41" s="40">
        <v>1.17096018735363E-3</v>
      </c>
      <c r="CM41" s="40">
        <v>1.17096018735363E-3</v>
      </c>
      <c r="CN41" s="40">
        <v>1.17096018735363E-3</v>
      </c>
      <c r="CO41" s="40">
        <v>1.17096018735363E-3</v>
      </c>
      <c r="CP41" s="40">
        <v>1.17096018735363E-3</v>
      </c>
      <c r="CQ41" s="40">
        <v>1.17096018735363E-3</v>
      </c>
      <c r="CR41" s="40">
        <v>1.17096018735363E-3</v>
      </c>
      <c r="CS41" s="40">
        <v>1.17096018735363E-3</v>
      </c>
      <c r="CT41" s="40">
        <v>1.17096018735363E-3</v>
      </c>
      <c r="CU41" s="40">
        <v>1.17096018735363E-3</v>
      </c>
      <c r="CV41" s="40">
        <v>1.17096018735363E-3</v>
      </c>
      <c r="CW41" s="40">
        <v>1.17096018735363E-3</v>
      </c>
    </row>
    <row r="42" spans="1:101" x14ac:dyDescent="0.2">
      <c r="A42"/>
      <c r="B42"/>
      <c r="J42" s="41"/>
      <c r="K42" s="41"/>
      <c r="L42"/>
      <c r="M42"/>
      <c r="O42" s="62" t="s">
        <v>59</v>
      </c>
      <c r="P42" s="62" t="s">
        <v>60</v>
      </c>
      <c r="Q42" s="33" t="s">
        <v>1174</v>
      </c>
      <c r="R42" s="33" t="s">
        <v>1181</v>
      </c>
      <c r="S42" s="40">
        <v>0.12363387978142</v>
      </c>
      <c r="T42" s="40">
        <v>0.12363387978142</v>
      </c>
      <c r="U42" s="40">
        <v>0.12363387978142</v>
      </c>
      <c r="V42" s="40">
        <v>0.12363387978142</v>
      </c>
      <c r="W42" s="40">
        <v>0.12363387978142</v>
      </c>
      <c r="X42" s="40">
        <v>0.12363387978142</v>
      </c>
      <c r="Y42" s="40">
        <v>0.12363387978142</v>
      </c>
      <c r="Z42" s="40">
        <v>0.12363387978142</v>
      </c>
      <c r="AA42" s="40">
        <v>0.12363387978142</v>
      </c>
      <c r="AB42" s="40">
        <v>0.12363387978142</v>
      </c>
      <c r="AC42" s="40">
        <v>0.12363387978142</v>
      </c>
      <c r="AD42" s="40">
        <v>0.12363387978142</v>
      </c>
      <c r="AE42" s="40">
        <v>0.12363387978142</v>
      </c>
      <c r="AF42" s="40">
        <v>0.12363387978142</v>
      </c>
      <c r="AG42" s="40">
        <v>0.12363387978142</v>
      </c>
      <c r="AH42" s="40">
        <v>0.12363387978142</v>
      </c>
      <c r="AI42" s="40">
        <v>0.12363387978142</v>
      </c>
      <c r="AJ42" s="40">
        <v>0.12363387978142</v>
      </c>
      <c r="AK42" s="40">
        <v>0.12363387978142</v>
      </c>
      <c r="AL42" s="40">
        <v>0.12363387978142</v>
      </c>
      <c r="AM42" s="40">
        <v>0.12363387978142</v>
      </c>
      <c r="AN42" s="40">
        <v>0.12363387978142</v>
      </c>
      <c r="AO42" s="40">
        <v>0.12363387978142</v>
      </c>
      <c r="AP42" s="40">
        <v>0.12363387978142</v>
      </c>
      <c r="AQ42" s="40">
        <v>0.12363387978142</v>
      </c>
      <c r="AR42" s="40">
        <v>0.12363387978142</v>
      </c>
      <c r="AS42" s="40">
        <v>0.12363387978142</v>
      </c>
      <c r="AT42" s="40">
        <v>0.12363387978142</v>
      </c>
      <c r="AU42" s="40">
        <v>0.12363387978142</v>
      </c>
      <c r="AV42" s="40">
        <v>0.12363387978142</v>
      </c>
      <c r="AW42" s="40">
        <v>0.12363387978142</v>
      </c>
      <c r="AX42" s="40">
        <v>0.12363387978142</v>
      </c>
      <c r="AY42" s="40">
        <v>0.12363387978142</v>
      </c>
      <c r="AZ42" s="40">
        <v>0.12363387978142</v>
      </c>
      <c r="BA42" s="40">
        <v>0.12363387978142</v>
      </c>
      <c r="BB42" s="40">
        <v>0.12363387978142</v>
      </c>
      <c r="BC42" s="40">
        <v>0.12363387978142</v>
      </c>
      <c r="BD42" s="40">
        <v>0.12363387978142</v>
      </c>
      <c r="BE42" s="40">
        <v>0.12363387978142</v>
      </c>
      <c r="BF42" s="40">
        <v>0.12363387978142</v>
      </c>
      <c r="BG42" s="40">
        <v>0.12363387978142</v>
      </c>
      <c r="BH42" s="40">
        <v>0.12363387978142</v>
      </c>
      <c r="BI42" s="40">
        <v>0.12363387978142</v>
      </c>
      <c r="BJ42" s="40">
        <v>0.12363387978142</v>
      </c>
      <c r="BK42" s="40">
        <v>0.12363387978142</v>
      </c>
      <c r="BL42" s="40">
        <v>0.12363387978142</v>
      </c>
      <c r="BM42" s="40">
        <v>0.12363387978142</v>
      </c>
      <c r="BN42" s="40">
        <v>0.12363387978142</v>
      </c>
      <c r="BO42" s="40">
        <v>0.12363387978142</v>
      </c>
      <c r="BP42" s="40">
        <v>0.12363387978142</v>
      </c>
      <c r="BQ42" s="40">
        <v>0.12363387978142</v>
      </c>
      <c r="BR42" s="40">
        <v>0.12363387978142</v>
      </c>
      <c r="BS42" s="40">
        <v>0.12363387978142</v>
      </c>
      <c r="BT42" s="40">
        <v>0.12363387978142</v>
      </c>
      <c r="BU42" s="40">
        <v>0.12363387978142</v>
      </c>
      <c r="BV42" s="40">
        <v>0.12363387978142</v>
      </c>
      <c r="BW42" s="40">
        <v>0.12363387978142</v>
      </c>
      <c r="BX42" s="40">
        <v>0.12363387978142</v>
      </c>
      <c r="BY42" s="40">
        <v>0.12363387978142</v>
      </c>
      <c r="BZ42" s="40">
        <v>0.12363387978142</v>
      </c>
      <c r="CA42" s="40">
        <v>0.12363387978142</v>
      </c>
      <c r="CB42" s="40">
        <v>0.12363387978142</v>
      </c>
      <c r="CC42" s="40">
        <v>0.12363387978142</v>
      </c>
      <c r="CD42" s="40">
        <v>0.12363387978142</v>
      </c>
      <c r="CE42" s="40">
        <v>0.12363387978142</v>
      </c>
      <c r="CF42" s="40">
        <v>0.12363387978142</v>
      </c>
      <c r="CG42" s="40">
        <v>0.12363387978142</v>
      </c>
      <c r="CH42" s="40">
        <v>0.12363387978142</v>
      </c>
      <c r="CI42" s="40">
        <v>0.12363387978142</v>
      </c>
      <c r="CJ42" s="40">
        <v>0.12363387978142</v>
      </c>
      <c r="CK42" s="40">
        <v>0.12363387978142</v>
      </c>
      <c r="CL42" s="40">
        <v>0.12363387978142</v>
      </c>
      <c r="CM42" s="40">
        <v>0.12363387978142</v>
      </c>
      <c r="CN42" s="40">
        <v>0.12363387978142</v>
      </c>
      <c r="CO42" s="40">
        <v>0.12363387978142</v>
      </c>
      <c r="CP42" s="40">
        <v>0.12363387978142</v>
      </c>
      <c r="CQ42" s="40">
        <v>0.12363387978142</v>
      </c>
      <c r="CR42" s="40">
        <v>0.12363387978142</v>
      </c>
      <c r="CS42" s="40">
        <v>0.12363387978142</v>
      </c>
      <c r="CT42" s="40">
        <v>0.12363387978142</v>
      </c>
      <c r="CU42" s="40">
        <v>0.12363387978142</v>
      </c>
      <c r="CV42" s="40">
        <v>0.12363387978142</v>
      </c>
      <c r="CW42" s="40">
        <v>0.12363387978142</v>
      </c>
    </row>
    <row r="43" spans="1:101" x14ac:dyDescent="0.2">
      <c r="A43"/>
      <c r="B43"/>
      <c r="J43" s="41"/>
      <c r="K43" s="41"/>
      <c r="O43" s="62" t="s">
        <v>59</v>
      </c>
      <c r="P43" s="62" t="s">
        <v>60</v>
      </c>
      <c r="Q43" s="33" t="s">
        <v>1174</v>
      </c>
      <c r="R43" s="33" t="s">
        <v>1180</v>
      </c>
      <c r="S43" s="40">
        <v>0.114071038251366</v>
      </c>
      <c r="T43" s="40">
        <v>0.114071038251366</v>
      </c>
      <c r="U43" s="40">
        <v>0.114071038251366</v>
      </c>
      <c r="V43" s="40">
        <v>0.114071038251366</v>
      </c>
      <c r="W43" s="40">
        <v>0.114071038251366</v>
      </c>
      <c r="X43" s="40">
        <v>0.114071038251366</v>
      </c>
      <c r="Y43" s="40">
        <v>0.114071038251366</v>
      </c>
      <c r="Z43" s="40">
        <v>0.114071038251366</v>
      </c>
      <c r="AA43" s="40">
        <v>0.114071038251366</v>
      </c>
      <c r="AB43" s="40">
        <v>0.114071038251366</v>
      </c>
      <c r="AC43" s="40">
        <v>0.114071038251366</v>
      </c>
      <c r="AD43" s="40">
        <v>0.114071038251366</v>
      </c>
      <c r="AE43" s="40">
        <v>0.114071038251366</v>
      </c>
      <c r="AF43" s="40">
        <v>0.114071038251366</v>
      </c>
      <c r="AG43" s="40">
        <v>0.114071038251366</v>
      </c>
      <c r="AH43" s="40">
        <v>0.114071038251366</v>
      </c>
      <c r="AI43" s="40">
        <v>0.114071038251366</v>
      </c>
      <c r="AJ43" s="40">
        <v>0.114071038251366</v>
      </c>
      <c r="AK43" s="40">
        <v>0.114071038251366</v>
      </c>
      <c r="AL43" s="40">
        <v>0.114071038251366</v>
      </c>
      <c r="AM43" s="40">
        <v>0.114071038251366</v>
      </c>
      <c r="AN43" s="40">
        <v>0.114071038251366</v>
      </c>
      <c r="AO43" s="40">
        <v>0.114071038251366</v>
      </c>
      <c r="AP43" s="40">
        <v>0.114071038251366</v>
      </c>
      <c r="AQ43" s="40">
        <v>0.114071038251366</v>
      </c>
      <c r="AR43" s="40">
        <v>0.114071038251366</v>
      </c>
      <c r="AS43" s="40">
        <v>0.114071038251366</v>
      </c>
      <c r="AT43" s="40">
        <v>0.114071038251366</v>
      </c>
      <c r="AU43" s="40">
        <v>0.114071038251366</v>
      </c>
      <c r="AV43" s="40">
        <v>0.114071038251366</v>
      </c>
      <c r="AW43" s="40">
        <v>0.114071038251366</v>
      </c>
      <c r="AX43" s="40">
        <v>0.114071038251366</v>
      </c>
      <c r="AY43" s="40">
        <v>0.114071038251366</v>
      </c>
      <c r="AZ43" s="40">
        <v>0.114071038251366</v>
      </c>
      <c r="BA43" s="40">
        <v>0.114071038251366</v>
      </c>
      <c r="BB43" s="40">
        <v>0.114071038251366</v>
      </c>
      <c r="BC43" s="40">
        <v>0.114071038251366</v>
      </c>
      <c r="BD43" s="40">
        <v>0.114071038251366</v>
      </c>
      <c r="BE43" s="40">
        <v>0.114071038251366</v>
      </c>
      <c r="BF43" s="40">
        <v>0.114071038251366</v>
      </c>
      <c r="BG43" s="40">
        <v>0.114071038251366</v>
      </c>
      <c r="BH43" s="40">
        <v>0.114071038251366</v>
      </c>
      <c r="BI43" s="40">
        <v>0.114071038251366</v>
      </c>
      <c r="BJ43" s="40">
        <v>0.114071038251366</v>
      </c>
      <c r="BK43" s="40">
        <v>0.114071038251366</v>
      </c>
      <c r="BL43" s="40">
        <v>0.114071038251366</v>
      </c>
      <c r="BM43" s="40">
        <v>0.114071038251366</v>
      </c>
      <c r="BN43" s="40">
        <v>0.114071038251366</v>
      </c>
      <c r="BO43" s="40">
        <v>0.114071038251366</v>
      </c>
      <c r="BP43" s="40">
        <v>0.114071038251366</v>
      </c>
      <c r="BQ43" s="40">
        <v>0.114071038251366</v>
      </c>
      <c r="BR43" s="40">
        <v>0.114071038251366</v>
      </c>
      <c r="BS43" s="40">
        <v>0.114071038251366</v>
      </c>
      <c r="BT43" s="40">
        <v>0.114071038251366</v>
      </c>
      <c r="BU43" s="40">
        <v>0.114071038251366</v>
      </c>
      <c r="BV43" s="40">
        <v>0.114071038251366</v>
      </c>
      <c r="BW43" s="40">
        <v>0.114071038251366</v>
      </c>
      <c r="BX43" s="40">
        <v>0.114071038251366</v>
      </c>
      <c r="BY43" s="40">
        <v>0.114071038251366</v>
      </c>
      <c r="BZ43" s="40">
        <v>0.114071038251366</v>
      </c>
      <c r="CA43" s="40">
        <v>0.114071038251366</v>
      </c>
      <c r="CB43" s="40">
        <v>0.114071038251366</v>
      </c>
      <c r="CC43" s="40">
        <v>0.114071038251366</v>
      </c>
      <c r="CD43" s="40">
        <v>0.114071038251366</v>
      </c>
      <c r="CE43" s="40">
        <v>0.114071038251366</v>
      </c>
      <c r="CF43" s="40">
        <v>0.114071038251366</v>
      </c>
      <c r="CG43" s="40">
        <v>0.114071038251366</v>
      </c>
      <c r="CH43" s="40">
        <v>0.114071038251366</v>
      </c>
      <c r="CI43" s="40">
        <v>0.114071038251366</v>
      </c>
      <c r="CJ43" s="40">
        <v>0.114071038251366</v>
      </c>
      <c r="CK43" s="40">
        <v>0.114071038251366</v>
      </c>
      <c r="CL43" s="40">
        <v>0.114071038251366</v>
      </c>
      <c r="CM43" s="40">
        <v>0.114071038251366</v>
      </c>
      <c r="CN43" s="40">
        <v>0.114071038251366</v>
      </c>
      <c r="CO43" s="40">
        <v>0.114071038251366</v>
      </c>
      <c r="CP43" s="40">
        <v>0.114071038251366</v>
      </c>
      <c r="CQ43" s="40">
        <v>0.114071038251366</v>
      </c>
      <c r="CR43" s="40">
        <v>0.114071038251366</v>
      </c>
      <c r="CS43" s="40">
        <v>0.114071038251366</v>
      </c>
      <c r="CT43" s="40">
        <v>0.114071038251366</v>
      </c>
      <c r="CU43" s="40">
        <v>0.114071038251366</v>
      </c>
      <c r="CV43" s="40">
        <v>0.114071038251366</v>
      </c>
      <c r="CW43" s="40">
        <v>0.114071038251366</v>
      </c>
    </row>
    <row r="44" spans="1:101" x14ac:dyDescent="0.2">
      <c r="A44"/>
      <c r="B44"/>
      <c r="J44" s="41"/>
      <c r="K44" s="41"/>
      <c r="O44" s="62" t="s">
        <v>61</v>
      </c>
      <c r="P44" s="62" t="s">
        <v>60</v>
      </c>
      <c r="Q44" s="33" t="s">
        <v>6</v>
      </c>
      <c r="R44" s="33" t="s">
        <v>1181</v>
      </c>
      <c r="S44" s="40">
        <v>8.9007935693991101E-3</v>
      </c>
      <c r="T44" s="40">
        <v>8.9218554388955998E-3</v>
      </c>
      <c r="U44" s="40">
        <v>8.9429671469085301E-3</v>
      </c>
      <c r="V44" s="40">
        <v>8.9641288113703494E-3</v>
      </c>
      <c r="W44" s="40">
        <v>8.9313094399340806E-3</v>
      </c>
      <c r="X44" s="40">
        <v>8.8986102264254994E-3</v>
      </c>
      <c r="Y44" s="40">
        <v>8.8660307309236901E-3</v>
      </c>
      <c r="Z44" s="40">
        <v>8.8335705151183896E-3</v>
      </c>
      <c r="AA44" s="40">
        <v>8.8012291423040599E-3</v>
      </c>
      <c r="AB44" s="40">
        <v>8.7690061773740401E-3</v>
      </c>
      <c r="AC44" s="40">
        <v>8.6861047095472994E-3</v>
      </c>
      <c r="AD44" s="40">
        <v>8.6039869854229595E-3</v>
      </c>
      <c r="AE44" s="40">
        <v>8.5226455955521099E-3</v>
      </c>
      <c r="AF44" s="40">
        <v>8.4420732005341496E-3</v>
      </c>
      <c r="AG44" s="40">
        <v>8.3622625303545698E-3</v>
      </c>
      <c r="AH44" s="40">
        <v>8.2832063837290099E-3</v>
      </c>
      <c r="AI44" s="40">
        <v>8.2048976274534408E-3</v>
      </c>
      <c r="AJ44" s="40">
        <v>8.1273291957605701E-3</v>
      </c>
      <c r="AK44" s="40">
        <v>8.0504940896822894E-3</v>
      </c>
      <c r="AL44" s="40">
        <v>7.9743853764181593E-3</v>
      </c>
      <c r="AM44" s="40">
        <v>7.8989961887098795E-3</v>
      </c>
      <c r="AN44" s="40">
        <v>7.8243197242216303E-3</v>
      </c>
      <c r="AO44" s="40">
        <v>7.7612254691468404E-3</v>
      </c>
      <c r="AP44" s="40">
        <v>7.6986399976038703E-3</v>
      </c>
      <c r="AQ44" s="40">
        <v>7.6365592068312E-3</v>
      </c>
      <c r="AR44" s="40">
        <v>7.5749790271514303E-3</v>
      </c>
      <c r="AS44" s="40">
        <v>7.5138954217044496E-3</v>
      </c>
      <c r="AT44" s="40">
        <v>7.4533043861828904E-3</v>
      </c>
      <c r="AU44" s="40">
        <v>7.39320194856954E-3</v>
      </c>
      <c r="AV44" s="40">
        <v>7.3335841688770198E-3</v>
      </c>
      <c r="AW44" s="40">
        <v>7.2744471388894501E-3</v>
      </c>
      <c r="AX44" s="40">
        <v>7.2157869819063003E-3</v>
      </c>
      <c r="AY44" s="40">
        <v>7.15759985248821E-3</v>
      </c>
      <c r="AZ44" s="40">
        <v>7.15759985248821E-3</v>
      </c>
      <c r="BA44" s="40">
        <v>7.15759985248821E-3</v>
      </c>
      <c r="BB44" s="40">
        <v>7.15759985248821E-3</v>
      </c>
      <c r="BC44" s="40">
        <v>7.15759985248821E-3</v>
      </c>
      <c r="BD44" s="40">
        <v>7.15759985248821E-3</v>
      </c>
      <c r="BE44" s="40">
        <v>7.15759985248821E-3</v>
      </c>
      <c r="BF44" s="40">
        <v>7.15759985248821E-3</v>
      </c>
      <c r="BG44" s="40">
        <v>7.15759985248821E-3</v>
      </c>
      <c r="BH44" s="40">
        <v>7.15759985248821E-3</v>
      </c>
      <c r="BI44" s="40">
        <v>7.15759985248821E-3</v>
      </c>
      <c r="BJ44" s="40">
        <v>7.15759985248821E-3</v>
      </c>
      <c r="BK44" s="40">
        <v>7.15759985248821E-3</v>
      </c>
      <c r="BL44" s="40">
        <v>7.15759985248821E-3</v>
      </c>
      <c r="BM44" s="40">
        <v>7.15759985248821E-3</v>
      </c>
      <c r="BN44" s="40">
        <v>7.15759985248821E-3</v>
      </c>
      <c r="BO44" s="40">
        <v>7.15759985248821E-3</v>
      </c>
      <c r="BP44" s="40">
        <v>7.15759985248821E-3</v>
      </c>
      <c r="BQ44" s="40">
        <v>7.15759985248821E-3</v>
      </c>
      <c r="BR44" s="40">
        <v>7.15759985248821E-3</v>
      </c>
      <c r="BS44" s="40">
        <v>7.15759985248821E-3</v>
      </c>
      <c r="BT44" s="40">
        <v>7.15759985248821E-3</v>
      </c>
      <c r="BU44" s="40">
        <v>7.15759985248821E-3</v>
      </c>
      <c r="BV44" s="40">
        <v>7.15759985248821E-3</v>
      </c>
      <c r="BW44" s="40">
        <v>7.15759985248821E-3</v>
      </c>
      <c r="BX44" s="40">
        <v>7.15759985248821E-3</v>
      </c>
      <c r="BY44" s="40">
        <v>7.15759985248821E-3</v>
      </c>
      <c r="BZ44" s="40">
        <v>7.15759985248821E-3</v>
      </c>
      <c r="CA44" s="40">
        <v>7.15759985248821E-3</v>
      </c>
      <c r="CB44" s="40">
        <v>7.15759985248821E-3</v>
      </c>
      <c r="CC44" s="40">
        <v>7.15759985248821E-3</v>
      </c>
      <c r="CD44" s="40">
        <v>7.15759985248821E-3</v>
      </c>
      <c r="CE44" s="40">
        <v>7.15759985248821E-3</v>
      </c>
      <c r="CF44" s="40">
        <v>7.15759985248821E-3</v>
      </c>
      <c r="CG44" s="40">
        <v>7.15759985248821E-3</v>
      </c>
      <c r="CH44" s="40">
        <v>7.15759985248821E-3</v>
      </c>
      <c r="CI44" s="40">
        <v>7.15759985248821E-3</v>
      </c>
      <c r="CJ44" s="40">
        <v>7.15759985248821E-3</v>
      </c>
      <c r="CK44" s="40">
        <v>7.15759985248821E-3</v>
      </c>
      <c r="CL44" s="40">
        <v>7.15759985248821E-3</v>
      </c>
      <c r="CM44" s="40">
        <v>7.15759985248821E-3</v>
      </c>
      <c r="CN44" s="40">
        <v>7.15759985248821E-3</v>
      </c>
      <c r="CO44" s="40">
        <v>7.15759985248821E-3</v>
      </c>
      <c r="CP44" s="40">
        <v>7.15759985248821E-3</v>
      </c>
      <c r="CQ44" s="40">
        <v>7.15759985248821E-3</v>
      </c>
      <c r="CR44" s="40">
        <v>7.15759985248821E-3</v>
      </c>
      <c r="CS44" s="40">
        <v>7.15759985248821E-3</v>
      </c>
      <c r="CT44" s="40">
        <v>7.15759985248821E-3</v>
      </c>
      <c r="CU44" s="40">
        <v>7.15759985248821E-3</v>
      </c>
      <c r="CV44" s="40">
        <v>7.15759985248821E-3</v>
      </c>
      <c r="CW44" s="40">
        <v>7.15759985248821E-3</v>
      </c>
    </row>
    <row r="45" spans="1:101" x14ac:dyDescent="0.2">
      <c r="A45"/>
      <c r="B45"/>
      <c r="J45" s="41"/>
      <c r="K45" s="41"/>
      <c r="O45" s="62" t="s">
        <v>61</v>
      </c>
      <c r="P45" s="62" t="s">
        <v>60</v>
      </c>
      <c r="Q45" s="33" t="s">
        <v>6</v>
      </c>
      <c r="R45" s="33" t="s">
        <v>1180</v>
      </c>
      <c r="S45" s="40">
        <v>5.47741142732252E-3</v>
      </c>
      <c r="T45" s="40">
        <v>5.4903725777818999E-3</v>
      </c>
      <c r="U45" s="40">
        <v>5.5033643980975499E-3</v>
      </c>
      <c r="V45" s="40">
        <v>5.5163869608432902E-3</v>
      </c>
      <c r="W45" s="40">
        <v>5.4961904245748204E-3</v>
      </c>
      <c r="X45" s="40">
        <v>5.4760678316464603E-3</v>
      </c>
      <c r="Y45" s="40">
        <v>5.4560189113376503E-3</v>
      </c>
      <c r="Z45" s="40">
        <v>5.43604339391901E-3</v>
      </c>
      <c r="AA45" s="40">
        <v>5.4161410106486497E-3</v>
      </c>
      <c r="AB45" s="40">
        <v>5.3963114937686397E-3</v>
      </c>
      <c r="AC45" s="40">
        <v>5.3452952058752603E-3</v>
      </c>
      <c r="AD45" s="40">
        <v>5.2947612217987498E-3</v>
      </c>
      <c r="AE45" s="40">
        <v>5.2447049818782204E-3</v>
      </c>
      <c r="AF45" s="40">
        <v>5.1951219695594696E-3</v>
      </c>
      <c r="AG45" s="40">
        <v>5.1460077109874297E-3</v>
      </c>
      <c r="AH45" s="40">
        <v>5.0973577746024701E-3</v>
      </c>
      <c r="AI45" s="40">
        <v>5.0491677707405801E-3</v>
      </c>
      <c r="AJ45" s="40">
        <v>5.0014333512372697E-3</v>
      </c>
      <c r="AK45" s="40">
        <v>4.9541502090352501E-3</v>
      </c>
      <c r="AL45" s="40">
        <v>4.9073140777957901E-3</v>
      </c>
      <c r="AM45" s="40">
        <v>4.86092073151377E-3</v>
      </c>
      <c r="AN45" s="40">
        <v>4.8149659841363896E-3</v>
      </c>
      <c r="AO45" s="40">
        <v>4.7761387502442097E-3</v>
      </c>
      <c r="AP45" s="40">
        <v>4.7376246139100697E-3</v>
      </c>
      <c r="AQ45" s="40">
        <v>4.6994210503576604E-3</v>
      </c>
      <c r="AR45" s="40">
        <v>4.6615255551701101E-3</v>
      </c>
      <c r="AS45" s="40">
        <v>4.62393564412581E-3</v>
      </c>
      <c r="AT45" s="40">
        <v>4.58664885303562E-3</v>
      </c>
      <c r="AU45" s="40">
        <v>4.5496627375812499E-3</v>
      </c>
      <c r="AV45" s="40">
        <v>4.5129748731550798E-3</v>
      </c>
      <c r="AW45" s="40">
        <v>4.4765828547012002E-3</v>
      </c>
      <c r="AX45" s="40">
        <v>4.44048429655772E-3</v>
      </c>
      <c r="AY45" s="40">
        <v>4.4046768323004297E-3</v>
      </c>
      <c r="AZ45" s="40">
        <v>4.4046768323004297E-3</v>
      </c>
      <c r="BA45" s="40">
        <v>4.4046768323004297E-3</v>
      </c>
      <c r="BB45" s="40">
        <v>4.4046768323004297E-3</v>
      </c>
      <c r="BC45" s="40">
        <v>4.4046768323004297E-3</v>
      </c>
      <c r="BD45" s="40">
        <v>4.4046768323004297E-3</v>
      </c>
      <c r="BE45" s="40">
        <v>4.4046768323004297E-3</v>
      </c>
      <c r="BF45" s="40">
        <v>4.4046768323004297E-3</v>
      </c>
      <c r="BG45" s="40">
        <v>4.4046768323004297E-3</v>
      </c>
      <c r="BH45" s="40">
        <v>4.4046768323004297E-3</v>
      </c>
      <c r="BI45" s="40">
        <v>4.4046768323004297E-3</v>
      </c>
      <c r="BJ45" s="40">
        <v>4.4046768323004297E-3</v>
      </c>
      <c r="BK45" s="40">
        <v>4.4046768323004297E-3</v>
      </c>
      <c r="BL45" s="40">
        <v>4.4046768323004297E-3</v>
      </c>
      <c r="BM45" s="40">
        <v>4.4046768323004297E-3</v>
      </c>
      <c r="BN45" s="40">
        <v>4.4046768323004297E-3</v>
      </c>
      <c r="BO45" s="40">
        <v>4.4046768323004297E-3</v>
      </c>
      <c r="BP45" s="40">
        <v>4.4046768323004297E-3</v>
      </c>
      <c r="BQ45" s="40">
        <v>4.4046768323004297E-3</v>
      </c>
      <c r="BR45" s="40">
        <v>4.4046768323004297E-3</v>
      </c>
      <c r="BS45" s="40">
        <v>4.4046768323004297E-3</v>
      </c>
      <c r="BT45" s="40">
        <v>4.4046768323004297E-3</v>
      </c>
      <c r="BU45" s="40">
        <v>4.4046768323004297E-3</v>
      </c>
      <c r="BV45" s="40">
        <v>4.4046768323004297E-3</v>
      </c>
      <c r="BW45" s="40">
        <v>4.4046768323004297E-3</v>
      </c>
      <c r="BX45" s="40">
        <v>4.4046768323004297E-3</v>
      </c>
      <c r="BY45" s="40">
        <v>4.4046768323004297E-3</v>
      </c>
      <c r="BZ45" s="40">
        <v>4.4046768323004297E-3</v>
      </c>
      <c r="CA45" s="40">
        <v>4.4046768323004297E-3</v>
      </c>
      <c r="CB45" s="40">
        <v>4.4046768323004297E-3</v>
      </c>
      <c r="CC45" s="40">
        <v>4.4046768323004297E-3</v>
      </c>
      <c r="CD45" s="40">
        <v>4.4046768323004297E-3</v>
      </c>
      <c r="CE45" s="40">
        <v>4.4046768323004297E-3</v>
      </c>
      <c r="CF45" s="40">
        <v>4.4046768323004297E-3</v>
      </c>
      <c r="CG45" s="40">
        <v>4.4046768323004297E-3</v>
      </c>
      <c r="CH45" s="40">
        <v>4.4046768323004297E-3</v>
      </c>
      <c r="CI45" s="40">
        <v>4.4046768323004297E-3</v>
      </c>
      <c r="CJ45" s="40">
        <v>4.4046768323004297E-3</v>
      </c>
      <c r="CK45" s="40">
        <v>4.4046768323004297E-3</v>
      </c>
      <c r="CL45" s="40">
        <v>4.4046768323004297E-3</v>
      </c>
      <c r="CM45" s="40">
        <v>4.4046768323004297E-3</v>
      </c>
      <c r="CN45" s="40">
        <v>4.4046768323004297E-3</v>
      </c>
      <c r="CO45" s="40">
        <v>4.4046768323004297E-3</v>
      </c>
      <c r="CP45" s="40">
        <v>4.4046768323004297E-3</v>
      </c>
      <c r="CQ45" s="40">
        <v>4.4046768323004297E-3</v>
      </c>
      <c r="CR45" s="40">
        <v>4.4046768323004297E-3</v>
      </c>
      <c r="CS45" s="40">
        <v>4.4046768323004297E-3</v>
      </c>
      <c r="CT45" s="40">
        <v>4.4046768323004297E-3</v>
      </c>
      <c r="CU45" s="40">
        <v>4.4046768323004297E-3</v>
      </c>
      <c r="CV45" s="40">
        <v>4.4046768323004297E-3</v>
      </c>
      <c r="CW45" s="40">
        <v>4.4046768323004297E-3</v>
      </c>
    </row>
    <row r="46" spans="1:101" x14ac:dyDescent="0.2">
      <c r="A46"/>
      <c r="B46"/>
      <c r="J46" s="41"/>
      <c r="K46" s="41"/>
      <c r="O46" s="62" t="s">
        <v>61</v>
      </c>
      <c r="P46" s="62" t="s">
        <v>60</v>
      </c>
      <c r="Q46" s="33" t="s">
        <v>6</v>
      </c>
      <c r="R46" s="33" t="s">
        <v>1179</v>
      </c>
      <c r="S46" s="40">
        <v>1.36935285683063E-2</v>
      </c>
      <c r="T46" s="40">
        <v>1.3725931444454701E-2</v>
      </c>
      <c r="U46" s="40">
        <v>1.3758410995243799E-2</v>
      </c>
      <c r="V46" s="40">
        <v>1.37909674021082E-2</v>
      </c>
      <c r="W46" s="40">
        <v>1.3740476061436999E-2</v>
      </c>
      <c r="X46" s="40">
        <v>1.3690169579116101E-2</v>
      </c>
      <c r="Y46" s="40">
        <v>1.36400472783441E-2</v>
      </c>
      <c r="Z46" s="40">
        <v>1.3590108484797501E-2</v>
      </c>
      <c r="AA46" s="40">
        <v>1.3540352526621601E-2</v>
      </c>
      <c r="AB46" s="40">
        <v>1.3490778734421499E-2</v>
      </c>
      <c r="AC46" s="40">
        <v>1.3363238014688099E-2</v>
      </c>
      <c r="AD46" s="40">
        <v>1.3236903054496801E-2</v>
      </c>
      <c r="AE46" s="40">
        <v>1.3111762454695501E-2</v>
      </c>
      <c r="AF46" s="40">
        <v>1.29878049238986E-2</v>
      </c>
      <c r="AG46" s="40">
        <v>1.28650192774685E-2</v>
      </c>
      <c r="AH46" s="40">
        <v>1.27433944365061E-2</v>
      </c>
      <c r="AI46" s="40">
        <v>1.26229194268514E-2</v>
      </c>
      <c r="AJ46" s="40">
        <v>1.2503583378093101E-2</v>
      </c>
      <c r="AK46" s="40">
        <v>1.23853755225881E-2</v>
      </c>
      <c r="AL46" s="40">
        <v>1.2268285194489401E-2</v>
      </c>
      <c r="AM46" s="40">
        <v>1.21523018287844E-2</v>
      </c>
      <c r="AN46" s="40">
        <v>1.20374149603409E-2</v>
      </c>
      <c r="AO46" s="40">
        <v>1.19403468756105E-2</v>
      </c>
      <c r="AP46" s="40">
        <v>1.18440615347751E-2</v>
      </c>
      <c r="AQ46" s="40">
        <v>1.1748552625894099E-2</v>
      </c>
      <c r="AR46" s="40">
        <v>1.1653813887925199E-2</v>
      </c>
      <c r="AS46" s="40">
        <v>1.1559839110314499E-2</v>
      </c>
      <c r="AT46" s="40">
        <v>1.1466622132589E-2</v>
      </c>
      <c r="AU46" s="40">
        <v>1.13741568439531E-2</v>
      </c>
      <c r="AV46" s="40">
        <v>1.1282437182887701E-2</v>
      </c>
      <c r="AW46" s="40">
        <v>1.1191457136753E-2</v>
      </c>
      <c r="AX46" s="40">
        <v>1.11012107413943E-2</v>
      </c>
      <c r="AY46" s="40">
        <v>1.1011692080751E-2</v>
      </c>
      <c r="AZ46" s="40">
        <v>1.1011692080751E-2</v>
      </c>
      <c r="BA46" s="40">
        <v>1.1011692080751E-2</v>
      </c>
      <c r="BB46" s="40">
        <v>1.1011692080751E-2</v>
      </c>
      <c r="BC46" s="40">
        <v>1.1011692080751E-2</v>
      </c>
      <c r="BD46" s="40">
        <v>1.1011692080751E-2</v>
      </c>
      <c r="BE46" s="40">
        <v>1.1011692080751E-2</v>
      </c>
      <c r="BF46" s="40">
        <v>1.1011692080751E-2</v>
      </c>
      <c r="BG46" s="40">
        <v>1.1011692080751E-2</v>
      </c>
      <c r="BH46" s="40">
        <v>1.1011692080751E-2</v>
      </c>
      <c r="BI46" s="40">
        <v>1.1011692080751E-2</v>
      </c>
      <c r="BJ46" s="40">
        <v>1.1011692080751E-2</v>
      </c>
      <c r="BK46" s="40">
        <v>1.1011692080751E-2</v>
      </c>
      <c r="BL46" s="40">
        <v>1.1011692080751E-2</v>
      </c>
      <c r="BM46" s="40">
        <v>1.1011692080751E-2</v>
      </c>
      <c r="BN46" s="40">
        <v>1.1011692080751E-2</v>
      </c>
      <c r="BO46" s="40">
        <v>1.1011692080751E-2</v>
      </c>
      <c r="BP46" s="40">
        <v>1.1011692080751E-2</v>
      </c>
      <c r="BQ46" s="40">
        <v>1.1011692080751E-2</v>
      </c>
      <c r="BR46" s="40">
        <v>1.1011692080751E-2</v>
      </c>
      <c r="BS46" s="40">
        <v>1.1011692080751E-2</v>
      </c>
      <c r="BT46" s="40">
        <v>1.1011692080751E-2</v>
      </c>
      <c r="BU46" s="40">
        <v>1.1011692080751E-2</v>
      </c>
      <c r="BV46" s="40">
        <v>1.1011692080751E-2</v>
      </c>
      <c r="BW46" s="40">
        <v>1.1011692080751E-2</v>
      </c>
      <c r="BX46" s="40">
        <v>1.1011692080751E-2</v>
      </c>
      <c r="BY46" s="40">
        <v>1.1011692080751E-2</v>
      </c>
      <c r="BZ46" s="40">
        <v>1.1011692080751E-2</v>
      </c>
      <c r="CA46" s="40">
        <v>1.1011692080751E-2</v>
      </c>
      <c r="CB46" s="40">
        <v>1.1011692080751E-2</v>
      </c>
      <c r="CC46" s="40">
        <v>1.1011692080751E-2</v>
      </c>
      <c r="CD46" s="40">
        <v>1.1011692080751E-2</v>
      </c>
      <c r="CE46" s="40">
        <v>1.1011692080751E-2</v>
      </c>
      <c r="CF46" s="40">
        <v>1.1011692080751E-2</v>
      </c>
      <c r="CG46" s="40">
        <v>1.1011692080751E-2</v>
      </c>
      <c r="CH46" s="40">
        <v>1.1011692080751E-2</v>
      </c>
      <c r="CI46" s="40">
        <v>1.1011692080751E-2</v>
      </c>
      <c r="CJ46" s="40">
        <v>1.1011692080751E-2</v>
      </c>
      <c r="CK46" s="40">
        <v>1.1011692080751E-2</v>
      </c>
      <c r="CL46" s="40">
        <v>1.1011692080751E-2</v>
      </c>
      <c r="CM46" s="40">
        <v>1.1011692080751E-2</v>
      </c>
      <c r="CN46" s="40">
        <v>1.1011692080751E-2</v>
      </c>
      <c r="CO46" s="40">
        <v>1.1011692080751E-2</v>
      </c>
      <c r="CP46" s="40">
        <v>1.1011692080751E-2</v>
      </c>
      <c r="CQ46" s="40">
        <v>1.1011692080751E-2</v>
      </c>
      <c r="CR46" s="40">
        <v>1.1011692080751E-2</v>
      </c>
      <c r="CS46" s="40">
        <v>1.1011692080751E-2</v>
      </c>
      <c r="CT46" s="40">
        <v>1.1011692080751E-2</v>
      </c>
      <c r="CU46" s="40">
        <v>1.1011692080751E-2</v>
      </c>
      <c r="CV46" s="40">
        <v>1.1011692080751E-2</v>
      </c>
      <c r="CW46" s="40">
        <v>1.1011692080751E-2</v>
      </c>
    </row>
    <row r="47" spans="1:101" x14ac:dyDescent="0.2">
      <c r="A47"/>
      <c r="B47"/>
      <c r="J47" s="41"/>
      <c r="K47" s="41"/>
      <c r="O47" s="62" t="s">
        <v>61</v>
      </c>
      <c r="P47" s="62" t="s">
        <v>60</v>
      </c>
      <c r="Q47" s="33" t="s">
        <v>6</v>
      </c>
      <c r="R47" s="33" t="s">
        <v>1178</v>
      </c>
      <c r="S47" s="40">
        <v>2.73870571366126E-3</v>
      </c>
      <c r="T47" s="40">
        <v>2.7451862888909499E-3</v>
      </c>
      <c r="U47" s="40">
        <v>2.7516821990487702E-3</v>
      </c>
      <c r="V47" s="40">
        <v>2.7581934804216399E-3</v>
      </c>
      <c r="W47" s="40">
        <v>2.7480952122874102E-3</v>
      </c>
      <c r="X47" s="40">
        <v>2.7380339158232301E-3</v>
      </c>
      <c r="Y47" s="40">
        <v>2.7280094556688199E-3</v>
      </c>
      <c r="Z47" s="40">
        <v>2.7180216969594998E-3</v>
      </c>
      <c r="AA47" s="40">
        <v>2.7080705053243201E-3</v>
      </c>
      <c r="AB47" s="40">
        <v>2.6981557468843198E-3</v>
      </c>
      <c r="AC47" s="40">
        <v>2.6726476029376302E-3</v>
      </c>
      <c r="AD47" s="40">
        <v>2.6473806108993701E-3</v>
      </c>
      <c r="AE47" s="40">
        <v>2.6223524909391102E-3</v>
      </c>
      <c r="AF47" s="40">
        <v>2.59756098477973E-3</v>
      </c>
      <c r="AG47" s="40">
        <v>2.5730038554937101E-3</v>
      </c>
      <c r="AH47" s="40">
        <v>2.5486788873012299E-3</v>
      </c>
      <c r="AI47" s="40">
        <v>2.5245838853702901E-3</v>
      </c>
      <c r="AJ47" s="40">
        <v>2.5007166756186301E-3</v>
      </c>
      <c r="AK47" s="40">
        <v>2.4770751045176198E-3</v>
      </c>
      <c r="AL47" s="40">
        <v>2.4536570388978898E-3</v>
      </c>
      <c r="AM47" s="40">
        <v>2.4304603657568798E-3</v>
      </c>
      <c r="AN47" s="40">
        <v>2.40748299206819E-3</v>
      </c>
      <c r="AO47" s="40">
        <v>2.3880693751221001E-3</v>
      </c>
      <c r="AP47" s="40">
        <v>2.3688123069550301E-3</v>
      </c>
      <c r="AQ47" s="40">
        <v>2.3497105251788302E-3</v>
      </c>
      <c r="AR47" s="40">
        <v>2.3307627775850498E-3</v>
      </c>
      <c r="AS47" s="40">
        <v>2.3119678220628998E-3</v>
      </c>
      <c r="AT47" s="40">
        <v>2.29332442651781E-3</v>
      </c>
      <c r="AU47" s="40">
        <v>2.2748313687906202E-3</v>
      </c>
      <c r="AV47" s="40">
        <v>2.2564874365775399E-3</v>
      </c>
      <c r="AW47" s="40">
        <v>2.2382914273506001E-3</v>
      </c>
      <c r="AX47" s="40">
        <v>2.22024214827886E-3</v>
      </c>
      <c r="AY47" s="40">
        <v>2.2023384161502101E-3</v>
      </c>
      <c r="AZ47" s="40">
        <v>2.2023384161502101E-3</v>
      </c>
      <c r="BA47" s="40">
        <v>2.2023384161502101E-3</v>
      </c>
      <c r="BB47" s="40">
        <v>2.2023384161502101E-3</v>
      </c>
      <c r="BC47" s="40">
        <v>2.2023384161502101E-3</v>
      </c>
      <c r="BD47" s="40">
        <v>2.2023384161502101E-3</v>
      </c>
      <c r="BE47" s="40">
        <v>2.2023384161502101E-3</v>
      </c>
      <c r="BF47" s="40">
        <v>2.2023384161502101E-3</v>
      </c>
      <c r="BG47" s="40">
        <v>2.2023384161502101E-3</v>
      </c>
      <c r="BH47" s="40">
        <v>2.2023384161502101E-3</v>
      </c>
      <c r="BI47" s="40">
        <v>2.2023384161502101E-3</v>
      </c>
      <c r="BJ47" s="40">
        <v>2.2023384161502101E-3</v>
      </c>
      <c r="BK47" s="40">
        <v>2.2023384161502101E-3</v>
      </c>
      <c r="BL47" s="40">
        <v>2.2023384161502101E-3</v>
      </c>
      <c r="BM47" s="40">
        <v>2.2023384161502101E-3</v>
      </c>
      <c r="BN47" s="40">
        <v>2.2023384161502101E-3</v>
      </c>
      <c r="BO47" s="40">
        <v>2.2023384161502101E-3</v>
      </c>
      <c r="BP47" s="40">
        <v>2.2023384161502101E-3</v>
      </c>
      <c r="BQ47" s="40">
        <v>2.2023384161502101E-3</v>
      </c>
      <c r="BR47" s="40">
        <v>2.2023384161502101E-3</v>
      </c>
      <c r="BS47" s="40">
        <v>2.2023384161502101E-3</v>
      </c>
      <c r="BT47" s="40">
        <v>2.2023384161502101E-3</v>
      </c>
      <c r="BU47" s="40">
        <v>2.2023384161502101E-3</v>
      </c>
      <c r="BV47" s="40">
        <v>2.2023384161502101E-3</v>
      </c>
      <c r="BW47" s="40">
        <v>2.2023384161502101E-3</v>
      </c>
      <c r="BX47" s="40">
        <v>2.2023384161502101E-3</v>
      </c>
      <c r="BY47" s="40">
        <v>2.2023384161502101E-3</v>
      </c>
      <c r="BZ47" s="40">
        <v>2.2023384161502101E-3</v>
      </c>
      <c r="CA47" s="40">
        <v>2.2023384161502101E-3</v>
      </c>
      <c r="CB47" s="40">
        <v>2.2023384161502101E-3</v>
      </c>
      <c r="CC47" s="40">
        <v>2.2023384161502101E-3</v>
      </c>
      <c r="CD47" s="40">
        <v>2.2023384161502101E-3</v>
      </c>
      <c r="CE47" s="40">
        <v>2.2023384161502101E-3</v>
      </c>
      <c r="CF47" s="40">
        <v>2.2023384161502101E-3</v>
      </c>
      <c r="CG47" s="40">
        <v>2.2023384161502101E-3</v>
      </c>
      <c r="CH47" s="40">
        <v>2.2023384161502101E-3</v>
      </c>
      <c r="CI47" s="40">
        <v>2.2023384161502101E-3</v>
      </c>
      <c r="CJ47" s="40">
        <v>2.2023384161502101E-3</v>
      </c>
      <c r="CK47" s="40">
        <v>2.2023384161502101E-3</v>
      </c>
      <c r="CL47" s="40">
        <v>2.2023384161502101E-3</v>
      </c>
      <c r="CM47" s="40">
        <v>2.2023384161502101E-3</v>
      </c>
      <c r="CN47" s="40">
        <v>2.2023384161502101E-3</v>
      </c>
      <c r="CO47" s="40">
        <v>2.2023384161502101E-3</v>
      </c>
      <c r="CP47" s="40">
        <v>2.2023384161502101E-3</v>
      </c>
      <c r="CQ47" s="40">
        <v>2.2023384161502101E-3</v>
      </c>
      <c r="CR47" s="40">
        <v>2.2023384161502101E-3</v>
      </c>
      <c r="CS47" s="40">
        <v>2.2023384161502101E-3</v>
      </c>
      <c r="CT47" s="40">
        <v>2.2023384161502101E-3</v>
      </c>
      <c r="CU47" s="40">
        <v>2.2023384161502101E-3</v>
      </c>
      <c r="CV47" s="40">
        <v>2.2023384161502101E-3</v>
      </c>
      <c r="CW47" s="40">
        <v>2.2023384161502101E-3</v>
      </c>
    </row>
    <row r="48" spans="1:101" x14ac:dyDescent="0.2">
      <c r="A48"/>
      <c r="B48"/>
      <c r="J48" s="41"/>
      <c r="K48" s="41"/>
      <c r="O48" s="62" t="s">
        <v>61</v>
      </c>
      <c r="P48" s="62" t="s">
        <v>60</v>
      </c>
      <c r="Q48" s="33" t="s">
        <v>6</v>
      </c>
      <c r="R48" s="33" t="s">
        <v>1177</v>
      </c>
      <c r="S48" s="40">
        <v>6.6511424474630697E-3</v>
      </c>
      <c r="T48" s="40">
        <v>6.6668809873066002E-3</v>
      </c>
      <c r="U48" s="40">
        <v>6.6826567691184603E-3</v>
      </c>
      <c r="V48" s="40">
        <v>6.6984698810239997E-3</v>
      </c>
      <c r="W48" s="40">
        <v>6.6739455155551399E-3</v>
      </c>
      <c r="X48" s="40">
        <v>6.6495109384278397E-3</v>
      </c>
      <c r="Y48" s="40">
        <v>6.6251658209100098E-3</v>
      </c>
      <c r="Z48" s="40">
        <v>6.6009098354730799E-3</v>
      </c>
      <c r="AA48" s="40">
        <v>6.5767426557876499E-3</v>
      </c>
      <c r="AB48" s="40">
        <v>6.5526639567190601E-3</v>
      </c>
      <c r="AC48" s="40">
        <v>6.4907156071342398E-3</v>
      </c>
      <c r="AD48" s="40">
        <v>6.4293529121841903E-3</v>
      </c>
      <c r="AE48" s="40">
        <v>6.3685703351378398E-3</v>
      </c>
      <c r="AF48" s="40">
        <v>6.3083623916079298E-3</v>
      </c>
      <c r="AG48" s="40">
        <v>6.2487236490561598E-3</v>
      </c>
      <c r="AH48" s="40">
        <v>6.1896487263030002E-3</v>
      </c>
      <c r="AI48" s="40">
        <v>6.1311322930421297E-3</v>
      </c>
      <c r="AJ48" s="40">
        <v>6.07316906935955E-3</v>
      </c>
      <c r="AK48" s="40">
        <v>6.0157538252570896E-3</v>
      </c>
      <c r="AL48" s="40">
        <v>5.9588813801805997E-3</v>
      </c>
      <c r="AM48" s="40">
        <v>5.9025466025524297E-3</v>
      </c>
      <c r="AN48" s="40">
        <v>5.84674440930847E-3</v>
      </c>
      <c r="AO48" s="40">
        <v>5.7995970538679597E-3</v>
      </c>
      <c r="AP48" s="40">
        <v>5.7528298883193704E-3</v>
      </c>
      <c r="AQ48" s="40">
        <v>5.7064398468628704E-3</v>
      </c>
      <c r="AR48" s="40">
        <v>5.6604238884208399E-3</v>
      </c>
      <c r="AS48" s="40">
        <v>5.6147789964384898E-3</v>
      </c>
      <c r="AT48" s="40">
        <v>5.5695021786861098E-3</v>
      </c>
      <c r="AU48" s="40">
        <v>5.5245904670629502E-3</v>
      </c>
      <c r="AV48" s="40">
        <v>5.4800409174026003E-3</v>
      </c>
      <c r="AW48" s="40">
        <v>5.43585060928003E-3</v>
      </c>
      <c r="AX48" s="40">
        <v>5.3920166458200896E-3</v>
      </c>
      <c r="AY48" s="40">
        <v>5.3485361535076702E-3</v>
      </c>
      <c r="AZ48" s="40">
        <v>5.3485361535076702E-3</v>
      </c>
      <c r="BA48" s="40">
        <v>5.3485361535076702E-3</v>
      </c>
      <c r="BB48" s="40">
        <v>5.3485361535076702E-3</v>
      </c>
      <c r="BC48" s="40">
        <v>5.3485361535076702E-3</v>
      </c>
      <c r="BD48" s="40">
        <v>5.3485361535076702E-3</v>
      </c>
      <c r="BE48" s="40">
        <v>5.3485361535076702E-3</v>
      </c>
      <c r="BF48" s="40">
        <v>5.3485361535076702E-3</v>
      </c>
      <c r="BG48" s="40">
        <v>5.3485361535076702E-3</v>
      </c>
      <c r="BH48" s="40">
        <v>5.3485361535076702E-3</v>
      </c>
      <c r="BI48" s="40">
        <v>5.3485361535076702E-3</v>
      </c>
      <c r="BJ48" s="40">
        <v>5.3485361535076702E-3</v>
      </c>
      <c r="BK48" s="40">
        <v>5.3485361535076702E-3</v>
      </c>
      <c r="BL48" s="40">
        <v>5.3485361535076702E-3</v>
      </c>
      <c r="BM48" s="40">
        <v>5.3485361535076702E-3</v>
      </c>
      <c r="BN48" s="40">
        <v>5.3485361535076702E-3</v>
      </c>
      <c r="BO48" s="40">
        <v>5.3485361535076702E-3</v>
      </c>
      <c r="BP48" s="40">
        <v>5.3485361535076702E-3</v>
      </c>
      <c r="BQ48" s="40">
        <v>5.3485361535076702E-3</v>
      </c>
      <c r="BR48" s="40">
        <v>5.3485361535076702E-3</v>
      </c>
      <c r="BS48" s="40">
        <v>5.3485361535076702E-3</v>
      </c>
      <c r="BT48" s="40">
        <v>5.3485361535076702E-3</v>
      </c>
      <c r="BU48" s="40">
        <v>5.3485361535076702E-3</v>
      </c>
      <c r="BV48" s="40">
        <v>5.3485361535076702E-3</v>
      </c>
      <c r="BW48" s="40">
        <v>5.3485361535076702E-3</v>
      </c>
      <c r="BX48" s="40">
        <v>5.3485361535076702E-3</v>
      </c>
      <c r="BY48" s="40">
        <v>5.3485361535076702E-3</v>
      </c>
      <c r="BZ48" s="40">
        <v>5.3485361535076702E-3</v>
      </c>
      <c r="CA48" s="40">
        <v>5.3485361535076702E-3</v>
      </c>
      <c r="CB48" s="40">
        <v>5.3485361535076702E-3</v>
      </c>
      <c r="CC48" s="40">
        <v>5.3485361535076702E-3</v>
      </c>
      <c r="CD48" s="40">
        <v>5.3485361535076702E-3</v>
      </c>
      <c r="CE48" s="40">
        <v>5.3485361535076702E-3</v>
      </c>
      <c r="CF48" s="40">
        <v>5.3485361535076702E-3</v>
      </c>
      <c r="CG48" s="40">
        <v>5.3485361535076702E-3</v>
      </c>
      <c r="CH48" s="40">
        <v>5.3485361535076702E-3</v>
      </c>
      <c r="CI48" s="40">
        <v>5.3485361535076702E-3</v>
      </c>
      <c r="CJ48" s="40">
        <v>5.3485361535076702E-3</v>
      </c>
      <c r="CK48" s="40">
        <v>5.3485361535076702E-3</v>
      </c>
      <c r="CL48" s="40">
        <v>5.3485361535076702E-3</v>
      </c>
      <c r="CM48" s="40">
        <v>5.3485361535076702E-3</v>
      </c>
      <c r="CN48" s="40">
        <v>5.3485361535076702E-3</v>
      </c>
      <c r="CO48" s="40">
        <v>5.3485361535076702E-3</v>
      </c>
      <c r="CP48" s="40">
        <v>5.3485361535076702E-3</v>
      </c>
      <c r="CQ48" s="40">
        <v>5.3485361535076702E-3</v>
      </c>
      <c r="CR48" s="40">
        <v>5.3485361535076702E-3</v>
      </c>
      <c r="CS48" s="40">
        <v>5.3485361535076702E-3</v>
      </c>
      <c r="CT48" s="40">
        <v>5.3485361535076702E-3</v>
      </c>
      <c r="CU48" s="40">
        <v>5.3485361535076702E-3</v>
      </c>
      <c r="CV48" s="40">
        <v>5.3485361535076702E-3</v>
      </c>
      <c r="CW48" s="40">
        <v>5.3485361535076702E-3</v>
      </c>
    </row>
    <row r="49" spans="1:101" x14ac:dyDescent="0.2">
      <c r="A49"/>
      <c r="B49"/>
      <c r="J49" s="41"/>
      <c r="K49" s="41"/>
      <c r="O49" s="62" t="s">
        <v>61</v>
      </c>
      <c r="P49" s="62" t="s">
        <v>60</v>
      </c>
      <c r="Q49" s="33" t="s">
        <v>6</v>
      </c>
      <c r="R49" s="33" t="s">
        <v>1173</v>
      </c>
      <c r="S49" s="40">
        <v>5.47741142732252E-3</v>
      </c>
      <c r="T49" s="40">
        <v>5.4903725777818999E-3</v>
      </c>
      <c r="U49" s="40">
        <v>5.5033643980975499E-3</v>
      </c>
      <c r="V49" s="40">
        <v>5.5163869608432902E-3</v>
      </c>
      <c r="W49" s="40">
        <v>5.4961904245748204E-3</v>
      </c>
      <c r="X49" s="40">
        <v>5.4760678316464603E-3</v>
      </c>
      <c r="Y49" s="40">
        <v>5.4560189113376503E-3</v>
      </c>
      <c r="Z49" s="40">
        <v>5.43604339391901E-3</v>
      </c>
      <c r="AA49" s="40">
        <v>5.4161410106486497E-3</v>
      </c>
      <c r="AB49" s="40">
        <v>5.3963114937686397E-3</v>
      </c>
      <c r="AC49" s="40">
        <v>5.3452952058752603E-3</v>
      </c>
      <c r="AD49" s="40">
        <v>5.2947612217987498E-3</v>
      </c>
      <c r="AE49" s="40">
        <v>5.2447049818782204E-3</v>
      </c>
      <c r="AF49" s="40">
        <v>5.1951219695594696E-3</v>
      </c>
      <c r="AG49" s="40">
        <v>5.1460077109874297E-3</v>
      </c>
      <c r="AH49" s="40">
        <v>5.0973577746024701E-3</v>
      </c>
      <c r="AI49" s="40">
        <v>5.0491677707405801E-3</v>
      </c>
      <c r="AJ49" s="40">
        <v>5.0014333512372697E-3</v>
      </c>
      <c r="AK49" s="40">
        <v>4.9541502090352501E-3</v>
      </c>
      <c r="AL49" s="40">
        <v>4.9073140777957901E-3</v>
      </c>
      <c r="AM49" s="40">
        <v>4.86092073151377E-3</v>
      </c>
      <c r="AN49" s="40">
        <v>4.8149659841363896E-3</v>
      </c>
      <c r="AO49" s="40">
        <v>4.7761387502442097E-3</v>
      </c>
      <c r="AP49" s="40">
        <v>4.7376246139100697E-3</v>
      </c>
      <c r="AQ49" s="40">
        <v>4.6994210503576604E-3</v>
      </c>
      <c r="AR49" s="40">
        <v>4.6615255551701101E-3</v>
      </c>
      <c r="AS49" s="40">
        <v>4.62393564412581E-3</v>
      </c>
      <c r="AT49" s="40">
        <v>4.58664885303562E-3</v>
      </c>
      <c r="AU49" s="40">
        <v>4.5496627375812499E-3</v>
      </c>
      <c r="AV49" s="40">
        <v>4.5129748731550798E-3</v>
      </c>
      <c r="AW49" s="40">
        <v>4.4765828547012002E-3</v>
      </c>
      <c r="AX49" s="40">
        <v>4.44048429655772E-3</v>
      </c>
      <c r="AY49" s="40">
        <v>4.4046768323004297E-3</v>
      </c>
      <c r="AZ49" s="40">
        <v>4.4046768323004297E-3</v>
      </c>
      <c r="BA49" s="40">
        <v>4.4046768323004297E-3</v>
      </c>
      <c r="BB49" s="40">
        <v>4.4046768323004297E-3</v>
      </c>
      <c r="BC49" s="40">
        <v>4.4046768323004297E-3</v>
      </c>
      <c r="BD49" s="40">
        <v>4.4046768323004297E-3</v>
      </c>
      <c r="BE49" s="40">
        <v>4.4046768323004297E-3</v>
      </c>
      <c r="BF49" s="40">
        <v>4.4046768323004297E-3</v>
      </c>
      <c r="BG49" s="40">
        <v>4.4046768323004297E-3</v>
      </c>
      <c r="BH49" s="40">
        <v>4.4046768323004297E-3</v>
      </c>
      <c r="BI49" s="40">
        <v>4.4046768323004297E-3</v>
      </c>
      <c r="BJ49" s="40">
        <v>4.4046768323004297E-3</v>
      </c>
      <c r="BK49" s="40">
        <v>4.4046768323004297E-3</v>
      </c>
      <c r="BL49" s="40">
        <v>4.4046768323004297E-3</v>
      </c>
      <c r="BM49" s="40">
        <v>4.4046768323004297E-3</v>
      </c>
      <c r="BN49" s="40">
        <v>4.4046768323004297E-3</v>
      </c>
      <c r="BO49" s="40">
        <v>4.4046768323004297E-3</v>
      </c>
      <c r="BP49" s="40">
        <v>4.4046768323004297E-3</v>
      </c>
      <c r="BQ49" s="40">
        <v>4.4046768323004297E-3</v>
      </c>
      <c r="BR49" s="40">
        <v>4.4046768323004297E-3</v>
      </c>
      <c r="BS49" s="40">
        <v>4.4046768323004297E-3</v>
      </c>
      <c r="BT49" s="40">
        <v>4.4046768323004297E-3</v>
      </c>
      <c r="BU49" s="40">
        <v>4.4046768323004297E-3</v>
      </c>
      <c r="BV49" s="40">
        <v>4.4046768323004297E-3</v>
      </c>
      <c r="BW49" s="40">
        <v>4.4046768323004297E-3</v>
      </c>
      <c r="BX49" s="40">
        <v>4.4046768323004297E-3</v>
      </c>
      <c r="BY49" s="40">
        <v>4.4046768323004297E-3</v>
      </c>
      <c r="BZ49" s="40">
        <v>4.4046768323004297E-3</v>
      </c>
      <c r="CA49" s="40">
        <v>4.4046768323004297E-3</v>
      </c>
      <c r="CB49" s="40">
        <v>4.4046768323004297E-3</v>
      </c>
      <c r="CC49" s="40">
        <v>4.4046768323004297E-3</v>
      </c>
      <c r="CD49" s="40">
        <v>4.4046768323004297E-3</v>
      </c>
      <c r="CE49" s="40">
        <v>4.4046768323004297E-3</v>
      </c>
      <c r="CF49" s="40">
        <v>4.4046768323004297E-3</v>
      </c>
      <c r="CG49" s="40">
        <v>4.4046768323004297E-3</v>
      </c>
      <c r="CH49" s="40">
        <v>4.4046768323004297E-3</v>
      </c>
      <c r="CI49" s="40">
        <v>4.4046768323004297E-3</v>
      </c>
      <c r="CJ49" s="40">
        <v>4.4046768323004297E-3</v>
      </c>
      <c r="CK49" s="40">
        <v>4.4046768323004297E-3</v>
      </c>
      <c r="CL49" s="40">
        <v>4.4046768323004297E-3</v>
      </c>
      <c r="CM49" s="40">
        <v>4.4046768323004297E-3</v>
      </c>
      <c r="CN49" s="40">
        <v>4.4046768323004297E-3</v>
      </c>
      <c r="CO49" s="40">
        <v>4.4046768323004297E-3</v>
      </c>
      <c r="CP49" s="40">
        <v>4.4046768323004297E-3</v>
      </c>
      <c r="CQ49" s="40">
        <v>4.4046768323004297E-3</v>
      </c>
      <c r="CR49" s="40">
        <v>4.4046768323004297E-3</v>
      </c>
      <c r="CS49" s="40">
        <v>4.4046768323004297E-3</v>
      </c>
      <c r="CT49" s="40">
        <v>4.4046768323004297E-3</v>
      </c>
      <c r="CU49" s="40">
        <v>4.4046768323004297E-3</v>
      </c>
      <c r="CV49" s="40">
        <v>4.4046768323004297E-3</v>
      </c>
      <c r="CW49" s="40">
        <v>4.4046768323004297E-3</v>
      </c>
    </row>
    <row r="50" spans="1:101" x14ac:dyDescent="0.2">
      <c r="A50"/>
      <c r="B50"/>
      <c r="J50" s="41"/>
      <c r="K50" s="41"/>
      <c r="O50" s="62" t="s">
        <v>61</v>
      </c>
      <c r="P50" s="62" t="s">
        <v>60</v>
      </c>
      <c r="Q50" s="33" t="s">
        <v>1174</v>
      </c>
      <c r="R50" s="33" t="s">
        <v>1181</v>
      </c>
      <c r="S50" s="40">
        <v>8.2161171409837908E-3</v>
      </c>
      <c r="T50" s="40">
        <v>8.2355588666728607E-3</v>
      </c>
      <c r="U50" s="40">
        <v>8.2550465971463396E-3</v>
      </c>
      <c r="V50" s="40">
        <v>8.2745804412649396E-3</v>
      </c>
      <c r="W50" s="40">
        <v>8.2442856368622301E-3</v>
      </c>
      <c r="X50" s="40">
        <v>8.21410174746969E-3</v>
      </c>
      <c r="Y50" s="40">
        <v>8.1840283670064802E-3</v>
      </c>
      <c r="Z50" s="40">
        <v>8.1540650908785098E-3</v>
      </c>
      <c r="AA50" s="40">
        <v>8.1242115159729806E-3</v>
      </c>
      <c r="AB50" s="40">
        <v>8.0944672406529604E-3</v>
      </c>
      <c r="AC50" s="40">
        <v>8.0179428088128901E-3</v>
      </c>
      <c r="AD50" s="40">
        <v>7.9421418326981203E-3</v>
      </c>
      <c r="AE50" s="40">
        <v>7.8670574728173306E-3</v>
      </c>
      <c r="AF50" s="40">
        <v>7.7926829543392096E-3</v>
      </c>
      <c r="AG50" s="40">
        <v>7.7190115664811402E-3</v>
      </c>
      <c r="AH50" s="40">
        <v>7.6460366619037004E-3</v>
      </c>
      <c r="AI50" s="40">
        <v>7.5737516561108697E-3</v>
      </c>
      <c r="AJ50" s="40">
        <v>7.5021500268559098E-3</v>
      </c>
      <c r="AK50" s="40">
        <v>7.4312253135528803E-3</v>
      </c>
      <c r="AL50" s="40">
        <v>7.3609711166936799E-3</v>
      </c>
      <c r="AM50" s="40">
        <v>7.2913810972706503E-3</v>
      </c>
      <c r="AN50" s="40">
        <v>7.2224489762045801E-3</v>
      </c>
      <c r="AO50" s="40">
        <v>7.1642081253663102E-3</v>
      </c>
      <c r="AP50" s="40">
        <v>7.1064369208651097E-3</v>
      </c>
      <c r="AQ50" s="40">
        <v>7.0491315755364901E-3</v>
      </c>
      <c r="AR50" s="40">
        <v>6.9922883327551604E-3</v>
      </c>
      <c r="AS50" s="40">
        <v>6.9359034661887198E-3</v>
      </c>
      <c r="AT50" s="40">
        <v>6.8799732795534396E-3</v>
      </c>
      <c r="AU50" s="40">
        <v>6.8244941063718796E-3</v>
      </c>
      <c r="AV50" s="40">
        <v>6.7694623097326297E-3</v>
      </c>
      <c r="AW50" s="40">
        <v>6.7148742820518003E-3</v>
      </c>
      <c r="AX50" s="40">
        <v>6.6607264448365804E-3</v>
      </c>
      <c r="AY50" s="40">
        <v>6.6070152484506497E-3</v>
      </c>
      <c r="AZ50" s="40">
        <v>6.6070152484506497E-3</v>
      </c>
      <c r="BA50" s="40">
        <v>6.6070152484506497E-3</v>
      </c>
      <c r="BB50" s="40">
        <v>6.6070152484506497E-3</v>
      </c>
      <c r="BC50" s="40">
        <v>6.6070152484506497E-3</v>
      </c>
      <c r="BD50" s="40">
        <v>6.6070152484506497E-3</v>
      </c>
      <c r="BE50" s="40">
        <v>6.6070152484506497E-3</v>
      </c>
      <c r="BF50" s="40">
        <v>6.6070152484506497E-3</v>
      </c>
      <c r="BG50" s="40">
        <v>6.6070152484506497E-3</v>
      </c>
      <c r="BH50" s="40">
        <v>6.6070152484506497E-3</v>
      </c>
      <c r="BI50" s="40">
        <v>6.6070152484506497E-3</v>
      </c>
      <c r="BJ50" s="40">
        <v>6.6070152484506497E-3</v>
      </c>
      <c r="BK50" s="40">
        <v>6.6070152484506497E-3</v>
      </c>
      <c r="BL50" s="40">
        <v>6.6070152484506497E-3</v>
      </c>
      <c r="BM50" s="40">
        <v>6.6070152484506497E-3</v>
      </c>
      <c r="BN50" s="40">
        <v>6.6070152484506497E-3</v>
      </c>
      <c r="BO50" s="40">
        <v>6.6070152484506497E-3</v>
      </c>
      <c r="BP50" s="40">
        <v>6.6070152484506497E-3</v>
      </c>
      <c r="BQ50" s="40">
        <v>6.6070152484506497E-3</v>
      </c>
      <c r="BR50" s="40">
        <v>6.6070152484506497E-3</v>
      </c>
      <c r="BS50" s="40">
        <v>6.6070152484506497E-3</v>
      </c>
      <c r="BT50" s="40">
        <v>6.6070152484506497E-3</v>
      </c>
      <c r="BU50" s="40">
        <v>6.6070152484506497E-3</v>
      </c>
      <c r="BV50" s="40">
        <v>6.6070152484506497E-3</v>
      </c>
      <c r="BW50" s="40">
        <v>6.6070152484506497E-3</v>
      </c>
      <c r="BX50" s="40">
        <v>6.6070152484506497E-3</v>
      </c>
      <c r="BY50" s="40">
        <v>6.6070152484506497E-3</v>
      </c>
      <c r="BZ50" s="40">
        <v>6.6070152484506497E-3</v>
      </c>
      <c r="CA50" s="40">
        <v>6.6070152484506497E-3</v>
      </c>
      <c r="CB50" s="40">
        <v>6.6070152484506497E-3</v>
      </c>
      <c r="CC50" s="40">
        <v>6.6070152484506497E-3</v>
      </c>
      <c r="CD50" s="40">
        <v>6.6070152484506497E-3</v>
      </c>
      <c r="CE50" s="40">
        <v>6.6070152484506497E-3</v>
      </c>
      <c r="CF50" s="40">
        <v>6.6070152484506497E-3</v>
      </c>
      <c r="CG50" s="40">
        <v>6.6070152484506497E-3</v>
      </c>
      <c r="CH50" s="40">
        <v>6.6070152484506497E-3</v>
      </c>
      <c r="CI50" s="40">
        <v>6.6070152484506497E-3</v>
      </c>
      <c r="CJ50" s="40">
        <v>6.6070152484506497E-3</v>
      </c>
      <c r="CK50" s="40">
        <v>6.6070152484506497E-3</v>
      </c>
      <c r="CL50" s="40">
        <v>6.6070152484506497E-3</v>
      </c>
      <c r="CM50" s="40">
        <v>6.6070152484506497E-3</v>
      </c>
      <c r="CN50" s="40">
        <v>6.6070152484506497E-3</v>
      </c>
      <c r="CO50" s="40">
        <v>6.6070152484506497E-3</v>
      </c>
      <c r="CP50" s="40">
        <v>6.6070152484506497E-3</v>
      </c>
      <c r="CQ50" s="40">
        <v>6.6070152484506497E-3</v>
      </c>
      <c r="CR50" s="40">
        <v>6.6070152484506497E-3</v>
      </c>
      <c r="CS50" s="40">
        <v>6.6070152484506497E-3</v>
      </c>
      <c r="CT50" s="40">
        <v>6.6070152484506497E-3</v>
      </c>
      <c r="CU50" s="40">
        <v>6.6070152484506497E-3</v>
      </c>
      <c r="CV50" s="40">
        <v>6.6070152484506497E-3</v>
      </c>
      <c r="CW50" s="40">
        <v>6.6070152484506497E-3</v>
      </c>
    </row>
    <row r="51" spans="1:101" x14ac:dyDescent="0.2">
      <c r="A51"/>
      <c r="B51"/>
      <c r="J51" s="41"/>
      <c r="K51" s="41"/>
      <c r="O51" s="62" t="s">
        <v>61</v>
      </c>
      <c r="P51" s="62" t="s">
        <v>60</v>
      </c>
      <c r="Q51" s="33" t="s">
        <v>1174</v>
      </c>
      <c r="R51" s="33" t="s">
        <v>1180</v>
      </c>
      <c r="S51" s="40">
        <v>4.7927349989072103E-3</v>
      </c>
      <c r="T51" s="40">
        <v>4.8040760055591599E-3</v>
      </c>
      <c r="U51" s="40">
        <v>4.8154438483353603E-3</v>
      </c>
      <c r="V51" s="40">
        <v>4.8268385907378796E-3</v>
      </c>
      <c r="W51" s="40">
        <v>4.8091666215029603E-3</v>
      </c>
      <c r="X51" s="40">
        <v>4.79155935269065E-3</v>
      </c>
      <c r="Y51" s="40">
        <v>4.7740165474204404E-3</v>
      </c>
      <c r="Z51" s="40">
        <v>4.7565379696791303E-3</v>
      </c>
      <c r="AA51" s="40">
        <v>4.7391233843175704E-3</v>
      </c>
      <c r="AB51" s="40">
        <v>4.7217725570475599E-3</v>
      </c>
      <c r="AC51" s="40">
        <v>4.6771333051408501E-3</v>
      </c>
      <c r="AD51" s="40">
        <v>4.6329160690739002E-3</v>
      </c>
      <c r="AE51" s="40">
        <v>4.5891168591434403E-3</v>
      </c>
      <c r="AF51" s="40">
        <v>4.54573172336454E-3</v>
      </c>
      <c r="AG51" s="40">
        <v>4.5027567471140001E-3</v>
      </c>
      <c r="AH51" s="40">
        <v>4.4601880527771597E-3</v>
      </c>
      <c r="AI51" s="40">
        <v>4.4180217993980003E-3</v>
      </c>
      <c r="AJ51" s="40">
        <v>4.3762541823326104E-3</v>
      </c>
      <c r="AK51" s="40">
        <v>4.3348814329058401E-3</v>
      </c>
      <c r="AL51" s="40">
        <v>4.2938998180713098E-3</v>
      </c>
      <c r="AM51" s="40">
        <v>4.25330564007454E-3</v>
      </c>
      <c r="AN51" s="40">
        <v>4.2130952361193403E-3</v>
      </c>
      <c r="AO51" s="40">
        <v>4.1791214064636796E-3</v>
      </c>
      <c r="AP51" s="40">
        <v>4.1454215371713099E-3</v>
      </c>
      <c r="AQ51" s="40">
        <v>4.1119934190629497E-3</v>
      </c>
      <c r="AR51" s="40">
        <v>4.0788348607738402E-3</v>
      </c>
      <c r="AS51" s="40">
        <v>4.0459436886100897E-3</v>
      </c>
      <c r="AT51" s="40">
        <v>4.0133177464061701E-3</v>
      </c>
      <c r="AU51" s="40">
        <v>3.9809548953835998E-3</v>
      </c>
      <c r="AV51" s="40">
        <v>3.9488530140107002E-3</v>
      </c>
      <c r="AW51" s="40">
        <v>3.91700999786354E-3</v>
      </c>
      <c r="AX51" s="40">
        <v>3.8854237594880001E-3</v>
      </c>
      <c r="AY51" s="40">
        <v>3.8540922282628799E-3</v>
      </c>
      <c r="AZ51" s="40">
        <v>3.8540922282628799E-3</v>
      </c>
      <c r="BA51" s="40">
        <v>3.8540922282628799E-3</v>
      </c>
      <c r="BB51" s="40">
        <v>3.8540922282628799E-3</v>
      </c>
      <c r="BC51" s="40">
        <v>3.8540922282628799E-3</v>
      </c>
      <c r="BD51" s="40">
        <v>3.8540922282628799E-3</v>
      </c>
      <c r="BE51" s="40">
        <v>3.8540922282628799E-3</v>
      </c>
      <c r="BF51" s="40">
        <v>3.8540922282628799E-3</v>
      </c>
      <c r="BG51" s="40">
        <v>3.8540922282628799E-3</v>
      </c>
      <c r="BH51" s="40">
        <v>3.8540922282628799E-3</v>
      </c>
      <c r="BI51" s="40">
        <v>3.8540922282628799E-3</v>
      </c>
      <c r="BJ51" s="40">
        <v>3.8540922282628799E-3</v>
      </c>
      <c r="BK51" s="40">
        <v>3.8540922282628799E-3</v>
      </c>
      <c r="BL51" s="40">
        <v>3.8540922282628799E-3</v>
      </c>
      <c r="BM51" s="40">
        <v>3.8540922282628799E-3</v>
      </c>
      <c r="BN51" s="40">
        <v>3.8540922282628799E-3</v>
      </c>
      <c r="BO51" s="40">
        <v>3.8540922282628799E-3</v>
      </c>
      <c r="BP51" s="40">
        <v>3.8540922282628799E-3</v>
      </c>
      <c r="BQ51" s="40">
        <v>3.8540922282628799E-3</v>
      </c>
      <c r="BR51" s="40">
        <v>3.8540922282628799E-3</v>
      </c>
      <c r="BS51" s="40">
        <v>3.8540922282628799E-3</v>
      </c>
      <c r="BT51" s="40">
        <v>3.8540922282628799E-3</v>
      </c>
      <c r="BU51" s="40">
        <v>3.8540922282628799E-3</v>
      </c>
      <c r="BV51" s="40">
        <v>3.8540922282628799E-3</v>
      </c>
      <c r="BW51" s="40">
        <v>3.8540922282628799E-3</v>
      </c>
      <c r="BX51" s="40">
        <v>3.8540922282628799E-3</v>
      </c>
      <c r="BY51" s="40">
        <v>3.8540922282628799E-3</v>
      </c>
      <c r="BZ51" s="40">
        <v>3.8540922282628799E-3</v>
      </c>
      <c r="CA51" s="40">
        <v>3.8540922282628799E-3</v>
      </c>
      <c r="CB51" s="40">
        <v>3.8540922282628799E-3</v>
      </c>
      <c r="CC51" s="40">
        <v>3.8540922282628799E-3</v>
      </c>
      <c r="CD51" s="40">
        <v>3.8540922282628799E-3</v>
      </c>
      <c r="CE51" s="40">
        <v>3.8540922282628799E-3</v>
      </c>
      <c r="CF51" s="40">
        <v>3.8540922282628799E-3</v>
      </c>
      <c r="CG51" s="40">
        <v>3.8540922282628799E-3</v>
      </c>
      <c r="CH51" s="40">
        <v>3.8540922282628799E-3</v>
      </c>
      <c r="CI51" s="40">
        <v>3.8540922282628799E-3</v>
      </c>
      <c r="CJ51" s="40">
        <v>3.8540922282628799E-3</v>
      </c>
      <c r="CK51" s="40">
        <v>3.8540922282628799E-3</v>
      </c>
      <c r="CL51" s="40">
        <v>3.8540922282628799E-3</v>
      </c>
      <c r="CM51" s="40">
        <v>3.8540922282628799E-3</v>
      </c>
      <c r="CN51" s="40">
        <v>3.8540922282628799E-3</v>
      </c>
      <c r="CO51" s="40">
        <v>3.8540922282628799E-3</v>
      </c>
      <c r="CP51" s="40">
        <v>3.8540922282628799E-3</v>
      </c>
      <c r="CQ51" s="40">
        <v>3.8540922282628799E-3</v>
      </c>
      <c r="CR51" s="40">
        <v>3.8540922282628799E-3</v>
      </c>
      <c r="CS51" s="40">
        <v>3.8540922282628799E-3</v>
      </c>
      <c r="CT51" s="40">
        <v>3.8540922282628799E-3</v>
      </c>
      <c r="CU51" s="40">
        <v>3.8540922282628799E-3</v>
      </c>
      <c r="CV51" s="40">
        <v>3.8540922282628799E-3</v>
      </c>
      <c r="CW51" s="40">
        <v>3.8540922282628799E-3</v>
      </c>
    </row>
    <row r="52" spans="1:101" x14ac:dyDescent="0.2">
      <c r="A52"/>
      <c r="B52"/>
      <c r="J52" s="41"/>
      <c r="K52" s="41"/>
      <c r="O52" s="62" t="s">
        <v>61</v>
      </c>
      <c r="P52" s="62" t="s">
        <v>60</v>
      </c>
      <c r="Q52" s="33" t="s">
        <v>1174</v>
      </c>
      <c r="R52" s="33" t="s">
        <v>1179</v>
      </c>
      <c r="S52" s="40">
        <v>2.73870571366126E-3</v>
      </c>
      <c r="T52" s="40">
        <v>2.7451862888909499E-3</v>
      </c>
      <c r="U52" s="40">
        <v>2.7516821990487702E-3</v>
      </c>
      <c r="V52" s="40">
        <v>2.7581934804216399E-3</v>
      </c>
      <c r="W52" s="40">
        <v>2.7480952122874102E-3</v>
      </c>
      <c r="X52" s="40">
        <v>2.7380339158232301E-3</v>
      </c>
      <c r="Y52" s="40">
        <v>2.7280094556688199E-3</v>
      </c>
      <c r="Z52" s="40">
        <v>2.7180216969594998E-3</v>
      </c>
      <c r="AA52" s="40">
        <v>2.7080705053243201E-3</v>
      </c>
      <c r="AB52" s="40">
        <v>2.6981557468843198E-3</v>
      </c>
      <c r="AC52" s="40">
        <v>2.6726476029376302E-3</v>
      </c>
      <c r="AD52" s="40">
        <v>2.6473806108993701E-3</v>
      </c>
      <c r="AE52" s="40">
        <v>2.6223524909391102E-3</v>
      </c>
      <c r="AF52" s="40">
        <v>2.59756098477973E-3</v>
      </c>
      <c r="AG52" s="40">
        <v>2.5730038554937101E-3</v>
      </c>
      <c r="AH52" s="40">
        <v>2.5486788873012299E-3</v>
      </c>
      <c r="AI52" s="40">
        <v>2.5245838853702901E-3</v>
      </c>
      <c r="AJ52" s="40">
        <v>2.5007166756186301E-3</v>
      </c>
      <c r="AK52" s="40">
        <v>2.4770751045176198E-3</v>
      </c>
      <c r="AL52" s="40">
        <v>2.4536570388978898E-3</v>
      </c>
      <c r="AM52" s="40">
        <v>2.4304603657568798E-3</v>
      </c>
      <c r="AN52" s="40">
        <v>2.40748299206819E-3</v>
      </c>
      <c r="AO52" s="40">
        <v>2.3880693751221001E-3</v>
      </c>
      <c r="AP52" s="40">
        <v>2.3688123069550301E-3</v>
      </c>
      <c r="AQ52" s="40">
        <v>2.3497105251788302E-3</v>
      </c>
      <c r="AR52" s="40">
        <v>2.3307627775850498E-3</v>
      </c>
      <c r="AS52" s="40">
        <v>2.3119678220628998E-3</v>
      </c>
      <c r="AT52" s="40">
        <v>2.29332442651781E-3</v>
      </c>
      <c r="AU52" s="40">
        <v>2.2748313687906202E-3</v>
      </c>
      <c r="AV52" s="40">
        <v>2.2564874365775399E-3</v>
      </c>
      <c r="AW52" s="40">
        <v>2.2382914273506001E-3</v>
      </c>
      <c r="AX52" s="40">
        <v>2.22024214827886E-3</v>
      </c>
      <c r="AY52" s="40">
        <v>2.2023384161502101E-3</v>
      </c>
      <c r="AZ52" s="40">
        <v>2.2023384161502101E-3</v>
      </c>
      <c r="BA52" s="40">
        <v>2.2023384161502101E-3</v>
      </c>
      <c r="BB52" s="40">
        <v>2.2023384161502101E-3</v>
      </c>
      <c r="BC52" s="40">
        <v>2.2023384161502101E-3</v>
      </c>
      <c r="BD52" s="40">
        <v>2.2023384161502101E-3</v>
      </c>
      <c r="BE52" s="40">
        <v>2.2023384161502101E-3</v>
      </c>
      <c r="BF52" s="40">
        <v>2.2023384161502101E-3</v>
      </c>
      <c r="BG52" s="40">
        <v>2.2023384161502101E-3</v>
      </c>
      <c r="BH52" s="40">
        <v>2.2023384161502101E-3</v>
      </c>
      <c r="BI52" s="40">
        <v>2.2023384161502101E-3</v>
      </c>
      <c r="BJ52" s="40">
        <v>2.2023384161502101E-3</v>
      </c>
      <c r="BK52" s="40">
        <v>2.2023384161502101E-3</v>
      </c>
      <c r="BL52" s="40">
        <v>2.2023384161502101E-3</v>
      </c>
      <c r="BM52" s="40">
        <v>2.2023384161502101E-3</v>
      </c>
      <c r="BN52" s="40">
        <v>2.2023384161502101E-3</v>
      </c>
      <c r="BO52" s="40">
        <v>2.2023384161502101E-3</v>
      </c>
      <c r="BP52" s="40">
        <v>2.2023384161502101E-3</v>
      </c>
      <c r="BQ52" s="40">
        <v>2.2023384161502101E-3</v>
      </c>
      <c r="BR52" s="40">
        <v>2.2023384161502101E-3</v>
      </c>
      <c r="BS52" s="40">
        <v>2.2023384161502101E-3</v>
      </c>
      <c r="BT52" s="40">
        <v>2.2023384161502101E-3</v>
      </c>
      <c r="BU52" s="40">
        <v>2.2023384161502101E-3</v>
      </c>
      <c r="BV52" s="40">
        <v>2.2023384161502101E-3</v>
      </c>
      <c r="BW52" s="40">
        <v>2.2023384161502101E-3</v>
      </c>
      <c r="BX52" s="40">
        <v>2.2023384161502101E-3</v>
      </c>
      <c r="BY52" s="40">
        <v>2.2023384161502101E-3</v>
      </c>
      <c r="BZ52" s="40">
        <v>2.2023384161502101E-3</v>
      </c>
      <c r="CA52" s="40">
        <v>2.2023384161502101E-3</v>
      </c>
      <c r="CB52" s="40">
        <v>2.2023384161502101E-3</v>
      </c>
      <c r="CC52" s="40">
        <v>2.2023384161502101E-3</v>
      </c>
      <c r="CD52" s="40">
        <v>2.2023384161502101E-3</v>
      </c>
      <c r="CE52" s="40">
        <v>2.2023384161502101E-3</v>
      </c>
      <c r="CF52" s="40">
        <v>2.2023384161502101E-3</v>
      </c>
      <c r="CG52" s="40">
        <v>2.2023384161502101E-3</v>
      </c>
      <c r="CH52" s="40">
        <v>2.2023384161502101E-3</v>
      </c>
      <c r="CI52" s="40">
        <v>2.2023384161502101E-3</v>
      </c>
      <c r="CJ52" s="40">
        <v>2.2023384161502101E-3</v>
      </c>
      <c r="CK52" s="40">
        <v>2.2023384161502101E-3</v>
      </c>
      <c r="CL52" s="40">
        <v>2.2023384161502101E-3</v>
      </c>
      <c r="CM52" s="40">
        <v>2.2023384161502101E-3</v>
      </c>
      <c r="CN52" s="40">
        <v>2.2023384161502101E-3</v>
      </c>
      <c r="CO52" s="40">
        <v>2.2023384161502101E-3</v>
      </c>
      <c r="CP52" s="40">
        <v>2.2023384161502101E-3</v>
      </c>
      <c r="CQ52" s="40">
        <v>2.2023384161502101E-3</v>
      </c>
      <c r="CR52" s="40">
        <v>2.2023384161502101E-3</v>
      </c>
      <c r="CS52" s="40">
        <v>2.2023384161502101E-3</v>
      </c>
      <c r="CT52" s="40">
        <v>2.2023384161502101E-3</v>
      </c>
      <c r="CU52" s="40">
        <v>2.2023384161502101E-3</v>
      </c>
      <c r="CV52" s="40">
        <v>2.2023384161502101E-3</v>
      </c>
      <c r="CW52" s="40">
        <v>2.2023384161502101E-3</v>
      </c>
    </row>
    <row r="53" spans="1:101" x14ac:dyDescent="0.2">
      <c r="A53"/>
      <c r="B53"/>
      <c r="J53" s="41"/>
      <c r="K53" s="41"/>
      <c r="O53" s="62" t="s">
        <v>61</v>
      </c>
      <c r="P53" s="62" t="s">
        <v>60</v>
      </c>
      <c r="Q53" s="33" t="s">
        <v>1174</v>
      </c>
      <c r="R53" s="33" t="s">
        <v>1178</v>
      </c>
      <c r="S53" s="40">
        <v>2.73870571366126E-3</v>
      </c>
      <c r="T53" s="40">
        <v>2.7451862888909499E-3</v>
      </c>
      <c r="U53" s="40">
        <v>2.7516821990487702E-3</v>
      </c>
      <c r="V53" s="40">
        <v>2.7581934804216399E-3</v>
      </c>
      <c r="W53" s="40">
        <v>2.7480952122874102E-3</v>
      </c>
      <c r="X53" s="40">
        <v>2.7380339158232301E-3</v>
      </c>
      <c r="Y53" s="40">
        <v>2.7280094556688199E-3</v>
      </c>
      <c r="Z53" s="40">
        <v>2.7180216969594998E-3</v>
      </c>
      <c r="AA53" s="40">
        <v>2.7080705053243201E-3</v>
      </c>
      <c r="AB53" s="40">
        <v>2.6981557468843198E-3</v>
      </c>
      <c r="AC53" s="40">
        <v>2.6726476029376302E-3</v>
      </c>
      <c r="AD53" s="40">
        <v>2.6473806108993701E-3</v>
      </c>
      <c r="AE53" s="40">
        <v>2.6223524909391102E-3</v>
      </c>
      <c r="AF53" s="40">
        <v>2.59756098477973E-3</v>
      </c>
      <c r="AG53" s="40">
        <v>2.5730038554937101E-3</v>
      </c>
      <c r="AH53" s="40">
        <v>2.5486788873012299E-3</v>
      </c>
      <c r="AI53" s="40">
        <v>2.5245838853702901E-3</v>
      </c>
      <c r="AJ53" s="40">
        <v>2.5007166756186301E-3</v>
      </c>
      <c r="AK53" s="40">
        <v>2.4770751045176198E-3</v>
      </c>
      <c r="AL53" s="40">
        <v>2.4536570388978898E-3</v>
      </c>
      <c r="AM53" s="40">
        <v>2.4304603657568798E-3</v>
      </c>
      <c r="AN53" s="40">
        <v>2.40748299206819E-3</v>
      </c>
      <c r="AO53" s="40">
        <v>2.3880693751221001E-3</v>
      </c>
      <c r="AP53" s="40">
        <v>2.3688123069550301E-3</v>
      </c>
      <c r="AQ53" s="40">
        <v>2.3497105251788302E-3</v>
      </c>
      <c r="AR53" s="40">
        <v>2.3307627775850498E-3</v>
      </c>
      <c r="AS53" s="40">
        <v>2.3119678220628998E-3</v>
      </c>
      <c r="AT53" s="40">
        <v>2.29332442651781E-3</v>
      </c>
      <c r="AU53" s="40">
        <v>2.2748313687906202E-3</v>
      </c>
      <c r="AV53" s="40">
        <v>2.2564874365775399E-3</v>
      </c>
      <c r="AW53" s="40">
        <v>2.2382914273506001E-3</v>
      </c>
      <c r="AX53" s="40">
        <v>2.22024214827886E-3</v>
      </c>
      <c r="AY53" s="40">
        <v>2.2023384161502101E-3</v>
      </c>
      <c r="AZ53" s="40">
        <v>2.2023384161502101E-3</v>
      </c>
      <c r="BA53" s="40">
        <v>2.2023384161502101E-3</v>
      </c>
      <c r="BB53" s="40">
        <v>2.2023384161502101E-3</v>
      </c>
      <c r="BC53" s="40">
        <v>2.2023384161502101E-3</v>
      </c>
      <c r="BD53" s="40">
        <v>2.2023384161502101E-3</v>
      </c>
      <c r="BE53" s="40">
        <v>2.2023384161502101E-3</v>
      </c>
      <c r="BF53" s="40">
        <v>2.2023384161502101E-3</v>
      </c>
      <c r="BG53" s="40">
        <v>2.2023384161502101E-3</v>
      </c>
      <c r="BH53" s="40">
        <v>2.2023384161502101E-3</v>
      </c>
      <c r="BI53" s="40">
        <v>2.2023384161502101E-3</v>
      </c>
      <c r="BJ53" s="40">
        <v>2.2023384161502101E-3</v>
      </c>
      <c r="BK53" s="40">
        <v>2.2023384161502101E-3</v>
      </c>
      <c r="BL53" s="40">
        <v>2.2023384161502101E-3</v>
      </c>
      <c r="BM53" s="40">
        <v>2.2023384161502101E-3</v>
      </c>
      <c r="BN53" s="40">
        <v>2.2023384161502101E-3</v>
      </c>
      <c r="BO53" s="40">
        <v>2.2023384161502101E-3</v>
      </c>
      <c r="BP53" s="40">
        <v>2.2023384161502101E-3</v>
      </c>
      <c r="BQ53" s="40">
        <v>2.2023384161502101E-3</v>
      </c>
      <c r="BR53" s="40">
        <v>2.2023384161502101E-3</v>
      </c>
      <c r="BS53" s="40">
        <v>2.2023384161502101E-3</v>
      </c>
      <c r="BT53" s="40">
        <v>2.2023384161502101E-3</v>
      </c>
      <c r="BU53" s="40">
        <v>2.2023384161502101E-3</v>
      </c>
      <c r="BV53" s="40">
        <v>2.2023384161502101E-3</v>
      </c>
      <c r="BW53" s="40">
        <v>2.2023384161502101E-3</v>
      </c>
      <c r="BX53" s="40">
        <v>2.2023384161502101E-3</v>
      </c>
      <c r="BY53" s="40">
        <v>2.2023384161502101E-3</v>
      </c>
      <c r="BZ53" s="40">
        <v>2.2023384161502101E-3</v>
      </c>
      <c r="CA53" s="40">
        <v>2.2023384161502101E-3</v>
      </c>
      <c r="CB53" s="40">
        <v>2.2023384161502101E-3</v>
      </c>
      <c r="CC53" s="40">
        <v>2.2023384161502101E-3</v>
      </c>
      <c r="CD53" s="40">
        <v>2.2023384161502101E-3</v>
      </c>
      <c r="CE53" s="40">
        <v>2.2023384161502101E-3</v>
      </c>
      <c r="CF53" s="40">
        <v>2.2023384161502101E-3</v>
      </c>
      <c r="CG53" s="40">
        <v>2.2023384161502101E-3</v>
      </c>
      <c r="CH53" s="40">
        <v>2.2023384161502101E-3</v>
      </c>
      <c r="CI53" s="40">
        <v>2.2023384161502101E-3</v>
      </c>
      <c r="CJ53" s="40">
        <v>2.2023384161502101E-3</v>
      </c>
      <c r="CK53" s="40">
        <v>2.2023384161502101E-3</v>
      </c>
      <c r="CL53" s="40">
        <v>2.2023384161502101E-3</v>
      </c>
      <c r="CM53" s="40">
        <v>2.2023384161502101E-3</v>
      </c>
      <c r="CN53" s="40">
        <v>2.2023384161502101E-3</v>
      </c>
      <c r="CO53" s="40">
        <v>2.2023384161502101E-3</v>
      </c>
      <c r="CP53" s="40">
        <v>2.2023384161502101E-3</v>
      </c>
      <c r="CQ53" s="40">
        <v>2.2023384161502101E-3</v>
      </c>
      <c r="CR53" s="40">
        <v>2.2023384161502101E-3</v>
      </c>
      <c r="CS53" s="40">
        <v>2.2023384161502101E-3</v>
      </c>
      <c r="CT53" s="40">
        <v>2.2023384161502101E-3</v>
      </c>
      <c r="CU53" s="40">
        <v>2.2023384161502101E-3</v>
      </c>
      <c r="CV53" s="40">
        <v>2.2023384161502101E-3</v>
      </c>
      <c r="CW53" s="40">
        <v>2.2023384161502101E-3</v>
      </c>
    </row>
    <row r="54" spans="1:101" x14ac:dyDescent="0.2">
      <c r="A54"/>
      <c r="B54"/>
      <c r="J54" s="41"/>
      <c r="K54" s="41"/>
      <c r="O54" s="62" t="s">
        <v>61</v>
      </c>
      <c r="P54" s="62" t="s">
        <v>60</v>
      </c>
      <c r="Q54" s="33" t="s">
        <v>1174</v>
      </c>
      <c r="R54" s="33" t="s">
        <v>1177</v>
      </c>
      <c r="S54" s="40">
        <v>6.6511424474630697E-3</v>
      </c>
      <c r="T54" s="40">
        <v>6.6668809873066002E-3</v>
      </c>
      <c r="U54" s="40">
        <v>6.6826567691184603E-3</v>
      </c>
      <c r="V54" s="40">
        <v>6.6984698810239997E-3</v>
      </c>
      <c r="W54" s="40">
        <v>6.6739455155551399E-3</v>
      </c>
      <c r="X54" s="40">
        <v>6.6495109384278397E-3</v>
      </c>
      <c r="Y54" s="40">
        <v>6.6251658209100098E-3</v>
      </c>
      <c r="Z54" s="40">
        <v>6.6009098354730799E-3</v>
      </c>
      <c r="AA54" s="40">
        <v>6.5767426557876499E-3</v>
      </c>
      <c r="AB54" s="40">
        <v>6.5526639567190601E-3</v>
      </c>
      <c r="AC54" s="40">
        <v>6.4907156071342398E-3</v>
      </c>
      <c r="AD54" s="40">
        <v>6.4293529121841903E-3</v>
      </c>
      <c r="AE54" s="40">
        <v>6.3685703351378398E-3</v>
      </c>
      <c r="AF54" s="40">
        <v>6.3083623916079298E-3</v>
      </c>
      <c r="AG54" s="40">
        <v>6.2487236490561598E-3</v>
      </c>
      <c r="AH54" s="40">
        <v>6.1896487263030002E-3</v>
      </c>
      <c r="AI54" s="40">
        <v>6.1311322930421297E-3</v>
      </c>
      <c r="AJ54" s="40">
        <v>6.07316906935955E-3</v>
      </c>
      <c r="AK54" s="40">
        <v>6.0157538252570896E-3</v>
      </c>
      <c r="AL54" s="40">
        <v>5.9588813801805997E-3</v>
      </c>
      <c r="AM54" s="40">
        <v>5.9025466025524297E-3</v>
      </c>
      <c r="AN54" s="40">
        <v>5.84674440930847E-3</v>
      </c>
      <c r="AO54" s="40">
        <v>5.7995970538679597E-3</v>
      </c>
      <c r="AP54" s="40">
        <v>5.7528298883193704E-3</v>
      </c>
      <c r="AQ54" s="40">
        <v>5.7064398468628704E-3</v>
      </c>
      <c r="AR54" s="40">
        <v>5.6604238884208399E-3</v>
      </c>
      <c r="AS54" s="40">
        <v>5.6147789964384898E-3</v>
      </c>
      <c r="AT54" s="40">
        <v>5.5695021786861098E-3</v>
      </c>
      <c r="AU54" s="40">
        <v>5.5245904670629502E-3</v>
      </c>
      <c r="AV54" s="40">
        <v>5.4800409174026003E-3</v>
      </c>
      <c r="AW54" s="40">
        <v>5.43585060928003E-3</v>
      </c>
      <c r="AX54" s="40">
        <v>5.3920166458200896E-3</v>
      </c>
      <c r="AY54" s="40">
        <v>5.3485361535076702E-3</v>
      </c>
      <c r="AZ54" s="40">
        <v>5.3485361535076702E-3</v>
      </c>
      <c r="BA54" s="40">
        <v>5.3485361535076702E-3</v>
      </c>
      <c r="BB54" s="40">
        <v>5.3485361535076702E-3</v>
      </c>
      <c r="BC54" s="40">
        <v>5.3485361535076702E-3</v>
      </c>
      <c r="BD54" s="40">
        <v>5.3485361535076702E-3</v>
      </c>
      <c r="BE54" s="40">
        <v>5.3485361535076702E-3</v>
      </c>
      <c r="BF54" s="40">
        <v>5.3485361535076702E-3</v>
      </c>
      <c r="BG54" s="40">
        <v>5.3485361535076702E-3</v>
      </c>
      <c r="BH54" s="40">
        <v>5.3485361535076702E-3</v>
      </c>
      <c r="BI54" s="40">
        <v>5.3485361535076702E-3</v>
      </c>
      <c r="BJ54" s="40">
        <v>5.3485361535076702E-3</v>
      </c>
      <c r="BK54" s="40">
        <v>5.3485361535076702E-3</v>
      </c>
      <c r="BL54" s="40">
        <v>5.3485361535076702E-3</v>
      </c>
      <c r="BM54" s="40">
        <v>5.3485361535076702E-3</v>
      </c>
      <c r="BN54" s="40">
        <v>5.3485361535076702E-3</v>
      </c>
      <c r="BO54" s="40">
        <v>5.3485361535076702E-3</v>
      </c>
      <c r="BP54" s="40">
        <v>5.3485361535076702E-3</v>
      </c>
      <c r="BQ54" s="40">
        <v>5.3485361535076702E-3</v>
      </c>
      <c r="BR54" s="40">
        <v>5.3485361535076702E-3</v>
      </c>
      <c r="BS54" s="40">
        <v>5.3485361535076702E-3</v>
      </c>
      <c r="BT54" s="40">
        <v>5.3485361535076702E-3</v>
      </c>
      <c r="BU54" s="40">
        <v>5.3485361535076702E-3</v>
      </c>
      <c r="BV54" s="40">
        <v>5.3485361535076702E-3</v>
      </c>
      <c r="BW54" s="40">
        <v>5.3485361535076702E-3</v>
      </c>
      <c r="BX54" s="40">
        <v>5.3485361535076702E-3</v>
      </c>
      <c r="BY54" s="40">
        <v>5.3485361535076702E-3</v>
      </c>
      <c r="BZ54" s="40">
        <v>5.3485361535076702E-3</v>
      </c>
      <c r="CA54" s="40">
        <v>5.3485361535076702E-3</v>
      </c>
      <c r="CB54" s="40">
        <v>5.3485361535076702E-3</v>
      </c>
      <c r="CC54" s="40">
        <v>5.3485361535076702E-3</v>
      </c>
      <c r="CD54" s="40">
        <v>5.3485361535076702E-3</v>
      </c>
      <c r="CE54" s="40">
        <v>5.3485361535076702E-3</v>
      </c>
      <c r="CF54" s="40">
        <v>5.3485361535076702E-3</v>
      </c>
      <c r="CG54" s="40">
        <v>5.3485361535076702E-3</v>
      </c>
      <c r="CH54" s="40">
        <v>5.3485361535076702E-3</v>
      </c>
      <c r="CI54" s="40">
        <v>5.3485361535076702E-3</v>
      </c>
      <c r="CJ54" s="40">
        <v>5.3485361535076702E-3</v>
      </c>
      <c r="CK54" s="40">
        <v>5.3485361535076702E-3</v>
      </c>
      <c r="CL54" s="40">
        <v>5.3485361535076702E-3</v>
      </c>
      <c r="CM54" s="40">
        <v>5.3485361535076702E-3</v>
      </c>
      <c r="CN54" s="40">
        <v>5.3485361535076702E-3</v>
      </c>
      <c r="CO54" s="40">
        <v>5.3485361535076702E-3</v>
      </c>
      <c r="CP54" s="40">
        <v>5.3485361535076702E-3</v>
      </c>
      <c r="CQ54" s="40">
        <v>5.3485361535076702E-3</v>
      </c>
      <c r="CR54" s="40">
        <v>5.3485361535076702E-3</v>
      </c>
      <c r="CS54" s="40">
        <v>5.3485361535076702E-3</v>
      </c>
      <c r="CT54" s="40">
        <v>5.3485361535076702E-3</v>
      </c>
      <c r="CU54" s="40">
        <v>5.3485361535076702E-3</v>
      </c>
      <c r="CV54" s="40">
        <v>5.3485361535076702E-3</v>
      </c>
      <c r="CW54" s="40">
        <v>5.3485361535076702E-3</v>
      </c>
    </row>
    <row r="55" spans="1:101" x14ac:dyDescent="0.2">
      <c r="A55"/>
      <c r="B55"/>
      <c r="J55" s="41"/>
      <c r="K55" s="41"/>
      <c r="O55" s="62" t="s">
        <v>61</v>
      </c>
      <c r="P55" s="62" t="s">
        <v>60</v>
      </c>
      <c r="Q55" s="33" t="s">
        <v>1174</v>
      </c>
      <c r="R55" s="33" t="s">
        <v>1173</v>
      </c>
      <c r="S55" s="40">
        <v>3.9124367338017997E-3</v>
      </c>
      <c r="T55" s="40">
        <v>3.9216946984156403E-3</v>
      </c>
      <c r="U55" s="40">
        <v>3.9309745700696801E-3</v>
      </c>
      <c r="V55" s="40">
        <v>3.9402764006023503E-3</v>
      </c>
      <c r="W55" s="40">
        <v>3.9258503032677198E-3</v>
      </c>
      <c r="X55" s="40">
        <v>3.91147702260461E-3</v>
      </c>
      <c r="Y55" s="40">
        <v>3.8971563652411799E-3</v>
      </c>
      <c r="Z55" s="40">
        <v>3.8828881385135701E-3</v>
      </c>
      <c r="AA55" s="40">
        <v>3.8686721504633198E-3</v>
      </c>
      <c r="AB55" s="40">
        <v>3.8545082098347398E-3</v>
      </c>
      <c r="AC55" s="40">
        <v>3.8180680041966101E-3</v>
      </c>
      <c r="AD55" s="40">
        <v>3.7819723012848202E-3</v>
      </c>
      <c r="AE55" s="40">
        <v>3.7462178441987301E-3</v>
      </c>
      <c r="AF55" s="40">
        <v>3.7108014068281902E-3</v>
      </c>
      <c r="AG55" s="40">
        <v>3.6757197935624402E-3</v>
      </c>
      <c r="AH55" s="40">
        <v>3.64096983900176E-3</v>
      </c>
      <c r="AI55" s="40">
        <v>3.6065484076718401E-3</v>
      </c>
      <c r="AJ55" s="40">
        <v>3.5724523937409099E-3</v>
      </c>
      <c r="AK55" s="40">
        <v>3.5386787207394598E-3</v>
      </c>
      <c r="AL55" s="40">
        <v>3.5052243412826999E-3</v>
      </c>
      <c r="AM55" s="40">
        <v>3.4720862367955498E-3</v>
      </c>
      <c r="AN55" s="40">
        <v>3.43926141724027E-3</v>
      </c>
      <c r="AO55" s="40">
        <v>3.41152767874586E-3</v>
      </c>
      <c r="AP55" s="40">
        <v>3.38401758136433E-3</v>
      </c>
      <c r="AQ55" s="40">
        <v>3.3567293216840398E-3</v>
      </c>
      <c r="AR55" s="40">
        <v>3.32966111083579E-3</v>
      </c>
      <c r="AS55" s="40">
        <v>3.3028111743755801E-3</v>
      </c>
      <c r="AT55" s="40">
        <v>3.2761777521683002E-3</v>
      </c>
      <c r="AU55" s="40">
        <v>3.24975909827232E-3</v>
      </c>
      <c r="AV55" s="40">
        <v>3.22355348082506E-3</v>
      </c>
      <c r="AW55" s="40">
        <v>3.1975591819294199E-3</v>
      </c>
      <c r="AX55" s="40">
        <v>3.1717744975412201E-3</v>
      </c>
      <c r="AY55" s="40">
        <v>3.1461977373574502E-3</v>
      </c>
      <c r="AZ55" s="40">
        <v>3.1461977373574502E-3</v>
      </c>
      <c r="BA55" s="40">
        <v>3.1461977373574502E-3</v>
      </c>
      <c r="BB55" s="40">
        <v>3.1461977373574502E-3</v>
      </c>
      <c r="BC55" s="40">
        <v>3.1461977373574502E-3</v>
      </c>
      <c r="BD55" s="40">
        <v>3.1461977373574502E-3</v>
      </c>
      <c r="BE55" s="40">
        <v>3.1461977373574502E-3</v>
      </c>
      <c r="BF55" s="40">
        <v>3.1461977373574502E-3</v>
      </c>
      <c r="BG55" s="40">
        <v>3.1461977373574502E-3</v>
      </c>
      <c r="BH55" s="40">
        <v>3.1461977373574502E-3</v>
      </c>
      <c r="BI55" s="40">
        <v>3.1461977373574502E-3</v>
      </c>
      <c r="BJ55" s="40">
        <v>3.1461977373574502E-3</v>
      </c>
      <c r="BK55" s="40">
        <v>3.1461977373574502E-3</v>
      </c>
      <c r="BL55" s="40">
        <v>3.1461977373574502E-3</v>
      </c>
      <c r="BM55" s="40">
        <v>3.1461977373574502E-3</v>
      </c>
      <c r="BN55" s="40">
        <v>3.1461977373574502E-3</v>
      </c>
      <c r="BO55" s="40">
        <v>3.1461977373574502E-3</v>
      </c>
      <c r="BP55" s="40">
        <v>3.1461977373574502E-3</v>
      </c>
      <c r="BQ55" s="40">
        <v>3.1461977373574502E-3</v>
      </c>
      <c r="BR55" s="40">
        <v>3.1461977373574502E-3</v>
      </c>
      <c r="BS55" s="40">
        <v>3.1461977373574502E-3</v>
      </c>
      <c r="BT55" s="40">
        <v>3.1461977373574502E-3</v>
      </c>
      <c r="BU55" s="40">
        <v>3.1461977373574502E-3</v>
      </c>
      <c r="BV55" s="40">
        <v>3.1461977373574502E-3</v>
      </c>
      <c r="BW55" s="40">
        <v>3.1461977373574502E-3</v>
      </c>
      <c r="BX55" s="40">
        <v>3.1461977373574502E-3</v>
      </c>
      <c r="BY55" s="40">
        <v>3.1461977373574502E-3</v>
      </c>
      <c r="BZ55" s="40">
        <v>3.1461977373574502E-3</v>
      </c>
      <c r="CA55" s="40">
        <v>3.1461977373574502E-3</v>
      </c>
      <c r="CB55" s="40">
        <v>3.1461977373574502E-3</v>
      </c>
      <c r="CC55" s="40">
        <v>3.1461977373574502E-3</v>
      </c>
      <c r="CD55" s="40">
        <v>3.1461977373574502E-3</v>
      </c>
      <c r="CE55" s="40">
        <v>3.1461977373574502E-3</v>
      </c>
      <c r="CF55" s="40">
        <v>3.1461977373574502E-3</v>
      </c>
      <c r="CG55" s="40">
        <v>3.1461977373574502E-3</v>
      </c>
      <c r="CH55" s="40">
        <v>3.1461977373574502E-3</v>
      </c>
      <c r="CI55" s="40">
        <v>3.1461977373574502E-3</v>
      </c>
      <c r="CJ55" s="40">
        <v>3.1461977373574502E-3</v>
      </c>
      <c r="CK55" s="40">
        <v>3.1461977373574502E-3</v>
      </c>
      <c r="CL55" s="40">
        <v>3.1461977373574502E-3</v>
      </c>
      <c r="CM55" s="40">
        <v>3.1461977373574502E-3</v>
      </c>
      <c r="CN55" s="40">
        <v>3.1461977373574502E-3</v>
      </c>
      <c r="CO55" s="40">
        <v>3.1461977373574502E-3</v>
      </c>
      <c r="CP55" s="40">
        <v>3.1461977373574502E-3</v>
      </c>
      <c r="CQ55" s="40">
        <v>3.1461977373574502E-3</v>
      </c>
      <c r="CR55" s="40">
        <v>3.1461977373574502E-3</v>
      </c>
      <c r="CS55" s="40">
        <v>3.1461977373574502E-3</v>
      </c>
      <c r="CT55" s="40">
        <v>3.1461977373574502E-3</v>
      </c>
      <c r="CU55" s="40">
        <v>3.1461977373574502E-3</v>
      </c>
      <c r="CV55" s="40">
        <v>3.1461977373574502E-3</v>
      </c>
      <c r="CW55" s="40">
        <v>3.1461977373574502E-3</v>
      </c>
    </row>
    <row r="56" spans="1:101" x14ac:dyDescent="0.2">
      <c r="A56"/>
      <c r="B56"/>
      <c r="J56" s="41"/>
      <c r="O56" s="62" t="s">
        <v>61</v>
      </c>
      <c r="P56" s="62" t="s">
        <v>60</v>
      </c>
      <c r="Q56" s="33" t="s">
        <v>6</v>
      </c>
      <c r="R56" s="33" t="s">
        <v>1181</v>
      </c>
      <c r="S56" s="40">
        <v>5.47741142732252E-3</v>
      </c>
      <c r="T56" s="40">
        <v>5.4903725777818999E-3</v>
      </c>
      <c r="U56" s="40">
        <v>5.5033643980975499E-3</v>
      </c>
      <c r="V56" s="40">
        <v>5.5163869608432902E-3</v>
      </c>
      <c r="W56" s="40">
        <v>5.4961904245748204E-3</v>
      </c>
      <c r="X56" s="40">
        <v>5.4760678316464603E-3</v>
      </c>
      <c r="Y56" s="40">
        <v>5.4560189113376503E-3</v>
      </c>
      <c r="Z56" s="40">
        <v>5.43604339391901E-3</v>
      </c>
      <c r="AA56" s="40">
        <v>5.4161410106486497E-3</v>
      </c>
      <c r="AB56" s="40">
        <v>5.3963114937686397E-3</v>
      </c>
      <c r="AC56" s="40">
        <v>5.3452952058752603E-3</v>
      </c>
      <c r="AD56" s="40">
        <v>5.2947612217987498E-3</v>
      </c>
      <c r="AE56" s="40">
        <v>5.2447049818782204E-3</v>
      </c>
      <c r="AF56" s="40">
        <v>5.1951219695594696E-3</v>
      </c>
      <c r="AG56" s="40">
        <v>5.1460077109874297E-3</v>
      </c>
      <c r="AH56" s="40">
        <v>5.0973577746024701E-3</v>
      </c>
      <c r="AI56" s="40">
        <v>5.0491677707405801E-3</v>
      </c>
      <c r="AJ56" s="40">
        <v>5.0014333512372697E-3</v>
      </c>
      <c r="AK56" s="40">
        <v>4.9541502090352501E-3</v>
      </c>
      <c r="AL56" s="40">
        <v>4.9073140777957901E-3</v>
      </c>
      <c r="AM56" s="40">
        <v>4.86092073151377E-3</v>
      </c>
      <c r="AN56" s="40">
        <v>4.8149659841363896E-3</v>
      </c>
      <c r="AO56" s="40">
        <v>4.7761387502442097E-3</v>
      </c>
      <c r="AP56" s="40">
        <v>4.7376246139100697E-3</v>
      </c>
      <c r="AQ56" s="40">
        <v>4.6994210503576604E-3</v>
      </c>
      <c r="AR56" s="40">
        <v>4.6615255551701101E-3</v>
      </c>
      <c r="AS56" s="40">
        <v>4.62393564412581E-3</v>
      </c>
      <c r="AT56" s="40">
        <v>4.58664885303562E-3</v>
      </c>
      <c r="AU56" s="40">
        <v>4.5496627375812499E-3</v>
      </c>
      <c r="AV56" s="40">
        <v>4.5129748731550798E-3</v>
      </c>
      <c r="AW56" s="40">
        <v>4.4765828547012002E-3</v>
      </c>
      <c r="AX56" s="40">
        <v>4.44048429655772E-3</v>
      </c>
      <c r="AY56" s="40">
        <v>4.4046768323004297E-3</v>
      </c>
      <c r="AZ56" s="40">
        <v>4.4046768323004297E-3</v>
      </c>
      <c r="BA56" s="40">
        <v>4.4046768323004297E-3</v>
      </c>
      <c r="BB56" s="40">
        <v>4.4046768323004297E-3</v>
      </c>
      <c r="BC56" s="40">
        <v>4.4046768323004297E-3</v>
      </c>
      <c r="BD56" s="40">
        <v>4.4046768323004297E-3</v>
      </c>
      <c r="BE56" s="40">
        <v>4.4046768323004297E-3</v>
      </c>
      <c r="BF56" s="40">
        <v>4.4046768323004297E-3</v>
      </c>
      <c r="BG56" s="40">
        <v>4.4046768323004297E-3</v>
      </c>
      <c r="BH56" s="40">
        <v>4.4046768323004297E-3</v>
      </c>
      <c r="BI56" s="40">
        <v>4.4046768323004297E-3</v>
      </c>
      <c r="BJ56" s="40">
        <v>4.4046768323004297E-3</v>
      </c>
      <c r="BK56" s="40">
        <v>4.4046768323004297E-3</v>
      </c>
      <c r="BL56" s="40">
        <v>4.4046768323004297E-3</v>
      </c>
      <c r="BM56" s="40">
        <v>4.4046768323004297E-3</v>
      </c>
      <c r="BN56" s="40">
        <v>4.4046768323004297E-3</v>
      </c>
      <c r="BO56" s="40">
        <v>4.4046768323004297E-3</v>
      </c>
      <c r="BP56" s="40">
        <v>4.4046768323004297E-3</v>
      </c>
      <c r="BQ56" s="40">
        <v>4.4046768323004297E-3</v>
      </c>
      <c r="BR56" s="40">
        <v>4.4046768323004297E-3</v>
      </c>
      <c r="BS56" s="40">
        <v>4.4046768323004297E-3</v>
      </c>
      <c r="BT56" s="40">
        <v>4.4046768323004297E-3</v>
      </c>
      <c r="BU56" s="40">
        <v>4.4046768323004297E-3</v>
      </c>
      <c r="BV56" s="40">
        <v>4.4046768323004297E-3</v>
      </c>
      <c r="BW56" s="40">
        <v>4.4046768323004297E-3</v>
      </c>
      <c r="BX56" s="40">
        <v>4.4046768323004297E-3</v>
      </c>
      <c r="BY56" s="40">
        <v>4.4046768323004297E-3</v>
      </c>
      <c r="BZ56" s="40">
        <v>4.4046768323004297E-3</v>
      </c>
      <c r="CA56" s="40">
        <v>4.4046768323004297E-3</v>
      </c>
      <c r="CB56" s="40">
        <v>4.4046768323004297E-3</v>
      </c>
      <c r="CC56" s="40">
        <v>4.4046768323004297E-3</v>
      </c>
      <c r="CD56" s="40">
        <v>4.4046768323004297E-3</v>
      </c>
      <c r="CE56" s="40">
        <v>4.4046768323004297E-3</v>
      </c>
      <c r="CF56" s="40">
        <v>4.4046768323004297E-3</v>
      </c>
      <c r="CG56" s="40">
        <v>4.4046768323004297E-3</v>
      </c>
      <c r="CH56" s="40">
        <v>4.4046768323004297E-3</v>
      </c>
      <c r="CI56" s="40">
        <v>4.4046768323004297E-3</v>
      </c>
      <c r="CJ56" s="40">
        <v>4.4046768323004297E-3</v>
      </c>
      <c r="CK56" s="40">
        <v>4.4046768323004297E-3</v>
      </c>
      <c r="CL56" s="40">
        <v>4.4046768323004297E-3</v>
      </c>
      <c r="CM56" s="40">
        <v>4.4046768323004297E-3</v>
      </c>
      <c r="CN56" s="40">
        <v>4.4046768323004297E-3</v>
      </c>
      <c r="CO56" s="40">
        <v>4.4046768323004297E-3</v>
      </c>
      <c r="CP56" s="40">
        <v>4.4046768323004297E-3</v>
      </c>
      <c r="CQ56" s="40">
        <v>4.4046768323004297E-3</v>
      </c>
      <c r="CR56" s="40">
        <v>4.4046768323004297E-3</v>
      </c>
      <c r="CS56" s="40">
        <v>4.4046768323004297E-3</v>
      </c>
      <c r="CT56" s="40">
        <v>4.4046768323004297E-3</v>
      </c>
      <c r="CU56" s="40">
        <v>4.4046768323004297E-3</v>
      </c>
      <c r="CV56" s="40">
        <v>4.4046768323004297E-3</v>
      </c>
      <c r="CW56" s="40">
        <v>4.4046768323004297E-3</v>
      </c>
    </row>
    <row r="57" spans="1:101" x14ac:dyDescent="0.2">
      <c r="A57"/>
      <c r="B57"/>
      <c r="J57" s="41"/>
      <c r="O57" s="62" t="s">
        <v>61</v>
      </c>
      <c r="P57" s="62" t="s">
        <v>60</v>
      </c>
      <c r="Q57" s="33" t="s">
        <v>6</v>
      </c>
      <c r="R57" s="33" t="s">
        <v>1180</v>
      </c>
      <c r="S57" s="40">
        <v>2.73870571366126E-3</v>
      </c>
      <c r="T57" s="40">
        <v>2.7451862888909499E-3</v>
      </c>
      <c r="U57" s="40">
        <v>2.7516821990487702E-3</v>
      </c>
      <c r="V57" s="40">
        <v>2.7581934804216399E-3</v>
      </c>
      <c r="W57" s="40">
        <v>2.7480952122874102E-3</v>
      </c>
      <c r="X57" s="40">
        <v>2.7380339158232301E-3</v>
      </c>
      <c r="Y57" s="40">
        <v>2.7280094556688199E-3</v>
      </c>
      <c r="Z57" s="40">
        <v>2.7180216969594998E-3</v>
      </c>
      <c r="AA57" s="40">
        <v>2.7080705053243201E-3</v>
      </c>
      <c r="AB57" s="40">
        <v>2.6981557468843198E-3</v>
      </c>
      <c r="AC57" s="40">
        <v>2.6726476029376302E-3</v>
      </c>
      <c r="AD57" s="40">
        <v>2.6473806108993701E-3</v>
      </c>
      <c r="AE57" s="40">
        <v>2.6223524909391102E-3</v>
      </c>
      <c r="AF57" s="40">
        <v>2.59756098477973E-3</v>
      </c>
      <c r="AG57" s="40">
        <v>2.5730038554937101E-3</v>
      </c>
      <c r="AH57" s="40">
        <v>2.5486788873012299E-3</v>
      </c>
      <c r="AI57" s="40">
        <v>2.5245838853702901E-3</v>
      </c>
      <c r="AJ57" s="40">
        <v>2.5007166756186301E-3</v>
      </c>
      <c r="AK57" s="40">
        <v>2.4770751045176198E-3</v>
      </c>
      <c r="AL57" s="40">
        <v>2.4536570388978898E-3</v>
      </c>
      <c r="AM57" s="40">
        <v>2.4304603657568798E-3</v>
      </c>
      <c r="AN57" s="40">
        <v>2.40748299206819E-3</v>
      </c>
      <c r="AO57" s="40">
        <v>2.3880693751221001E-3</v>
      </c>
      <c r="AP57" s="40">
        <v>2.3688123069550301E-3</v>
      </c>
      <c r="AQ57" s="40">
        <v>2.3497105251788302E-3</v>
      </c>
      <c r="AR57" s="40">
        <v>2.3307627775850498E-3</v>
      </c>
      <c r="AS57" s="40">
        <v>2.3119678220628998E-3</v>
      </c>
      <c r="AT57" s="40">
        <v>2.29332442651781E-3</v>
      </c>
      <c r="AU57" s="40">
        <v>2.2748313687906202E-3</v>
      </c>
      <c r="AV57" s="40">
        <v>2.2564874365775399E-3</v>
      </c>
      <c r="AW57" s="40">
        <v>2.2382914273506001E-3</v>
      </c>
      <c r="AX57" s="40">
        <v>2.22024214827886E-3</v>
      </c>
      <c r="AY57" s="40">
        <v>2.2023384161502101E-3</v>
      </c>
      <c r="AZ57" s="40">
        <v>2.2023384161502101E-3</v>
      </c>
      <c r="BA57" s="40">
        <v>2.2023384161502101E-3</v>
      </c>
      <c r="BB57" s="40">
        <v>2.2023384161502101E-3</v>
      </c>
      <c r="BC57" s="40">
        <v>2.2023384161502101E-3</v>
      </c>
      <c r="BD57" s="40">
        <v>2.2023384161502101E-3</v>
      </c>
      <c r="BE57" s="40">
        <v>2.2023384161502101E-3</v>
      </c>
      <c r="BF57" s="40">
        <v>2.2023384161502101E-3</v>
      </c>
      <c r="BG57" s="40">
        <v>2.2023384161502101E-3</v>
      </c>
      <c r="BH57" s="40">
        <v>2.2023384161502101E-3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row>
    <row r="58" spans="1:101" x14ac:dyDescent="0.2">
      <c r="A58"/>
      <c r="B58"/>
      <c r="J58" s="41"/>
      <c r="O58" s="62" t="s">
        <v>61</v>
      </c>
      <c r="P58" s="62" t="s">
        <v>60</v>
      </c>
      <c r="Q58" s="33" t="s">
        <v>6</v>
      </c>
      <c r="R58" s="33" t="s">
        <v>1179</v>
      </c>
      <c r="S58" s="40">
        <v>2.73870571366126E-3</v>
      </c>
      <c r="T58" s="40">
        <v>2.7451862888909499E-3</v>
      </c>
      <c r="U58" s="40">
        <v>2.7516821990487702E-3</v>
      </c>
      <c r="V58" s="40">
        <v>2.7581934804216399E-3</v>
      </c>
      <c r="W58" s="40">
        <v>2.7480952122874102E-3</v>
      </c>
      <c r="X58" s="40">
        <v>2.7380339158232301E-3</v>
      </c>
      <c r="Y58" s="40">
        <v>2.7280094556688199E-3</v>
      </c>
      <c r="Z58" s="40">
        <v>2.7180216969594998E-3</v>
      </c>
      <c r="AA58" s="40">
        <v>2.7080705053243201E-3</v>
      </c>
      <c r="AB58" s="40">
        <v>2.6981557468843198E-3</v>
      </c>
      <c r="AC58" s="40">
        <v>2.6726476029376302E-3</v>
      </c>
      <c r="AD58" s="40">
        <v>2.6473806108993701E-3</v>
      </c>
      <c r="AE58" s="40">
        <v>2.6223524909391102E-3</v>
      </c>
      <c r="AF58" s="40">
        <v>2.59756098477973E-3</v>
      </c>
      <c r="AG58" s="40">
        <v>2.5730038554937101E-3</v>
      </c>
      <c r="AH58" s="40">
        <v>2.5486788873012299E-3</v>
      </c>
      <c r="AI58" s="40">
        <v>2.5245838853702901E-3</v>
      </c>
      <c r="AJ58" s="40">
        <v>2.5007166756186301E-3</v>
      </c>
      <c r="AK58" s="40">
        <v>2.4770751045176198E-3</v>
      </c>
      <c r="AL58" s="40">
        <v>2.4536570388978898E-3</v>
      </c>
      <c r="AM58" s="40">
        <v>2.4304603657568798E-3</v>
      </c>
      <c r="AN58" s="40">
        <v>2.40748299206819E-3</v>
      </c>
      <c r="AO58" s="40">
        <v>2.3880693751221001E-3</v>
      </c>
      <c r="AP58" s="40">
        <v>2.3688123069550301E-3</v>
      </c>
      <c r="AQ58" s="40">
        <v>2.3497105251788302E-3</v>
      </c>
      <c r="AR58" s="40">
        <v>2.3307627775850498E-3</v>
      </c>
      <c r="AS58" s="40">
        <v>2.3119678220628998E-3</v>
      </c>
      <c r="AT58" s="40">
        <v>2.29332442651781E-3</v>
      </c>
      <c r="AU58" s="40">
        <v>2.2748313687906202E-3</v>
      </c>
      <c r="AV58" s="40">
        <v>2.2564874365775399E-3</v>
      </c>
      <c r="AW58" s="40">
        <v>2.2382914273506001E-3</v>
      </c>
      <c r="AX58" s="40">
        <v>2.22024214827886E-3</v>
      </c>
      <c r="AY58" s="40">
        <v>2.2023384161502101E-3</v>
      </c>
      <c r="AZ58" s="40">
        <v>2.2023384161502101E-3</v>
      </c>
      <c r="BA58" s="40">
        <v>2.2023384161502101E-3</v>
      </c>
      <c r="BB58" s="40">
        <v>2.2023384161502101E-3</v>
      </c>
      <c r="BC58" s="40">
        <v>2.2023384161502101E-3</v>
      </c>
      <c r="BD58" s="40">
        <v>2.2023384161502101E-3</v>
      </c>
      <c r="BE58" s="40">
        <v>2.2023384161502101E-3</v>
      </c>
      <c r="BF58" s="40">
        <v>2.2023384161502101E-3</v>
      </c>
      <c r="BG58" s="40">
        <v>2.2023384161502101E-3</v>
      </c>
      <c r="BH58" s="40">
        <v>2.2023384161502101E-3</v>
      </c>
      <c r="BI58" s="40">
        <v>2.2023384161502101E-3</v>
      </c>
      <c r="BJ58" s="40">
        <v>2.2023384161502101E-3</v>
      </c>
      <c r="BK58" s="40">
        <v>2.2023384161502101E-3</v>
      </c>
      <c r="BL58" s="40">
        <v>2.2023384161502101E-3</v>
      </c>
      <c r="BM58" s="40">
        <v>2.2023384161502101E-3</v>
      </c>
      <c r="BN58" s="40">
        <v>2.2023384161502101E-3</v>
      </c>
      <c r="BO58" s="40">
        <v>2.2023384161502101E-3</v>
      </c>
      <c r="BP58" s="40">
        <v>2.2023384161502101E-3</v>
      </c>
      <c r="BQ58" s="40">
        <v>2.2023384161502101E-3</v>
      </c>
      <c r="BR58" s="40">
        <v>2.2023384161502101E-3</v>
      </c>
      <c r="BS58" s="40">
        <v>2.2023384161502101E-3</v>
      </c>
      <c r="BT58" s="40">
        <v>2.2023384161502101E-3</v>
      </c>
      <c r="BU58" s="40">
        <v>2.2023384161502101E-3</v>
      </c>
      <c r="BV58" s="40">
        <v>2.2023384161502101E-3</v>
      </c>
      <c r="BW58" s="40">
        <v>2.2023384161502101E-3</v>
      </c>
      <c r="BX58" s="40">
        <v>2.2023384161502101E-3</v>
      </c>
      <c r="BY58" s="40">
        <v>2.2023384161502101E-3</v>
      </c>
      <c r="BZ58" s="40">
        <v>2.2023384161502101E-3</v>
      </c>
      <c r="CA58" s="40">
        <v>2.2023384161502101E-3</v>
      </c>
      <c r="CB58" s="40">
        <v>2.2023384161502101E-3</v>
      </c>
      <c r="CC58" s="40">
        <v>2.2023384161502101E-3</v>
      </c>
      <c r="CD58" s="40">
        <v>2.2023384161502101E-3</v>
      </c>
      <c r="CE58" s="40">
        <v>2.2023384161502101E-3</v>
      </c>
      <c r="CF58" s="40">
        <v>2.2023384161502101E-3</v>
      </c>
      <c r="CG58" s="40">
        <v>2.2023384161502101E-3</v>
      </c>
      <c r="CH58" s="40">
        <v>2.2023384161502101E-3</v>
      </c>
      <c r="CI58" s="40">
        <v>2.2023384161502101E-3</v>
      </c>
      <c r="CJ58" s="40">
        <v>2.2023384161502101E-3</v>
      </c>
      <c r="CK58" s="40">
        <v>2.2023384161502101E-3</v>
      </c>
      <c r="CL58" s="40">
        <v>2.2023384161502101E-3</v>
      </c>
      <c r="CM58" s="40">
        <v>2.2023384161502101E-3</v>
      </c>
      <c r="CN58" s="40">
        <v>2.2023384161502101E-3</v>
      </c>
      <c r="CO58" s="40">
        <v>2.2023384161502101E-3</v>
      </c>
      <c r="CP58" s="40">
        <v>2.2023384161502101E-3</v>
      </c>
      <c r="CQ58" s="40">
        <v>2.2023384161502101E-3</v>
      </c>
      <c r="CR58" s="40">
        <v>2.2023384161502101E-3</v>
      </c>
      <c r="CS58" s="40">
        <v>2.2023384161502101E-3</v>
      </c>
      <c r="CT58" s="40">
        <v>2.2023384161502101E-3</v>
      </c>
      <c r="CU58" s="40">
        <v>2.2023384161502101E-3</v>
      </c>
      <c r="CV58" s="40">
        <v>2.2023384161502101E-3</v>
      </c>
      <c r="CW58" s="40">
        <v>2.2023384161502101E-3</v>
      </c>
    </row>
    <row r="59" spans="1:101" x14ac:dyDescent="0.2">
      <c r="A59"/>
      <c r="B59"/>
      <c r="J59" s="41"/>
      <c r="O59" s="62" t="s">
        <v>61</v>
      </c>
      <c r="P59" s="62" t="s">
        <v>60</v>
      </c>
      <c r="Q59" s="33" t="s">
        <v>6</v>
      </c>
      <c r="R59" s="33" t="s">
        <v>1177</v>
      </c>
      <c r="S59" s="40">
        <v>2.73870571366126E-3</v>
      </c>
      <c r="T59" s="40">
        <v>2.7451862888909499E-3</v>
      </c>
      <c r="U59" s="40">
        <v>2.7516821990487702E-3</v>
      </c>
      <c r="V59" s="40">
        <v>2.7581934804216399E-3</v>
      </c>
      <c r="W59" s="40">
        <v>2.7480952122874102E-3</v>
      </c>
      <c r="X59" s="40">
        <v>2.7380339158232301E-3</v>
      </c>
      <c r="Y59" s="40">
        <v>2.7280094556688199E-3</v>
      </c>
      <c r="Z59" s="40">
        <v>2.7180216969594998E-3</v>
      </c>
      <c r="AA59" s="40">
        <v>2.7080705053243201E-3</v>
      </c>
      <c r="AB59" s="40">
        <v>2.6981557468843198E-3</v>
      </c>
      <c r="AC59" s="40">
        <v>2.6726476029376302E-3</v>
      </c>
      <c r="AD59" s="40">
        <v>2.6473806108993701E-3</v>
      </c>
      <c r="AE59" s="40">
        <v>2.6223524909391102E-3</v>
      </c>
      <c r="AF59" s="40">
        <v>2.59756098477973E-3</v>
      </c>
      <c r="AG59" s="40">
        <v>2.5730038554937101E-3</v>
      </c>
      <c r="AH59" s="40">
        <v>2.5486788873012299E-3</v>
      </c>
      <c r="AI59" s="40">
        <v>2.5245838853702901E-3</v>
      </c>
      <c r="AJ59" s="40">
        <v>2.5007166756186301E-3</v>
      </c>
      <c r="AK59" s="40">
        <v>2.4770751045176198E-3</v>
      </c>
      <c r="AL59" s="40">
        <v>2.4536570388978898E-3</v>
      </c>
      <c r="AM59" s="40">
        <v>2.4304603657568798E-3</v>
      </c>
      <c r="AN59" s="40">
        <v>2.40748299206819E-3</v>
      </c>
      <c r="AO59" s="40">
        <v>2.3880693751221001E-3</v>
      </c>
      <c r="AP59" s="40">
        <v>2.3688123069550301E-3</v>
      </c>
      <c r="AQ59" s="40">
        <v>2.3497105251788302E-3</v>
      </c>
      <c r="AR59" s="40">
        <v>2.3307627775850498E-3</v>
      </c>
      <c r="AS59" s="40">
        <v>2.3119678220628998E-3</v>
      </c>
      <c r="AT59" s="40">
        <v>2.29332442651781E-3</v>
      </c>
      <c r="AU59" s="40">
        <v>2.2748313687906202E-3</v>
      </c>
      <c r="AV59" s="40">
        <v>2.2564874365775399E-3</v>
      </c>
      <c r="AW59" s="40">
        <v>2.2382914273506001E-3</v>
      </c>
      <c r="AX59" s="40">
        <v>2.22024214827886E-3</v>
      </c>
      <c r="AY59" s="40">
        <v>2.2023384161502101E-3</v>
      </c>
      <c r="AZ59" s="40">
        <v>2.2023384161502101E-3</v>
      </c>
      <c r="BA59" s="40">
        <v>2.2023384161502101E-3</v>
      </c>
      <c r="BB59" s="40">
        <v>2.2023384161502101E-3</v>
      </c>
      <c r="BC59" s="40">
        <v>2.2023384161502101E-3</v>
      </c>
      <c r="BD59" s="40">
        <v>2.2023384161502101E-3</v>
      </c>
      <c r="BE59" s="40">
        <v>2.2023384161502101E-3</v>
      </c>
      <c r="BF59" s="40">
        <v>2.2023384161502101E-3</v>
      </c>
      <c r="BG59" s="40">
        <v>2.2023384161502101E-3</v>
      </c>
      <c r="BH59" s="40">
        <v>2.2023384161502101E-3</v>
      </c>
      <c r="BI59" s="40">
        <v>2.2023384161502101E-3</v>
      </c>
      <c r="BJ59" s="40">
        <v>2.2023384161502101E-3</v>
      </c>
      <c r="BK59" s="40">
        <v>2.2023384161502101E-3</v>
      </c>
      <c r="BL59" s="40">
        <v>2.2023384161502101E-3</v>
      </c>
      <c r="BM59" s="40">
        <v>2.2023384161502101E-3</v>
      </c>
      <c r="BN59" s="40">
        <v>2.2023384161502101E-3</v>
      </c>
      <c r="BO59" s="40">
        <v>2.2023384161502101E-3</v>
      </c>
      <c r="BP59" s="40">
        <v>2.2023384161502101E-3</v>
      </c>
      <c r="BQ59" s="40">
        <v>2.2023384161502101E-3</v>
      </c>
      <c r="BR59" s="40">
        <v>2.2023384161502101E-3</v>
      </c>
      <c r="BS59" s="40">
        <v>2.2023384161502101E-3</v>
      </c>
      <c r="BT59" s="40">
        <v>2.2023384161502101E-3</v>
      </c>
      <c r="BU59" s="40">
        <v>2.2023384161502101E-3</v>
      </c>
      <c r="BV59" s="40">
        <v>2.2023384161502101E-3</v>
      </c>
      <c r="BW59" s="40">
        <v>2.2023384161502101E-3</v>
      </c>
      <c r="BX59" s="40">
        <v>2.2023384161502101E-3</v>
      </c>
      <c r="BY59" s="40">
        <v>2.2023384161502101E-3</v>
      </c>
      <c r="BZ59" s="40">
        <v>2.2023384161502101E-3</v>
      </c>
      <c r="CA59" s="40">
        <v>2.2023384161502101E-3</v>
      </c>
      <c r="CB59" s="40">
        <v>2.2023384161502101E-3</v>
      </c>
      <c r="CC59" s="40">
        <v>2.2023384161502101E-3</v>
      </c>
      <c r="CD59" s="40">
        <v>2.2023384161502101E-3</v>
      </c>
      <c r="CE59" s="40">
        <v>2.2023384161502101E-3</v>
      </c>
      <c r="CF59" s="40">
        <v>2.2023384161502101E-3</v>
      </c>
      <c r="CG59" s="40">
        <v>2.2023384161502101E-3</v>
      </c>
      <c r="CH59" s="40">
        <v>2.2023384161502101E-3</v>
      </c>
      <c r="CI59" s="40">
        <v>2.2023384161502101E-3</v>
      </c>
      <c r="CJ59" s="40">
        <v>2.2023384161502101E-3</v>
      </c>
      <c r="CK59" s="40">
        <v>2.2023384161502101E-3</v>
      </c>
      <c r="CL59" s="40">
        <v>2.2023384161502101E-3</v>
      </c>
      <c r="CM59" s="40">
        <v>2.2023384161502101E-3</v>
      </c>
      <c r="CN59" s="40">
        <v>2.2023384161502101E-3</v>
      </c>
      <c r="CO59" s="40">
        <v>2.2023384161502101E-3</v>
      </c>
      <c r="CP59" s="40">
        <v>2.2023384161502101E-3</v>
      </c>
      <c r="CQ59" s="40">
        <v>2.2023384161502101E-3</v>
      </c>
      <c r="CR59" s="40">
        <v>2.2023384161502101E-3</v>
      </c>
      <c r="CS59" s="40">
        <v>2.2023384161502101E-3</v>
      </c>
      <c r="CT59" s="40">
        <v>2.2023384161502101E-3</v>
      </c>
      <c r="CU59" s="40">
        <v>2.2023384161502101E-3</v>
      </c>
      <c r="CV59" s="40">
        <v>2.2023384161502101E-3</v>
      </c>
      <c r="CW59" s="40">
        <v>2.2023384161502101E-3</v>
      </c>
    </row>
    <row r="60" spans="1:101" x14ac:dyDescent="0.2">
      <c r="A60"/>
      <c r="B60"/>
      <c r="J60" s="41"/>
      <c r="O60" s="62" t="s">
        <v>61</v>
      </c>
      <c r="P60" s="62" t="s">
        <v>60</v>
      </c>
      <c r="Q60" s="33" t="s">
        <v>6</v>
      </c>
      <c r="R60" s="33" t="s">
        <v>1173</v>
      </c>
      <c r="S60" s="40">
        <v>3.9124367338018001E-4</v>
      </c>
      <c r="T60" s="40">
        <v>3.9216946984156398E-4</v>
      </c>
      <c r="U60" s="40">
        <v>3.9309745700696799E-4</v>
      </c>
      <c r="V60" s="40">
        <v>3.9402764006023498E-4</v>
      </c>
      <c r="W60" s="40">
        <v>3.9258503032677298E-4</v>
      </c>
      <c r="X60" s="40">
        <v>3.9114770226046099E-4</v>
      </c>
      <c r="Y60" s="40">
        <v>3.8971563652411798E-4</v>
      </c>
      <c r="Z60" s="40">
        <v>3.88288813851357E-4</v>
      </c>
      <c r="AA60" s="40">
        <v>3.8686721504633197E-4</v>
      </c>
      <c r="AB60" s="40">
        <v>3.8545082098347398E-4</v>
      </c>
      <c r="AC60" s="40">
        <v>3.8180680041966099E-4</v>
      </c>
      <c r="AD60" s="40">
        <v>3.7819723012848201E-4</v>
      </c>
      <c r="AE60" s="40">
        <v>3.7462178441987297E-4</v>
      </c>
      <c r="AF60" s="40">
        <v>3.71080140682819E-4</v>
      </c>
      <c r="AG60" s="40">
        <v>3.6757197935624499E-4</v>
      </c>
      <c r="AH60" s="40">
        <v>3.6409698390017602E-4</v>
      </c>
      <c r="AI60" s="40">
        <v>3.6065484076718398E-4</v>
      </c>
      <c r="AJ60" s="40">
        <v>3.5724523937409098E-4</v>
      </c>
      <c r="AK60" s="40">
        <v>3.5386787207394599E-4</v>
      </c>
      <c r="AL60" s="40">
        <v>3.5052243412826998E-4</v>
      </c>
      <c r="AM60" s="40">
        <v>3.47208623679555E-4</v>
      </c>
      <c r="AN60" s="40">
        <v>3.4392614172402801E-4</v>
      </c>
      <c r="AO60" s="40">
        <v>3.4115276787458602E-4</v>
      </c>
      <c r="AP60" s="40">
        <v>3.3840175813643297E-4</v>
      </c>
      <c r="AQ60" s="40">
        <v>3.3567293216840401E-4</v>
      </c>
      <c r="AR60" s="40">
        <v>3.3296611108357899E-4</v>
      </c>
      <c r="AS60" s="40">
        <v>3.3028111743755797E-4</v>
      </c>
      <c r="AT60" s="40">
        <v>3.2761777521683001E-4</v>
      </c>
      <c r="AU60" s="40">
        <v>3.2497590982723203E-4</v>
      </c>
      <c r="AV60" s="40">
        <v>3.2235534808250599E-4</v>
      </c>
      <c r="AW60" s="40">
        <v>3.19755918192942E-4</v>
      </c>
      <c r="AX60" s="40">
        <v>3.1717744975412303E-4</v>
      </c>
      <c r="AY60" s="40">
        <v>3.1461977373574499E-4</v>
      </c>
      <c r="AZ60" s="40">
        <v>3.1461977373574499E-4</v>
      </c>
      <c r="BA60" s="40">
        <v>3.1461977373574499E-4</v>
      </c>
      <c r="BB60" s="40">
        <v>3.1461977373574499E-4</v>
      </c>
      <c r="BC60" s="40">
        <v>3.1461977373574499E-4</v>
      </c>
      <c r="BD60" s="40">
        <v>3.1461977373574499E-4</v>
      </c>
      <c r="BE60" s="40">
        <v>3.1461977373574499E-4</v>
      </c>
      <c r="BF60" s="40">
        <v>3.1461977373574499E-4</v>
      </c>
      <c r="BG60" s="40">
        <v>3.1461977373574499E-4</v>
      </c>
      <c r="BH60" s="40">
        <v>3.1461977373574499E-4</v>
      </c>
      <c r="BI60" s="40">
        <v>3.1461977373574499E-4</v>
      </c>
      <c r="BJ60" s="40">
        <v>3.1461977373574499E-4</v>
      </c>
      <c r="BK60" s="40">
        <v>3.1461977373574499E-4</v>
      </c>
      <c r="BL60" s="40">
        <v>3.1461977373574499E-4</v>
      </c>
      <c r="BM60" s="40">
        <v>3.1461977373574499E-4</v>
      </c>
      <c r="BN60" s="40">
        <v>3.1461977373574499E-4</v>
      </c>
      <c r="BO60" s="40">
        <v>3.1461977373574499E-4</v>
      </c>
      <c r="BP60" s="40">
        <v>3.1461977373574499E-4</v>
      </c>
      <c r="BQ60" s="40">
        <v>3.1461977373574499E-4</v>
      </c>
      <c r="BR60" s="40">
        <v>3.1461977373574499E-4</v>
      </c>
      <c r="BS60" s="40">
        <v>3.1461977373574499E-4</v>
      </c>
      <c r="BT60" s="40">
        <v>3.1461977373574499E-4</v>
      </c>
      <c r="BU60" s="40">
        <v>3.1461977373574499E-4</v>
      </c>
      <c r="BV60" s="40">
        <v>3.1461977373574499E-4</v>
      </c>
      <c r="BW60" s="40">
        <v>3.1461977373574499E-4</v>
      </c>
      <c r="BX60" s="40">
        <v>3.1461977373574499E-4</v>
      </c>
      <c r="BY60" s="40">
        <v>3.1461977373574499E-4</v>
      </c>
      <c r="BZ60" s="40">
        <v>3.1461977373574499E-4</v>
      </c>
      <c r="CA60" s="40">
        <v>3.1461977373574499E-4</v>
      </c>
      <c r="CB60" s="40">
        <v>3.1461977373574499E-4</v>
      </c>
      <c r="CC60" s="40">
        <v>3.1461977373574499E-4</v>
      </c>
      <c r="CD60" s="40">
        <v>3.1461977373574499E-4</v>
      </c>
      <c r="CE60" s="40">
        <v>3.1461977373574499E-4</v>
      </c>
      <c r="CF60" s="40">
        <v>3.1461977373574499E-4</v>
      </c>
      <c r="CG60" s="40">
        <v>3.1461977373574499E-4</v>
      </c>
      <c r="CH60" s="40">
        <v>3.1461977373574499E-4</v>
      </c>
      <c r="CI60" s="40">
        <v>3.1461977373574499E-4</v>
      </c>
      <c r="CJ60" s="40">
        <v>3.1461977373574499E-4</v>
      </c>
      <c r="CK60" s="40">
        <v>3.1461977373574499E-4</v>
      </c>
      <c r="CL60" s="40">
        <v>3.1461977373574499E-4</v>
      </c>
      <c r="CM60" s="40">
        <v>3.1461977373574499E-4</v>
      </c>
      <c r="CN60" s="40">
        <v>3.1461977373574499E-4</v>
      </c>
      <c r="CO60" s="40">
        <v>3.1461977373574499E-4</v>
      </c>
      <c r="CP60" s="40">
        <v>3.1461977373574499E-4</v>
      </c>
      <c r="CQ60" s="40">
        <v>3.1461977373574499E-4</v>
      </c>
      <c r="CR60" s="40">
        <v>3.1461977373574499E-4</v>
      </c>
      <c r="CS60" s="40">
        <v>3.1461977373574499E-4</v>
      </c>
      <c r="CT60" s="40">
        <v>3.1461977373574499E-4</v>
      </c>
      <c r="CU60" s="40">
        <v>3.1461977373574499E-4</v>
      </c>
      <c r="CV60" s="40">
        <v>3.1461977373574499E-4</v>
      </c>
      <c r="CW60" s="40">
        <v>3.1461977373574499E-4</v>
      </c>
    </row>
    <row r="61" spans="1:101" x14ac:dyDescent="0.2">
      <c r="A61"/>
      <c r="B61"/>
      <c r="J61" s="41"/>
      <c r="O61" s="62" t="s">
        <v>61</v>
      </c>
      <c r="P61" s="62" t="s">
        <v>60</v>
      </c>
      <c r="Q61" s="33" t="s">
        <v>1174</v>
      </c>
      <c r="R61" s="33" t="s">
        <v>1181</v>
      </c>
      <c r="S61" s="40">
        <v>1.02701464262297E-2</v>
      </c>
      <c r="T61" s="40">
        <v>1.0294448583341E-2</v>
      </c>
      <c r="U61" s="40">
        <v>1.0318808246432901E-2</v>
      </c>
      <c r="V61" s="40">
        <v>1.03432255515811E-2</v>
      </c>
      <c r="W61" s="40">
        <v>1.03053570460777E-2</v>
      </c>
      <c r="X61" s="40">
        <v>1.0267627184337101E-2</v>
      </c>
      <c r="Y61" s="40">
        <v>1.0230035458758099E-2</v>
      </c>
      <c r="Z61" s="40">
        <v>1.01925813635981E-2</v>
      </c>
      <c r="AA61" s="40">
        <v>1.0155264394966199E-2</v>
      </c>
      <c r="AB61" s="40">
        <v>1.0118084050816101E-2</v>
      </c>
      <c r="AC61" s="40">
        <v>1.0022428511016101E-2</v>
      </c>
      <c r="AD61" s="40">
        <v>9.92767729087265E-3</v>
      </c>
      <c r="AE61" s="40">
        <v>9.8338218410216598E-3</v>
      </c>
      <c r="AF61" s="40">
        <v>9.7408536929240105E-3</v>
      </c>
      <c r="AG61" s="40">
        <v>9.6487644581014203E-3</v>
      </c>
      <c r="AH61" s="40">
        <v>9.5575458273796203E-3</v>
      </c>
      <c r="AI61" s="40">
        <v>9.4671895701385796E-3</v>
      </c>
      <c r="AJ61" s="40">
        <v>9.3776875335698905E-3</v>
      </c>
      <c r="AK61" s="40">
        <v>9.2890316419411006E-3</v>
      </c>
      <c r="AL61" s="40">
        <v>9.2012138958671007E-3</v>
      </c>
      <c r="AM61" s="40">
        <v>9.1142263715883205E-3</v>
      </c>
      <c r="AN61" s="40">
        <v>9.0280612202557307E-3</v>
      </c>
      <c r="AO61" s="40">
        <v>8.9552601567078893E-3</v>
      </c>
      <c r="AP61" s="40">
        <v>8.8830461510813804E-3</v>
      </c>
      <c r="AQ61" s="40">
        <v>8.8114144694206205E-3</v>
      </c>
      <c r="AR61" s="40">
        <v>8.7403604159439503E-3</v>
      </c>
      <c r="AS61" s="40">
        <v>8.6698793327358997E-3</v>
      </c>
      <c r="AT61" s="40">
        <v>8.5999665994417902E-3</v>
      </c>
      <c r="AU61" s="40">
        <v>8.5306176329648497E-3</v>
      </c>
      <c r="AV61" s="40">
        <v>8.46182788716578E-3</v>
      </c>
      <c r="AW61" s="40">
        <v>8.3935928525647394E-3</v>
      </c>
      <c r="AX61" s="40">
        <v>8.3259080560457201E-3</v>
      </c>
      <c r="AY61" s="40">
        <v>8.2587690605633104E-3</v>
      </c>
      <c r="AZ61" s="40">
        <v>8.2587690605633104E-3</v>
      </c>
      <c r="BA61" s="40">
        <v>8.2587690605633104E-3</v>
      </c>
      <c r="BB61" s="40">
        <v>8.2587690605633104E-3</v>
      </c>
      <c r="BC61" s="40">
        <v>8.2587690605633104E-3</v>
      </c>
      <c r="BD61" s="40">
        <v>8.2587690605633104E-3</v>
      </c>
      <c r="BE61" s="40">
        <v>8.2587690605633104E-3</v>
      </c>
      <c r="BF61" s="40">
        <v>8.2587690605633104E-3</v>
      </c>
      <c r="BG61" s="40">
        <v>8.2587690605633104E-3</v>
      </c>
      <c r="BH61" s="40">
        <v>8.2587690605633104E-3</v>
      </c>
      <c r="BI61" s="40">
        <v>8.2587690605633104E-3</v>
      </c>
      <c r="BJ61" s="40">
        <v>8.2587690605633104E-3</v>
      </c>
      <c r="BK61" s="40">
        <v>8.2587690605633104E-3</v>
      </c>
      <c r="BL61" s="40">
        <v>8.2587690605633104E-3</v>
      </c>
      <c r="BM61" s="40">
        <v>8.2587690605633104E-3</v>
      </c>
      <c r="BN61" s="40">
        <v>8.2587690605633104E-3</v>
      </c>
      <c r="BO61" s="40">
        <v>8.2587690605633104E-3</v>
      </c>
      <c r="BP61" s="40">
        <v>8.2587690605633104E-3</v>
      </c>
      <c r="BQ61" s="40">
        <v>8.2587690605633104E-3</v>
      </c>
      <c r="BR61" s="40">
        <v>8.2587690605633104E-3</v>
      </c>
      <c r="BS61" s="40">
        <v>8.2587690605633104E-3</v>
      </c>
      <c r="BT61" s="40">
        <v>8.2587690605633104E-3</v>
      </c>
      <c r="BU61" s="40">
        <v>8.2587690605633104E-3</v>
      </c>
      <c r="BV61" s="40">
        <v>8.2587690605633104E-3</v>
      </c>
      <c r="BW61" s="40">
        <v>8.2587690605633104E-3</v>
      </c>
      <c r="BX61" s="40">
        <v>8.2587690605633104E-3</v>
      </c>
      <c r="BY61" s="40">
        <v>8.2587690605633104E-3</v>
      </c>
      <c r="BZ61" s="40">
        <v>8.2587690605633104E-3</v>
      </c>
      <c r="CA61" s="40">
        <v>8.2587690605633104E-3</v>
      </c>
      <c r="CB61" s="40">
        <v>8.2587690605633104E-3</v>
      </c>
      <c r="CC61" s="40">
        <v>8.2587690605633104E-3</v>
      </c>
      <c r="CD61" s="40">
        <v>8.2587690605633104E-3</v>
      </c>
      <c r="CE61" s="40">
        <v>8.2587690605633104E-3</v>
      </c>
      <c r="CF61" s="40">
        <v>8.2587690605633104E-3</v>
      </c>
      <c r="CG61" s="40">
        <v>8.2587690605633104E-3</v>
      </c>
      <c r="CH61" s="40">
        <v>8.2587690605633104E-3</v>
      </c>
      <c r="CI61" s="40">
        <v>8.2587690605633104E-3</v>
      </c>
      <c r="CJ61" s="40">
        <v>8.2587690605633104E-3</v>
      </c>
      <c r="CK61" s="40">
        <v>8.2587690605633104E-3</v>
      </c>
      <c r="CL61" s="40">
        <v>8.2587690605633104E-3</v>
      </c>
      <c r="CM61" s="40">
        <v>8.2587690605633104E-3</v>
      </c>
      <c r="CN61" s="40">
        <v>8.2587690605633104E-3</v>
      </c>
      <c r="CO61" s="40">
        <v>8.2587690605633104E-3</v>
      </c>
      <c r="CP61" s="40">
        <v>8.2587690605633104E-3</v>
      </c>
      <c r="CQ61" s="40">
        <v>8.2587690605633104E-3</v>
      </c>
      <c r="CR61" s="40">
        <v>8.2587690605633104E-3</v>
      </c>
      <c r="CS61" s="40">
        <v>8.2587690605633104E-3</v>
      </c>
      <c r="CT61" s="40">
        <v>8.2587690605633104E-3</v>
      </c>
      <c r="CU61" s="40">
        <v>8.2587690605633104E-3</v>
      </c>
      <c r="CV61" s="40">
        <v>8.2587690605633104E-3</v>
      </c>
      <c r="CW61" s="40">
        <v>8.2587690605633104E-3</v>
      </c>
    </row>
    <row r="62" spans="1:101" x14ac:dyDescent="0.2">
      <c r="A62"/>
      <c r="B62"/>
      <c r="J62" s="41"/>
      <c r="O62" s="62" t="s">
        <v>61</v>
      </c>
      <c r="P62" s="62" t="s">
        <v>60</v>
      </c>
      <c r="Q62" s="33" t="s">
        <v>1174</v>
      </c>
      <c r="R62" s="33" t="s">
        <v>1180</v>
      </c>
      <c r="S62" s="40">
        <v>3.4233821420765801E-3</v>
      </c>
      <c r="T62" s="40">
        <v>3.4314828611136899E-3</v>
      </c>
      <c r="U62" s="40">
        <v>3.4396027488109702E-3</v>
      </c>
      <c r="V62" s="40">
        <v>3.4477418505270601E-3</v>
      </c>
      <c r="W62" s="40">
        <v>3.4351190153592598E-3</v>
      </c>
      <c r="X62" s="40">
        <v>3.42254239477903E-3</v>
      </c>
      <c r="Y62" s="40">
        <v>3.4100118195860298E-3</v>
      </c>
      <c r="Z62" s="40">
        <v>3.39752712119938E-3</v>
      </c>
      <c r="AA62" s="40">
        <v>3.3850881316554002E-3</v>
      </c>
      <c r="AB62" s="40">
        <v>3.37269468360539E-3</v>
      </c>
      <c r="AC62" s="40">
        <v>3.34080950367203E-3</v>
      </c>
      <c r="AD62" s="40">
        <v>3.3092257636242101E-3</v>
      </c>
      <c r="AE62" s="40">
        <v>3.27794061367388E-3</v>
      </c>
      <c r="AF62" s="40">
        <v>3.24695123097467E-3</v>
      </c>
      <c r="AG62" s="40">
        <v>3.2162548193671401E-3</v>
      </c>
      <c r="AH62" s="40">
        <v>3.1858486091265398E-3</v>
      </c>
      <c r="AI62" s="40">
        <v>3.1557298567128599E-3</v>
      </c>
      <c r="AJ62" s="40">
        <v>3.1258958445232899E-3</v>
      </c>
      <c r="AK62" s="40">
        <v>3.0963438806470298E-3</v>
      </c>
      <c r="AL62" s="40">
        <v>3.0670712986223601E-3</v>
      </c>
      <c r="AM62" s="40">
        <v>3.0380754571960999E-3</v>
      </c>
      <c r="AN62" s="40">
        <v>3.0093537400852398E-3</v>
      </c>
      <c r="AO62" s="40">
        <v>2.9850867189026302E-3</v>
      </c>
      <c r="AP62" s="40">
        <v>2.9610153836937898E-3</v>
      </c>
      <c r="AQ62" s="40">
        <v>2.93713815647354E-3</v>
      </c>
      <c r="AR62" s="40">
        <v>2.9134534719813098E-3</v>
      </c>
      <c r="AS62" s="40">
        <v>2.8899597775786301E-3</v>
      </c>
      <c r="AT62" s="40">
        <v>2.8666555331472599E-3</v>
      </c>
      <c r="AU62" s="40">
        <v>2.8435392109882802E-3</v>
      </c>
      <c r="AV62" s="40">
        <v>2.82060929572193E-3</v>
      </c>
      <c r="AW62" s="40">
        <v>2.7978642841882499E-3</v>
      </c>
      <c r="AX62" s="40">
        <v>2.7753026853485699E-3</v>
      </c>
      <c r="AY62" s="40">
        <v>2.7529230201877699E-3</v>
      </c>
      <c r="AZ62" s="40">
        <v>2.7529230201877699E-3</v>
      </c>
      <c r="BA62" s="40">
        <v>2.7529230201877699E-3</v>
      </c>
      <c r="BB62" s="40">
        <v>2.7529230201877699E-3</v>
      </c>
      <c r="BC62" s="40">
        <v>2.7529230201877699E-3</v>
      </c>
      <c r="BD62" s="40">
        <v>2.7529230201877699E-3</v>
      </c>
      <c r="BE62" s="40">
        <v>2.7529230201877699E-3</v>
      </c>
      <c r="BF62" s="40">
        <v>2.7529230201877699E-3</v>
      </c>
      <c r="BG62" s="40">
        <v>2.7529230201877699E-3</v>
      </c>
      <c r="BH62" s="40">
        <v>2.7529230201877699E-3</v>
      </c>
      <c r="BI62" s="40">
        <v>2.7529230201877699E-3</v>
      </c>
      <c r="BJ62" s="40">
        <v>2.7529230201877699E-3</v>
      </c>
      <c r="BK62" s="40">
        <v>2.7529230201877699E-3</v>
      </c>
      <c r="BL62" s="40">
        <v>2.7529230201877699E-3</v>
      </c>
      <c r="BM62" s="40">
        <v>2.7529230201877699E-3</v>
      </c>
      <c r="BN62" s="40">
        <v>2.7529230201877699E-3</v>
      </c>
      <c r="BO62" s="40">
        <v>2.7529230201877699E-3</v>
      </c>
      <c r="BP62" s="40">
        <v>2.7529230201877699E-3</v>
      </c>
      <c r="BQ62" s="40">
        <v>2.7529230201877699E-3</v>
      </c>
      <c r="BR62" s="40">
        <v>2.7529230201877699E-3</v>
      </c>
      <c r="BS62" s="40">
        <v>2.7529230201877699E-3</v>
      </c>
      <c r="BT62" s="40">
        <v>2.7529230201877699E-3</v>
      </c>
      <c r="BU62" s="40">
        <v>2.7529230201877699E-3</v>
      </c>
      <c r="BV62" s="40">
        <v>2.7529230201877699E-3</v>
      </c>
      <c r="BW62" s="40">
        <v>2.7529230201877699E-3</v>
      </c>
      <c r="BX62" s="40">
        <v>2.7529230201877699E-3</v>
      </c>
      <c r="BY62" s="40">
        <v>2.7529230201877699E-3</v>
      </c>
      <c r="BZ62" s="40">
        <v>2.7529230201877699E-3</v>
      </c>
      <c r="CA62" s="40">
        <v>2.7529230201877699E-3</v>
      </c>
      <c r="CB62" s="40">
        <v>2.7529230201877699E-3</v>
      </c>
      <c r="CC62" s="40">
        <v>2.7529230201877699E-3</v>
      </c>
      <c r="CD62" s="40">
        <v>2.7529230201877699E-3</v>
      </c>
      <c r="CE62" s="40">
        <v>2.7529230201877699E-3</v>
      </c>
      <c r="CF62" s="40">
        <v>2.7529230201877699E-3</v>
      </c>
      <c r="CG62" s="40">
        <v>2.7529230201877699E-3</v>
      </c>
      <c r="CH62" s="40">
        <v>2.7529230201877699E-3</v>
      </c>
      <c r="CI62" s="40">
        <v>2.7529230201877699E-3</v>
      </c>
      <c r="CJ62" s="40">
        <v>2.7529230201877699E-3</v>
      </c>
      <c r="CK62" s="40">
        <v>2.7529230201877699E-3</v>
      </c>
      <c r="CL62" s="40">
        <v>2.7529230201877699E-3</v>
      </c>
      <c r="CM62" s="40">
        <v>2.7529230201877699E-3</v>
      </c>
      <c r="CN62" s="40">
        <v>2.7529230201877699E-3</v>
      </c>
      <c r="CO62" s="40">
        <v>2.7529230201877699E-3</v>
      </c>
      <c r="CP62" s="40">
        <v>2.7529230201877699E-3</v>
      </c>
      <c r="CQ62" s="40">
        <v>2.7529230201877699E-3</v>
      </c>
      <c r="CR62" s="40">
        <v>2.7529230201877699E-3</v>
      </c>
      <c r="CS62" s="40">
        <v>2.7529230201877699E-3</v>
      </c>
      <c r="CT62" s="40">
        <v>2.7529230201877699E-3</v>
      </c>
      <c r="CU62" s="40">
        <v>2.7529230201877699E-3</v>
      </c>
      <c r="CV62" s="40">
        <v>2.7529230201877699E-3</v>
      </c>
      <c r="CW62" s="40">
        <v>2.7529230201877699E-3</v>
      </c>
    </row>
    <row r="63" spans="1:101" x14ac:dyDescent="0.2">
      <c r="A63"/>
      <c r="B63"/>
      <c r="O63" s="62" t="s">
        <v>61</v>
      </c>
      <c r="P63" s="62" t="s">
        <v>60</v>
      </c>
      <c r="Q63" s="33" t="s">
        <v>1174</v>
      </c>
      <c r="R63" s="33" t="s">
        <v>1177</v>
      </c>
      <c r="S63" s="40">
        <v>3.1299493870414401E-3</v>
      </c>
      <c r="T63" s="40">
        <v>3.1373557587325101E-3</v>
      </c>
      <c r="U63" s="40">
        <v>3.14477965605574E-3</v>
      </c>
      <c r="V63" s="40">
        <v>3.1522211204818799E-3</v>
      </c>
      <c r="W63" s="40">
        <v>3.1406802426141799E-3</v>
      </c>
      <c r="X63" s="40">
        <v>3.1291816180836901E-3</v>
      </c>
      <c r="Y63" s="40">
        <v>3.1177250921929399E-3</v>
      </c>
      <c r="Z63" s="40">
        <v>3.1063105108108599E-3</v>
      </c>
      <c r="AA63" s="40">
        <v>3.0949377203706601E-3</v>
      </c>
      <c r="AB63" s="40">
        <v>3.0836065678677901E-3</v>
      </c>
      <c r="AC63" s="40">
        <v>3.0544544033572901E-3</v>
      </c>
      <c r="AD63" s="40">
        <v>3.02557784102785E-3</v>
      </c>
      <c r="AE63" s="40">
        <v>2.9969742753589799E-3</v>
      </c>
      <c r="AF63" s="40">
        <v>2.9686411254625498E-3</v>
      </c>
      <c r="AG63" s="40">
        <v>2.94057583484996E-3</v>
      </c>
      <c r="AH63" s="40">
        <v>2.9127758712014099E-3</v>
      </c>
      <c r="AI63" s="40">
        <v>2.8852387261374701E-3</v>
      </c>
      <c r="AJ63" s="40">
        <v>2.8579619149927201E-3</v>
      </c>
      <c r="AK63" s="40">
        <v>2.8309429765915701E-3</v>
      </c>
      <c r="AL63" s="40">
        <v>2.8041794730261599E-3</v>
      </c>
      <c r="AM63" s="40">
        <v>2.77766898943644E-3</v>
      </c>
      <c r="AN63" s="40">
        <v>2.7514091337922202E-3</v>
      </c>
      <c r="AO63" s="40">
        <v>2.7292221429966899E-3</v>
      </c>
      <c r="AP63" s="40">
        <v>2.7072140650914699E-3</v>
      </c>
      <c r="AQ63" s="40">
        <v>2.6853834573472299E-3</v>
      </c>
      <c r="AR63" s="40">
        <v>2.6637288886686302E-3</v>
      </c>
      <c r="AS63" s="40">
        <v>2.6422489395004599E-3</v>
      </c>
      <c r="AT63" s="40">
        <v>2.6209422017346401E-3</v>
      </c>
      <c r="AU63" s="40">
        <v>2.5998072786178601E-3</v>
      </c>
      <c r="AV63" s="40">
        <v>2.5788427846600501E-3</v>
      </c>
      <c r="AW63" s="40">
        <v>2.5580473455435399E-3</v>
      </c>
      <c r="AX63" s="40">
        <v>2.5374195980329799E-3</v>
      </c>
      <c r="AY63" s="40">
        <v>2.5169581898859599E-3</v>
      </c>
      <c r="AZ63" s="40">
        <v>2.5169581898859599E-3</v>
      </c>
      <c r="BA63" s="40">
        <v>2.5169581898859599E-3</v>
      </c>
      <c r="BB63" s="40">
        <v>2.5169581898859599E-3</v>
      </c>
      <c r="BC63" s="40">
        <v>2.5169581898859599E-3</v>
      </c>
      <c r="BD63" s="40">
        <v>2.5169581898859599E-3</v>
      </c>
      <c r="BE63" s="40">
        <v>2.5169581898859599E-3</v>
      </c>
      <c r="BF63" s="40">
        <v>2.5169581898859599E-3</v>
      </c>
      <c r="BG63" s="40">
        <v>2.5169581898859599E-3</v>
      </c>
      <c r="BH63" s="40">
        <v>2.5169581898859599E-3</v>
      </c>
      <c r="BI63" s="40">
        <v>2.5169581898859599E-3</v>
      </c>
      <c r="BJ63" s="40">
        <v>2.5169581898859599E-3</v>
      </c>
      <c r="BK63" s="40">
        <v>2.5169581898859599E-3</v>
      </c>
      <c r="BL63" s="40">
        <v>2.5169581898859599E-3</v>
      </c>
      <c r="BM63" s="40">
        <v>2.5169581898859599E-3</v>
      </c>
      <c r="BN63" s="40">
        <v>2.5169581898859599E-3</v>
      </c>
      <c r="BO63" s="40">
        <v>2.5169581898859599E-3</v>
      </c>
      <c r="BP63" s="40">
        <v>2.5169581898859599E-3</v>
      </c>
      <c r="BQ63" s="40">
        <v>2.5169581898859599E-3</v>
      </c>
      <c r="BR63" s="40">
        <v>2.5169581898859599E-3</v>
      </c>
      <c r="BS63" s="40">
        <v>2.5169581898859599E-3</v>
      </c>
      <c r="BT63" s="40">
        <v>2.5169581898859599E-3</v>
      </c>
      <c r="BU63" s="40">
        <v>2.5169581898859599E-3</v>
      </c>
      <c r="BV63" s="40">
        <v>2.5169581898859599E-3</v>
      </c>
      <c r="BW63" s="40">
        <v>2.5169581898859599E-3</v>
      </c>
      <c r="BX63" s="40">
        <v>2.5169581898859599E-3</v>
      </c>
      <c r="BY63" s="40">
        <v>2.5169581898859599E-3</v>
      </c>
      <c r="BZ63" s="40">
        <v>2.5169581898859599E-3</v>
      </c>
      <c r="CA63" s="40">
        <v>2.5169581898859599E-3</v>
      </c>
      <c r="CB63" s="40">
        <v>2.5169581898859599E-3</v>
      </c>
      <c r="CC63" s="40">
        <v>2.5169581898859599E-3</v>
      </c>
      <c r="CD63" s="40">
        <v>2.5169581898859599E-3</v>
      </c>
      <c r="CE63" s="40">
        <v>2.5169581898859599E-3</v>
      </c>
      <c r="CF63" s="40">
        <v>2.5169581898859599E-3</v>
      </c>
      <c r="CG63" s="40">
        <v>2.5169581898859599E-3</v>
      </c>
      <c r="CH63" s="40">
        <v>2.5169581898859599E-3</v>
      </c>
      <c r="CI63" s="40">
        <v>2.5169581898859599E-3</v>
      </c>
      <c r="CJ63" s="40">
        <v>2.5169581898859599E-3</v>
      </c>
      <c r="CK63" s="40">
        <v>2.5169581898859599E-3</v>
      </c>
      <c r="CL63" s="40">
        <v>2.5169581898859599E-3</v>
      </c>
      <c r="CM63" s="40">
        <v>2.5169581898859599E-3</v>
      </c>
      <c r="CN63" s="40">
        <v>2.5169581898859599E-3</v>
      </c>
      <c r="CO63" s="40">
        <v>2.5169581898859599E-3</v>
      </c>
      <c r="CP63" s="40">
        <v>2.5169581898859599E-3</v>
      </c>
      <c r="CQ63" s="40">
        <v>2.5169581898859599E-3</v>
      </c>
      <c r="CR63" s="40">
        <v>2.5169581898859599E-3</v>
      </c>
      <c r="CS63" s="40">
        <v>2.5169581898859599E-3</v>
      </c>
      <c r="CT63" s="40">
        <v>2.5169581898859599E-3</v>
      </c>
      <c r="CU63" s="40">
        <v>2.5169581898859599E-3</v>
      </c>
      <c r="CV63" s="40">
        <v>2.5169581898859599E-3</v>
      </c>
      <c r="CW63" s="40">
        <v>2.5169581898859599E-3</v>
      </c>
    </row>
    <row r="64" spans="1:101" x14ac:dyDescent="0.2">
      <c r="A64"/>
      <c r="B64"/>
      <c r="O64" s="62" t="s">
        <v>61</v>
      </c>
      <c r="P64" s="62" t="s">
        <v>60</v>
      </c>
      <c r="Q64" s="33" t="s">
        <v>1174</v>
      </c>
      <c r="R64" s="33" t="s">
        <v>1173</v>
      </c>
      <c r="S64" s="40">
        <v>3.9124367338018001E-4</v>
      </c>
      <c r="T64" s="40">
        <v>3.9216946984156398E-4</v>
      </c>
      <c r="U64" s="40">
        <v>3.9309745700696799E-4</v>
      </c>
      <c r="V64" s="40">
        <v>3.9402764006023498E-4</v>
      </c>
      <c r="W64" s="40">
        <v>3.9258503032677298E-4</v>
      </c>
      <c r="X64" s="40">
        <v>3.9114770226046099E-4</v>
      </c>
      <c r="Y64" s="40">
        <v>3.8971563652411798E-4</v>
      </c>
      <c r="Z64" s="40">
        <v>3.88288813851357E-4</v>
      </c>
      <c r="AA64" s="40">
        <v>3.8686721504633197E-4</v>
      </c>
      <c r="AB64" s="40">
        <v>3.8545082098347398E-4</v>
      </c>
      <c r="AC64" s="40">
        <v>3.8180680041966099E-4</v>
      </c>
      <c r="AD64" s="40">
        <v>3.7819723012848201E-4</v>
      </c>
      <c r="AE64" s="40">
        <v>3.7462178441987297E-4</v>
      </c>
      <c r="AF64" s="40">
        <v>3.71080140682819E-4</v>
      </c>
      <c r="AG64" s="40">
        <v>3.6757197935624499E-4</v>
      </c>
      <c r="AH64" s="40">
        <v>3.6409698390017602E-4</v>
      </c>
      <c r="AI64" s="40">
        <v>3.6065484076718398E-4</v>
      </c>
      <c r="AJ64" s="40">
        <v>3.5724523937409098E-4</v>
      </c>
      <c r="AK64" s="40">
        <v>3.5386787207394599E-4</v>
      </c>
      <c r="AL64" s="40">
        <v>3.5052243412826998E-4</v>
      </c>
      <c r="AM64" s="40">
        <v>3.47208623679555E-4</v>
      </c>
      <c r="AN64" s="40">
        <v>3.4392614172402801E-4</v>
      </c>
      <c r="AO64" s="40">
        <v>3.4115276787458602E-4</v>
      </c>
      <c r="AP64" s="40">
        <v>3.3840175813643297E-4</v>
      </c>
      <c r="AQ64" s="40">
        <v>3.3567293216840401E-4</v>
      </c>
      <c r="AR64" s="40">
        <v>3.3296611108357899E-4</v>
      </c>
      <c r="AS64" s="40">
        <v>3.3028111743755797E-4</v>
      </c>
      <c r="AT64" s="40">
        <v>3.2761777521683001E-4</v>
      </c>
      <c r="AU64" s="40">
        <v>3.2497590982723203E-4</v>
      </c>
      <c r="AV64" s="40">
        <v>3.2235534808250599E-4</v>
      </c>
      <c r="AW64" s="40">
        <v>3.19755918192942E-4</v>
      </c>
      <c r="AX64" s="40">
        <v>3.1717744975412303E-4</v>
      </c>
      <c r="AY64" s="40">
        <v>3.1461977373574499E-4</v>
      </c>
      <c r="AZ64" s="40">
        <v>3.1461977373574499E-4</v>
      </c>
      <c r="BA64" s="40">
        <v>3.1461977373574499E-4</v>
      </c>
      <c r="BB64" s="40">
        <v>3.1461977373574499E-4</v>
      </c>
      <c r="BC64" s="40">
        <v>3.1461977373574499E-4</v>
      </c>
      <c r="BD64" s="40">
        <v>3.1461977373574499E-4</v>
      </c>
      <c r="BE64" s="40">
        <v>3.1461977373574499E-4</v>
      </c>
      <c r="BF64" s="40">
        <v>3.1461977373574499E-4</v>
      </c>
      <c r="BG64" s="40">
        <v>3.1461977373574499E-4</v>
      </c>
      <c r="BH64" s="40">
        <v>3.1461977373574499E-4</v>
      </c>
      <c r="BI64" s="40">
        <v>3.1461977373574499E-4</v>
      </c>
      <c r="BJ64" s="40">
        <v>3.1461977373574499E-4</v>
      </c>
      <c r="BK64" s="40">
        <v>3.1461977373574499E-4</v>
      </c>
      <c r="BL64" s="40">
        <v>3.1461977373574499E-4</v>
      </c>
      <c r="BM64" s="40">
        <v>3.1461977373574499E-4</v>
      </c>
      <c r="BN64" s="40">
        <v>3.1461977373574499E-4</v>
      </c>
      <c r="BO64" s="40">
        <v>3.1461977373574499E-4</v>
      </c>
      <c r="BP64" s="40">
        <v>3.1461977373574499E-4</v>
      </c>
      <c r="BQ64" s="40">
        <v>3.1461977373574499E-4</v>
      </c>
      <c r="BR64" s="40">
        <v>3.1461977373574499E-4</v>
      </c>
      <c r="BS64" s="40">
        <v>3.1461977373574499E-4</v>
      </c>
      <c r="BT64" s="40">
        <v>3.1461977373574499E-4</v>
      </c>
      <c r="BU64" s="40">
        <v>3.1461977373574499E-4</v>
      </c>
      <c r="BV64" s="40">
        <v>3.1461977373574499E-4</v>
      </c>
      <c r="BW64" s="40">
        <v>3.1461977373574499E-4</v>
      </c>
      <c r="BX64" s="40">
        <v>3.1461977373574499E-4</v>
      </c>
      <c r="BY64" s="40">
        <v>3.1461977373574499E-4</v>
      </c>
      <c r="BZ64" s="40">
        <v>3.1461977373574499E-4</v>
      </c>
      <c r="CA64" s="40">
        <v>3.1461977373574499E-4</v>
      </c>
      <c r="CB64" s="40">
        <v>3.1461977373574499E-4</v>
      </c>
      <c r="CC64" s="40">
        <v>3.1461977373574499E-4</v>
      </c>
      <c r="CD64" s="40">
        <v>3.1461977373574499E-4</v>
      </c>
      <c r="CE64" s="40">
        <v>3.1461977373574499E-4</v>
      </c>
      <c r="CF64" s="40">
        <v>3.1461977373574499E-4</v>
      </c>
      <c r="CG64" s="40">
        <v>3.1461977373574499E-4</v>
      </c>
      <c r="CH64" s="40">
        <v>3.1461977373574499E-4</v>
      </c>
      <c r="CI64" s="40">
        <v>3.1461977373574499E-4</v>
      </c>
      <c r="CJ64" s="40">
        <v>3.1461977373574499E-4</v>
      </c>
      <c r="CK64" s="40">
        <v>3.1461977373574499E-4</v>
      </c>
      <c r="CL64" s="40">
        <v>3.1461977373574499E-4</v>
      </c>
      <c r="CM64" s="40">
        <v>3.1461977373574499E-4</v>
      </c>
      <c r="CN64" s="40">
        <v>3.1461977373574499E-4</v>
      </c>
      <c r="CO64" s="40">
        <v>3.1461977373574499E-4</v>
      </c>
      <c r="CP64" s="40">
        <v>3.1461977373574499E-4</v>
      </c>
      <c r="CQ64" s="40">
        <v>3.1461977373574499E-4</v>
      </c>
      <c r="CR64" s="40">
        <v>3.1461977373574499E-4</v>
      </c>
      <c r="CS64" s="40">
        <v>3.1461977373574499E-4</v>
      </c>
      <c r="CT64" s="40">
        <v>3.1461977373574499E-4</v>
      </c>
      <c r="CU64" s="40">
        <v>3.1461977373574499E-4</v>
      </c>
      <c r="CV64" s="40">
        <v>3.1461977373574499E-4</v>
      </c>
      <c r="CW64" s="40">
        <v>3.1461977373574499E-4</v>
      </c>
    </row>
    <row r="65" spans="1:102" x14ac:dyDescent="0.2">
      <c r="A65"/>
      <c r="B65"/>
      <c r="O65" s="33" t="s">
        <v>1176</v>
      </c>
      <c r="P65" s="33" t="s">
        <v>1175</v>
      </c>
      <c r="Q65" s="33" t="s">
        <v>6</v>
      </c>
      <c r="R65" s="33" t="s">
        <v>1181</v>
      </c>
      <c r="S65" s="40">
        <v>8.5307655692692094E-2</v>
      </c>
      <c r="T65" s="40">
        <v>8.6527344985844995E-2</v>
      </c>
      <c r="U65" s="40">
        <v>8.7741886110038803E-2</v>
      </c>
      <c r="V65" s="40">
        <v>8.5521021530337707E-2</v>
      </c>
      <c r="W65" s="40">
        <v>8.2761206755764899E-2</v>
      </c>
      <c r="X65" s="40">
        <v>8.73034669775581E-2</v>
      </c>
      <c r="Y65" s="40">
        <v>9.1220681038797505E-2</v>
      </c>
      <c r="Z65" s="40">
        <v>9.4721865467442795E-2</v>
      </c>
      <c r="AA65" s="40">
        <v>9.5376013793791001E-2</v>
      </c>
      <c r="AB65" s="40">
        <v>9.6035554058422803E-2</v>
      </c>
      <c r="AC65" s="40">
        <v>9.7101704600705593E-2</v>
      </c>
      <c r="AD65" s="40">
        <v>9.8180585927687997E-2</v>
      </c>
      <c r="AE65" s="40">
        <v>9.9270186843138E-2</v>
      </c>
      <c r="AF65" s="40">
        <v>0.10037279954789</v>
      </c>
      <c r="AG65" s="40">
        <v>0.10148747604987</v>
      </c>
      <c r="AH65" s="40">
        <v>0.10261434508415</v>
      </c>
      <c r="AI65" s="40">
        <v>0.103752381779603</v>
      </c>
      <c r="AJ65" s="40">
        <v>0.104904010726804</v>
      </c>
      <c r="AK65" s="40">
        <v>0.10606703764021699</v>
      </c>
      <c r="AL65" s="40">
        <v>0.107242750719586</v>
      </c>
      <c r="AM65" s="40">
        <v>0.108433730691189</v>
      </c>
      <c r="AN65" s="40">
        <v>0.109635256780255</v>
      </c>
      <c r="AO65" s="40">
        <v>0.111155109056054</v>
      </c>
      <c r="AP65" s="40">
        <v>0.1126996396072</v>
      </c>
      <c r="AQ65" s="40">
        <v>0.11426281594574</v>
      </c>
      <c r="AR65" s="40">
        <v>0.11584876595669</v>
      </c>
      <c r="AS65" s="40">
        <v>0.11745649994776</v>
      </c>
      <c r="AT65" s="40">
        <v>0.119086312373804</v>
      </c>
      <c r="AU65" s="40">
        <v>0.120737106750026</v>
      </c>
      <c r="AV65" s="40">
        <v>0.122411950826875</v>
      </c>
      <c r="AW65" s="40">
        <v>0.12410833615314899</v>
      </c>
      <c r="AX65" s="40">
        <v>0.12582943510006001</v>
      </c>
      <c r="AY65" s="40">
        <v>0.12757414297504699</v>
      </c>
      <c r="AZ65" s="40">
        <v>0.12934276598404301</v>
      </c>
      <c r="BA65" s="40">
        <v>0.13113194188337499</v>
      </c>
      <c r="BB65" s="40">
        <v>0.13293813084317499</v>
      </c>
      <c r="BC65" s="40">
        <v>0.13475762618971801</v>
      </c>
      <c r="BD65" s="40">
        <v>0.13658656724527701</v>
      </c>
      <c r="BE65" s="40">
        <v>0.138420954291228</v>
      </c>
      <c r="BF65" s="40">
        <v>0.140256665650143</v>
      </c>
      <c r="BG65" s="40">
        <v>0.14208947685026299</v>
      </c>
      <c r="BH65" s="40">
        <v>0.143915081801615</v>
      </c>
      <c r="BI65" s="40">
        <v>0.14572911587758799</v>
      </c>
      <c r="BJ65" s="40">
        <v>0.14752718075983401</v>
      </c>
      <c r="BK65" s="40">
        <v>0.14930487086854599</v>
      </c>
      <c r="BL65" s="40">
        <v>0.151057801165357</v>
      </c>
      <c r="BM65" s="40">
        <v>0.15278163608308501</v>
      </c>
      <c r="BN65" s="40">
        <v>0.15447211930621499</v>
      </c>
      <c r="BO65" s="40">
        <v>0.156125104099189</v>
      </c>
      <c r="BP65" s="40">
        <v>0.15773658385700501</v>
      </c>
      <c r="BQ65" s="40">
        <v>0.15930272253516101</v>
      </c>
      <c r="BR65" s="40">
        <v>0.16081988460411401</v>
      </c>
      <c r="BS65" s="40">
        <v>0.16228466416781001</v>
      </c>
      <c r="BT65" s="40">
        <v>0.16369391288674301</v>
      </c>
      <c r="BU65" s="40">
        <v>0.165044766353728</v>
      </c>
      <c r="BV65" s="40">
        <v>0.16633466858514201</v>
      </c>
      <c r="BW65" s="40">
        <v>0.16756139431160599</v>
      </c>
      <c r="BX65" s="40">
        <v>0.168723068779774</v>
      </c>
      <c r="BY65" s="40">
        <v>0.16981818481038899</v>
      </c>
      <c r="BZ65" s="40">
        <v>0.17084561689656599</v>
      </c>
      <c r="CA65" s="40">
        <v>0.171804632169405</v>
      </c>
      <c r="CB65" s="40">
        <v>0.17269489810473501</v>
      </c>
      <c r="CC65" s="40">
        <v>0.173516486893844</v>
      </c>
      <c r="CD65" s="40">
        <v>0.17426987645147399</v>
      </c>
      <c r="CE65" s="40">
        <v>0.17495594808496401</v>
      </c>
      <c r="CF65" s="40">
        <v>0.175575980898031</v>
      </c>
      <c r="CG65" s="40">
        <v>0.17613164305027099</v>
      </c>
      <c r="CH65" s="40">
        <v>0.17662498003787799</v>
      </c>
      <c r="CI65" s="40">
        <v>0.17705840020154201</v>
      </c>
      <c r="CJ65" s="40">
        <v>0.177434657702987</v>
      </c>
      <c r="CK65" s="40">
        <v>0.177756833241691</v>
      </c>
      <c r="CL65" s="40">
        <v>0.17802831280731701</v>
      </c>
      <c r="CM65" s="40">
        <v>0.17825276478104901</v>
      </c>
      <c r="CN65" s="40">
        <v>0.17843411571020901</v>
      </c>
      <c r="CO65" s="40">
        <v>0.17857652508515001</v>
      </c>
      <c r="CP65" s="40">
        <v>0.178684359445832</v>
      </c>
      <c r="CQ65" s="40">
        <v>0.17876216613784399</v>
      </c>
      <c r="CR65" s="40">
        <v>0.17881464702449101</v>
      </c>
      <c r="CS65" s="40">
        <v>0.178846632443524</v>
      </c>
      <c r="CT65" s="40">
        <v>0.17886305567466201</v>
      </c>
      <c r="CU65" s="40">
        <v>0.17886892815818001</v>
      </c>
      <c r="CV65" s="40">
        <v>0.178869315676005</v>
      </c>
      <c r="CW65" s="40">
        <v>0.178869315676005</v>
      </c>
    </row>
    <row r="66" spans="1:102" x14ac:dyDescent="0.2">
      <c r="A66"/>
      <c r="B66"/>
      <c r="O66" s="33" t="s">
        <v>1176</v>
      </c>
      <c r="P66" s="33" t="s">
        <v>1175</v>
      </c>
      <c r="Q66" s="33" t="s">
        <v>6</v>
      </c>
      <c r="R66" s="33" t="s">
        <v>1180</v>
      </c>
      <c r="S66" s="40">
        <v>7.2351412357082201E-2</v>
      </c>
      <c r="T66" s="40">
        <v>7.3043058893868001E-2</v>
      </c>
      <c r="U66" s="40">
        <v>7.3739243247509301E-2</v>
      </c>
      <c r="V66" s="40">
        <v>7.4126452554248295E-2</v>
      </c>
      <c r="W66" s="40">
        <v>7.4523392974007799E-2</v>
      </c>
      <c r="X66" s="40">
        <v>7.5628962683333398E-2</v>
      </c>
      <c r="Y66" s="40">
        <v>7.6668544508754405E-2</v>
      </c>
      <c r="Z66" s="40">
        <v>7.7668312900288305E-2</v>
      </c>
      <c r="AA66" s="40">
        <v>7.8415200141957603E-2</v>
      </c>
      <c r="AB66" s="40">
        <v>7.9169347926747E-2</v>
      </c>
      <c r="AC66" s="40">
        <v>8.0266880735059096E-2</v>
      </c>
      <c r="AD66" s="40">
        <v>8.1379709209638704E-2</v>
      </c>
      <c r="AE66" s="40">
        <v>8.2507851758281001E-2</v>
      </c>
      <c r="AF66" s="40">
        <v>8.3651716537869902E-2</v>
      </c>
      <c r="AG66" s="40">
        <v>8.4811422923334503E-2</v>
      </c>
      <c r="AH66" s="40">
        <v>8.5987189969375696E-2</v>
      </c>
      <c r="AI66" s="40">
        <v>8.7179134481488799E-2</v>
      </c>
      <c r="AJ66" s="40">
        <v>8.8387690335035601E-2</v>
      </c>
      <c r="AK66" s="40">
        <v>8.9612873358063505E-2</v>
      </c>
      <c r="AL66" s="40">
        <v>9.0855020115119894E-2</v>
      </c>
      <c r="AM66" s="40">
        <v>9.2114590505976701E-2</v>
      </c>
      <c r="AN66" s="40">
        <v>9.3391375306345101E-2</v>
      </c>
      <c r="AO66" s="40">
        <v>9.5026739562911897E-2</v>
      </c>
      <c r="AP66" s="40">
        <v>9.6691076067827494E-2</v>
      </c>
      <c r="AQ66" s="40">
        <v>9.8384299639968004E-2</v>
      </c>
      <c r="AR66" s="40">
        <v>0.100107276681682</v>
      </c>
      <c r="AS66" s="40">
        <v>0.101860406241851</v>
      </c>
      <c r="AT66" s="40">
        <v>0.103644215473483</v>
      </c>
      <c r="AU66" s="40">
        <v>0.10545910868451699</v>
      </c>
      <c r="AV66" s="40">
        <v>0.107305892922927</v>
      </c>
      <c r="AW66" s="40">
        <v>0.109184856446182</v>
      </c>
      <c r="AX66" s="40">
        <v>0.11109683659820301</v>
      </c>
      <c r="AY66" s="40">
        <v>0.113042273354238</v>
      </c>
      <c r="AZ66" s="40">
        <v>0.115019965532638</v>
      </c>
      <c r="BA66" s="40">
        <v>0.11702643306558801</v>
      </c>
      <c r="BB66" s="40">
        <v>0.119057949191856</v>
      </c>
      <c r="BC66" s="40">
        <v>0.121110549008112</v>
      </c>
      <c r="BD66" s="40">
        <v>0.123180040835614</v>
      </c>
      <c r="BE66" s="40">
        <v>0.125262020503393</v>
      </c>
      <c r="BF66" s="40">
        <v>0.12735188861045699</v>
      </c>
      <c r="BG66" s="40">
        <v>0.12944487078643499</v>
      </c>
      <c r="BH66" s="40">
        <v>0.13153604092280599</v>
      </c>
      <c r="BI66" s="40">
        <v>0.133620347296414</v>
      </c>
      <c r="BJ66" s="40">
        <v>0.13569264145409199</v>
      </c>
      <c r="BK66" s="40">
        <v>0.137747709673021</v>
      </c>
      <c r="BL66" s="40">
        <v>0.139780306757186</v>
      </c>
      <c r="BM66" s="40">
        <v>0.141785191877142</v>
      </c>
      <c r="BN66" s="40">
        <v>0.143757166109763</v>
      </c>
      <c r="BO66" s="40">
        <v>0.14569111128798701</v>
      </c>
      <c r="BP66" s="40">
        <v>0.14758202972926401</v>
      </c>
      <c r="BQ66" s="40">
        <v>0.14942508437673799</v>
      </c>
      <c r="BR66" s="40">
        <v>0.151215638860316</v>
      </c>
      <c r="BS66" s="40">
        <v>0.15294929696683901</v>
      </c>
      <c r="BT66" s="40">
        <v>0.15462194100027801</v>
      </c>
      <c r="BU66" s="40">
        <v>0.15622976851498299</v>
      </c>
      <c r="BV66" s="40">
        <v>0.157769326917689</v>
      </c>
      <c r="BW66" s="40">
        <v>0.15923754545739</v>
      </c>
      <c r="BX66" s="40">
        <v>0.16063176415595701</v>
      </c>
      <c r="BY66" s="40">
        <v>0.16194975927594199</v>
      </c>
      <c r="BZ66" s="40">
        <v>0.163189764974534</v>
      </c>
      <c r="CA66" s="40">
        <v>0.16435049085284201</v>
      </c>
      <c r="CB66" s="40">
        <v>0.16543113517631</v>
      </c>
      <c r="CC66" s="40">
        <v>0.16643139361340301</v>
      </c>
      <c r="CD66" s="40">
        <v>0.16735146341405299</v>
      </c>
      <c r="CE66" s="40">
        <v>0.16819204302493199</v>
      </c>
      <c r="CF66" s="40">
        <v>0.16895432721341799</v>
      </c>
      <c r="CG66" s="40">
        <v>0.169639997844545</v>
      </c>
      <c r="CH66" s="40">
        <v>0.17025121052334499</v>
      </c>
      <c r="CI66" s="40">
        <v>0.17079057737735001</v>
      </c>
      <c r="CJ66" s="40">
        <v>0.171261146309242</v>
      </c>
      <c r="CK66" s="40">
        <v>0.171666377096515</v>
      </c>
      <c r="CL66" s="40">
        <v>0.172010114752806</v>
      </c>
      <c r="CM66" s="40">
        <v>0.17229656059352999</v>
      </c>
      <c r="CN66" s="40">
        <v>0.17253024146648799</v>
      </c>
      <c r="CO66" s="40">
        <v>0.172715977616092</v>
      </c>
      <c r="CP66" s="40">
        <v>0.17285884964810599</v>
      </c>
      <c r="CQ66" s="40">
        <v>0.172964165050876</v>
      </c>
      <c r="CR66" s="40">
        <v>0.17303742470956601</v>
      </c>
      <c r="CS66" s="40">
        <v>0.17308428982302501</v>
      </c>
      <c r="CT66" s="40">
        <v>0.173110549599445</v>
      </c>
      <c r="CU66" s="40">
        <v>0.173122090068245</v>
      </c>
      <c r="CV66" s="40">
        <v>0.17312486430279</v>
      </c>
      <c r="CW66" s="40">
        <v>0.17312486430279</v>
      </c>
    </row>
    <row r="67" spans="1:102" x14ac:dyDescent="0.2">
      <c r="A67"/>
      <c r="B67"/>
      <c r="O67" s="33" t="s">
        <v>1176</v>
      </c>
      <c r="P67" s="33" t="s">
        <v>1175</v>
      </c>
      <c r="Q67" s="33" t="s">
        <v>6</v>
      </c>
      <c r="R67" s="33" t="s">
        <v>1179</v>
      </c>
      <c r="S67" s="40">
        <v>0.16511159166327499</v>
      </c>
      <c r="T67" s="40">
        <v>0.16747228061776401</v>
      </c>
      <c r="U67" s="40">
        <v>0.169823005374268</v>
      </c>
      <c r="V67" s="40">
        <v>0.165524557800653</v>
      </c>
      <c r="W67" s="40">
        <v>0.16018298081760901</v>
      </c>
      <c r="X67" s="40">
        <v>0.16897445221462801</v>
      </c>
      <c r="Y67" s="40">
        <v>0.176556156849285</v>
      </c>
      <c r="Z67" s="40">
        <v>0.183332642840211</v>
      </c>
      <c r="AA67" s="40">
        <v>0.18459873637507901</v>
      </c>
      <c r="AB67" s="40">
        <v>0.18587526591952799</v>
      </c>
      <c r="AC67" s="40">
        <v>0.18793878309813999</v>
      </c>
      <c r="AD67" s="40">
        <v>0.190026940505202</v>
      </c>
      <c r="AE67" s="40">
        <v>0.19213584550284701</v>
      </c>
      <c r="AF67" s="40">
        <v>0.19426993460882</v>
      </c>
      <c r="AG67" s="40">
        <v>0.19642737299974899</v>
      </c>
      <c r="AH67" s="40">
        <v>0.19860840984029099</v>
      </c>
      <c r="AI67" s="40">
        <v>0.20081106150891001</v>
      </c>
      <c r="AJ67" s="40">
        <v>0.203040020761556</v>
      </c>
      <c r="AK67" s="40">
        <v>0.20529104059396899</v>
      </c>
      <c r="AL67" s="40">
        <v>0.20756661429597301</v>
      </c>
      <c r="AM67" s="40">
        <v>0.209871736821657</v>
      </c>
      <c r="AN67" s="40">
        <v>0.21219727118758999</v>
      </c>
      <c r="AO67" s="40">
        <v>0.21513892075365401</v>
      </c>
      <c r="AP67" s="40">
        <v>0.21812833472361301</v>
      </c>
      <c r="AQ67" s="40">
        <v>0.22115383731433599</v>
      </c>
      <c r="AR67" s="40">
        <v>0.22422341798069101</v>
      </c>
      <c r="AS67" s="40">
        <v>0.22733516118921401</v>
      </c>
      <c r="AT67" s="40">
        <v>0.23048963685252399</v>
      </c>
      <c r="AU67" s="40">
        <v>0.23368472274198701</v>
      </c>
      <c r="AV67" s="40">
        <v>0.236926356439114</v>
      </c>
      <c r="AW67" s="40">
        <v>0.24020968287706199</v>
      </c>
      <c r="AX67" s="40">
        <v>0.24354084212914801</v>
      </c>
      <c r="AY67" s="40">
        <v>0.24691769608073699</v>
      </c>
      <c r="AZ67" s="40">
        <v>0.25034083738847102</v>
      </c>
      <c r="BA67" s="40">
        <v>0.25380375848395298</v>
      </c>
      <c r="BB67" s="40">
        <v>0.257299608083566</v>
      </c>
      <c r="BC67" s="40">
        <v>0.2608212119801</v>
      </c>
      <c r="BD67" s="40">
        <v>0.26436109789408402</v>
      </c>
      <c r="BE67" s="40">
        <v>0.26791152443463601</v>
      </c>
      <c r="BF67" s="40">
        <v>0.27146451416156703</v>
      </c>
      <c r="BG67" s="40">
        <v>0.27501189067792797</v>
      </c>
      <c r="BH67" s="40">
        <v>0.27854531961602902</v>
      </c>
      <c r="BI67" s="40">
        <v>0.28205635331146101</v>
      </c>
      <c r="BJ67" s="40">
        <v>0.285536478890002</v>
      </c>
      <c r="BK67" s="40">
        <v>0.28897716942299301</v>
      </c>
      <c r="BL67" s="40">
        <v>0.29236993773940201</v>
      </c>
      <c r="BM67" s="40">
        <v>0.29570639241887398</v>
      </c>
      <c r="BN67" s="40">
        <v>0.29897829543138399</v>
      </c>
      <c r="BO67" s="40">
        <v>0.30217762083714</v>
      </c>
      <c r="BP67" s="40">
        <v>0.30529661391678498</v>
      </c>
      <c r="BQ67" s="40">
        <v>0.30832785006805302</v>
      </c>
      <c r="BR67" s="40">
        <v>0.311264292782156</v>
      </c>
      <c r="BS67" s="40">
        <v>0.31409935000221301</v>
      </c>
      <c r="BT67" s="40">
        <v>0.31682692816788999</v>
      </c>
      <c r="BU67" s="40">
        <v>0.31944148326528099</v>
      </c>
      <c r="BV67" s="40">
        <v>0.32193806822930798</v>
      </c>
      <c r="BW67" s="40">
        <v>0.32431237608697999</v>
      </c>
      <c r="BX67" s="40">
        <v>0.326560778283433</v>
      </c>
      <c r="BY67" s="40">
        <v>0.32868035769752801</v>
      </c>
      <c r="BZ67" s="40">
        <v>0.330668935928839</v>
      </c>
      <c r="CA67" s="40">
        <v>0.33252509452142998</v>
      </c>
      <c r="CB67" s="40">
        <v>0.33424818988013399</v>
      </c>
      <c r="CC67" s="40">
        <v>0.33583836173002102</v>
      </c>
      <c r="CD67" s="40">
        <v>0.33729653506737001</v>
      </c>
      <c r="CE67" s="40">
        <v>0.33862441564831702</v>
      </c>
      <c r="CF67" s="40">
        <v>0.33982447915748099</v>
      </c>
      <c r="CG67" s="40">
        <v>0.34089995429084702</v>
      </c>
      <c r="CH67" s="40">
        <v>0.34185480007331298</v>
      </c>
      <c r="CI67" s="40">
        <v>0.34269367780943699</v>
      </c>
      <c r="CJ67" s="40">
        <v>0.34342191813481399</v>
      </c>
      <c r="CK67" s="40">
        <v>0.344045483693597</v>
      </c>
      <c r="CL67" s="40">
        <v>0.344570928014162</v>
      </c>
      <c r="CM67" s="40">
        <v>0.34500535118912801</v>
      </c>
      <c r="CN67" s="40">
        <v>0.345356352987503</v>
      </c>
      <c r="CO67" s="40">
        <v>0.345631984035774</v>
      </c>
      <c r="CP67" s="40">
        <v>0.34584069570161102</v>
      </c>
      <c r="CQ67" s="40">
        <v>0.34599128929905298</v>
      </c>
      <c r="CR67" s="40">
        <v>0.34609286520869298</v>
      </c>
      <c r="CS67" s="40">
        <v>0.34615477247133603</v>
      </c>
      <c r="CT67" s="40">
        <v>0.34618655937031401</v>
      </c>
      <c r="CU67" s="40">
        <v>0.34619792546744499</v>
      </c>
      <c r="CV67" s="40">
        <v>0.346198675501946</v>
      </c>
      <c r="CW67" s="40">
        <v>0.346198675501946</v>
      </c>
    </row>
    <row r="68" spans="1:102" x14ac:dyDescent="0.2">
      <c r="A68"/>
      <c r="B68"/>
      <c r="O68" s="33" t="s">
        <v>1176</v>
      </c>
      <c r="P68" s="33" t="s">
        <v>1175</v>
      </c>
      <c r="Q68" s="33" t="s">
        <v>6</v>
      </c>
      <c r="R68" s="33" t="s">
        <v>1178</v>
      </c>
      <c r="S68" s="40">
        <v>0.12678723689241</v>
      </c>
      <c r="T68" s="40">
        <v>0.127999265109254</v>
      </c>
      <c r="U68" s="40">
        <v>0.12921924530992099</v>
      </c>
      <c r="V68" s="40">
        <v>0.12989778352363501</v>
      </c>
      <c r="W68" s="40">
        <v>0.13059337435445101</v>
      </c>
      <c r="X68" s="40">
        <v>0.13253075365460301</v>
      </c>
      <c r="Y68" s="40">
        <v>0.134352497043912</v>
      </c>
      <c r="Z68" s="40">
        <v>0.13610447213002899</v>
      </c>
      <c r="AA68" s="40">
        <v>0.13741330310590599</v>
      </c>
      <c r="AB68" s="40">
        <v>0.138734857319252</v>
      </c>
      <c r="AC68" s="40">
        <v>0.140658152907151</v>
      </c>
      <c r="AD68" s="40">
        <v>0.14260825232927099</v>
      </c>
      <c r="AE68" s="40">
        <v>0.144585187843083</v>
      </c>
      <c r="AF68" s="40">
        <v>0.146589674694934</v>
      </c>
      <c r="AG68" s="40">
        <v>0.14862192207517599</v>
      </c>
      <c r="AH68" s="40">
        <v>0.15068231385109601</v>
      </c>
      <c r="AI68" s="40">
        <v>0.15277105471041799</v>
      </c>
      <c r="AJ68" s="40">
        <v>0.15488890496806201</v>
      </c>
      <c r="AK68" s="40">
        <v>0.15703589236079701</v>
      </c>
      <c r="AL68" s="40">
        <v>0.159212606677924</v>
      </c>
      <c r="AM68" s="40">
        <v>0.161419853839045</v>
      </c>
      <c r="AN68" s="40">
        <v>0.16365726720349999</v>
      </c>
      <c r="AO68" s="40">
        <v>0.16652304837691201</v>
      </c>
      <c r="AP68" s="40">
        <v>0.16943959996647801</v>
      </c>
      <c r="AQ68" s="40">
        <v>0.17240677270242</v>
      </c>
      <c r="AR68" s="40">
        <v>0.17542608485170999</v>
      </c>
      <c r="AS68" s="40">
        <v>0.178498235700005</v>
      </c>
      <c r="AT68" s="40">
        <v>0.18162414902019999</v>
      </c>
      <c r="AU68" s="40">
        <v>0.18480453331382099</v>
      </c>
      <c r="AV68" s="40">
        <v>0.18804080283636801</v>
      </c>
      <c r="AW68" s="40">
        <v>0.191333462724738</v>
      </c>
      <c r="AX68" s="40">
        <v>0.19468398032447001</v>
      </c>
      <c r="AY68" s="40">
        <v>0.19809312663980799</v>
      </c>
      <c r="AZ68" s="40">
        <v>0.20155879674291</v>
      </c>
      <c r="BA68" s="40">
        <v>0.20507489222922101</v>
      </c>
      <c r="BB68" s="40">
        <v>0.20863488239334799</v>
      </c>
      <c r="BC68" s="40">
        <v>0.212231819214215</v>
      </c>
      <c r="BD68" s="40">
        <v>0.21585835727383901</v>
      </c>
      <c r="BE68" s="40">
        <v>0.219506778786898</v>
      </c>
      <c r="BF68" s="40">
        <v>0.223169023850706</v>
      </c>
      <c r="BG68" s="40">
        <v>0.226836725949563</v>
      </c>
      <c r="BH68" s="40">
        <v>0.23050125266472701</v>
      </c>
      <c r="BI68" s="40">
        <v>0.23415375145276399</v>
      </c>
      <c r="BJ68" s="40">
        <v>0.23778520026240901</v>
      </c>
      <c r="BK68" s="40">
        <v>0.24138646266510499</v>
      </c>
      <c r="BL68" s="40">
        <v>0.24494834707926</v>
      </c>
      <c r="BM68" s="40">
        <v>0.24846166957518201</v>
      </c>
      <c r="BN68" s="40">
        <v>0.25191731965901398</v>
      </c>
      <c r="BO68" s="40">
        <v>0.25530632835228301</v>
      </c>
      <c r="BP68" s="40">
        <v>0.25861993781128301</v>
      </c>
      <c r="BQ68" s="40">
        <v>0.26184967166971201</v>
      </c>
      <c r="BR68" s="40">
        <v>0.264987405240935</v>
      </c>
      <c r="BS68" s="40">
        <v>0.26802543468474699</v>
      </c>
      <c r="BT68" s="40">
        <v>0.27095654422906001</v>
      </c>
      <c r="BU68" s="40">
        <v>0.27377407054054298</v>
      </c>
      <c r="BV68" s="40">
        <v>0.27647196336052199</v>
      </c>
      <c r="BW68" s="40">
        <v>0.27904484156342702</v>
      </c>
      <c r="BX68" s="40">
        <v>0.28148804385424903</v>
      </c>
      <c r="BY68" s="40">
        <v>0.28379767339784201</v>
      </c>
      <c r="BZ68" s="40">
        <v>0.28597063576489801</v>
      </c>
      <c r="CA68" s="40">
        <v>0.28800466968498001</v>
      </c>
      <c r="CB68" s="40">
        <v>0.289898370213726</v>
      </c>
      <c r="CC68" s="40">
        <v>0.29165120404634398</v>
      </c>
      <c r="CD68" s="40">
        <v>0.29326351683986501</v>
      </c>
      <c r="CE68" s="40">
        <v>0.29473653253893001</v>
      </c>
      <c r="CF68" s="40">
        <v>0.29607234483113298</v>
      </c>
      <c r="CG68" s="40">
        <v>0.297273900984727</v>
      </c>
      <c r="CH68" s="40">
        <v>0.29834497844091001</v>
      </c>
      <c r="CI68" s="40">
        <v>0.29929015464221498</v>
      </c>
      <c r="CJ68" s="40">
        <v>0.300114770675244</v>
      </c>
      <c r="CK68" s="40">
        <v>0.30082488938817997</v>
      </c>
      <c r="CL68" s="40">
        <v>0.30142724870968002</v>
      </c>
      <c r="CM68" s="40">
        <v>0.30192921094485298</v>
      </c>
      <c r="CN68" s="40">
        <v>0.30233870885556102</v>
      </c>
      <c r="CO68" s="40">
        <v>0.30266418934629502</v>
      </c>
      <c r="CP68" s="40">
        <v>0.30291455557382502</v>
      </c>
      <c r="CQ68" s="40">
        <v>0.30309910827963099</v>
      </c>
      <c r="CR68" s="40">
        <v>0.303227487110097</v>
      </c>
      <c r="CS68" s="40">
        <v>0.30330961264225498</v>
      </c>
      <c r="CT68" s="40">
        <v>0.303355629774266</v>
      </c>
      <c r="CU68" s="40">
        <v>0.30337585307197301</v>
      </c>
      <c r="CV68" s="40">
        <v>0.30338071458774701</v>
      </c>
      <c r="CW68" s="40">
        <v>0.30338071458774701</v>
      </c>
    </row>
    <row r="69" spans="1:102" x14ac:dyDescent="0.2">
      <c r="A69"/>
      <c r="B69"/>
      <c r="O69" s="33" t="s">
        <v>1176</v>
      </c>
      <c r="P69" s="33" t="s">
        <v>1175</v>
      </c>
      <c r="Q69" s="33" t="s">
        <v>6</v>
      </c>
      <c r="R69" s="33" t="s">
        <v>1177</v>
      </c>
      <c r="S69" s="40">
        <v>0.110467517279476</v>
      </c>
      <c r="T69" s="40">
        <v>0.11204693060378999</v>
      </c>
      <c r="U69" s="40">
        <v>0.113619677405165</v>
      </c>
      <c r="V69" s="40">
        <v>0.11074381129043701</v>
      </c>
      <c r="W69" s="40">
        <v>0.107170041927972</v>
      </c>
      <c r="X69" s="40">
        <v>0.113051954934072</v>
      </c>
      <c r="Y69" s="40">
        <v>0.11812447636821199</v>
      </c>
      <c r="Z69" s="40">
        <v>0.12265826818595101</v>
      </c>
      <c r="AA69" s="40">
        <v>0.123505345050946</v>
      </c>
      <c r="AB69" s="40">
        <v>0.124359404103303</v>
      </c>
      <c r="AC69" s="40">
        <v>0.12573999535851699</v>
      </c>
      <c r="AD69" s="40">
        <v>0.12713707209990899</v>
      </c>
      <c r="AE69" s="40">
        <v>0.12854802996738099</v>
      </c>
      <c r="AF69" s="40">
        <v>0.129975837202568</v>
      </c>
      <c r="AG69" s="40">
        <v>0.13141926622125999</v>
      </c>
      <c r="AH69" s="40">
        <v>0.13287848372648001</v>
      </c>
      <c r="AI69" s="40">
        <v>0.134352162580961</v>
      </c>
      <c r="AJ69" s="40">
        <v>0.135843442461898</v>
      </c>
      <c r="AK69" s="40">
        <v>0.137349481921203</v>
      </c>
      <c r="AL69" s="40">
        <v>0.13887194908849601</v>
      </c>
      <c r="AM69" s="40">
        <v>0.140414185825918</v>
      </c>
      <c r="AN69" s="40">
        <v>0.141970079056459</v>
      </c>
      <c r="AO69" s="40">
        <v>0.14393818269470701</v>
      </c>
      <c r="AP69" s="40">
        <v>0.14593824299365499</v>
      </c>
      <c r="AQ69" s="40">
        <v>0.14796244829840099</v>
      </c>
      <c r="AR69" s="40">
        <v>0.1500161439347</v>
      </c>
      <c r="AS69" s="40">
        <v>0.15209804831945001</v>
      </c>
      <c r="AT69" s="40">
        <v>0.154208542751331</v>
      </c>
      <c r="AU69" s="40">
        <v>0.15634620735832899</v>
      </c>
      <c r="AV69" s="40">
        <v>0.158515014665217</v>
      </c>
      <c r="AW69" s="40">
        <v>0.16071171640108201</v>
      </c>
      <c r="AX69" s="40">
        <v>0.162940420567358</v>
      </c>
      <c r="AY69" s="40">
        <v>0.16519969666354001</v>
      </c>
      <c r="AZ69" s="40">
        <v>0.16748994120514399</v>
      </c>
      <c r="BA69" s="40">
        <v>0.16980680031902501</v>
      </c>
      <c r="BB69" s="40">
        <v>0.17214569017019499</v>
      </c>
      <c r="BC69" s="40">
        <v>0.17450181087239999</v>
      </c>
      <c r="BD69" s="40">
        <v>0.17687016311485201</v>
      </c>
      <c r="BE69" s="40">
        <v>0.179245567538411</v>
      </c>
      <c r="BF69" s="40">
        <v>0.181622686855715</v>
      </c>
      <c r="BG69" s="40">
        <v>0.18399605066785199</v>
      </c>
      <c r="BH69" s="40">
        <v>0.18636008288596201</v>
      </c>
      <c r="BI69" s="40">
        <v>0.18870913162028699</v>
      </c>
      <c r="BJ69" s="40">
        <v>0.19103750135259601</v>
      </c>
      <c r="BK69" s="40">
        <v>0.19333948716157401</v>
      </c>
      <c r="BL69" s="40">
        <v>0.195609410725647</v>
      </c>
      <c r="BM69" s="40">
        <v>0.19784165778500901</v>
      </c>
      <c r="BN69" s="40">
        <v>0.200030716705283</v>
      </c>
      <c r="BO69" s="40">
        <v>0.20217121775056299</v>
      </c>
      <c r="BP69" s="40">
        <v>0.20425797264432499</v>
      </c>
      <c r="BQ69" s="40">
        <v>0.20628601397410201</v>
      </c>
      <c r="BR69" s="40">
        <v>0.208250633980442</v>
      </c>
      <c r="BS69" s="40">
        <v>0.21014742226338501</v>
      </c>
      <c r="BT69" s="40">
        <v>0.211972301940897</v>
      </c>
      <c r="BU69" s="40">
        <v>0.21372156380367599</v>
      </c>
      <c r="BV69" s="40">
        <v>0.21539189802960801</v>
      </c>
      <c r="BW69" s="40">
        <v>0.21698042304866999</v>
      </c>
      <c r="BX69" s="40">
        <v>0.21848471118486801</v>
      </c>
      <c r="BY69" s="40">
        <v>0.219902810745251</v>
      </c>
      <c r="BZ69" s="40">
        <v>0.22123326427619899</v>
      </c>
      <c r="CA69" s="40">
        <v>0.22247512276314699</v>
      </c>
      <c r="CB69" s="40">
        <v>0.22362795561028001</v>
      </c>
      <c r="CC69" s="40">
        <v>0.22469185630032401</v>
      </c>
      <c r="CD69" s="40">
        <v>0.22566744369983499</v>
      </c>
      <c r="CE69" s="40">
        <v>0.22655585904089801</v>
      </c>
      <c r="CF69" s="40">
        <v>0.227358758674409</v>
      </c>
      <c r="CG69" s="40">
        <v>0.22807830275173299</v>
      </c>
      <c r="CH69" s="40">
        <v>0.22871714004905</v>
      </c>
      <c r="CI69" s="40">
        <v>0.22927838920107499</v>
      </c>
      <c r="CJ69" s="40">
        <v>0.22976561665686401</v>
      </c>
      <c r="CK69" s="40">
        <v>0.23018281170928701</v>
      </c>
      <c r="CL69" s="40">
        <v>0.23053435898090299</v>
      </c>
      <c r="CM69" s="40">
        <v>0.230825008771774</v>
      </c>
      <c r="CN69" s="40">
        <v>0.231059845689257</v>
      </c>
      <c r="CO69" s="40">
        <v>0.231244255985839</v>
      </c>
      <c r="CP69" s="40">
        <v>0.231383894028935</v>
      </c>
      <c r="CQ69" s="40">
        <v>0.231484648316747</v>
      </c>
      <c r="CR69" s="40">
        <v>0.23155260743724401</v>
      </c>
      <c r="CS69" s="40">
        <v>0.23159402634391801</v>
      </c>
      <c r="CT69" s="40">
        <v>0.23161529329299499</v>
      </c>
      <c r="CU69" s="40">
        <v>0.23162289775321901</v>
      </c>
      <c r="CV69" s="40">
        <v>0.231623399562016</v>
      </c>
      <c r="CW69" s="40">
        <v>0.231623399562016</v>
      </c>
    </row>
    <row r="70" spans="1:102" x14ac:dyDescent="0.2">
      <c r="A70"/>
      <c r="B70"/>
      <c r="O70" s="33" t="s">
        <v>1176</v>
      </c>
      <c r="P70" s="33" t="s">
        <v>1175</v>
      </c>
      <c r="Q70" s="33" t="s">
        <v>6</v>
      </c>
      <c r="R70" s="33" t="s">
        <v>1173</v>
      </c>
      <c r="S70" s="40">
        <v>0.100406041638399</v>
      </c>
      <c r="T70" s="40">
        <v>0.101365877648633</v>
      </c>
      <c r="U70" s="40">
        <v>0.10233201103735901</v>
      </c>
      <c r="V70" s="40">
        <v>0.102869362728344</v>
      </c>
      <c r="W70" s="40">
        <v>0.103420218821072</v>
      </c>
      <c r="X70" s="40">
        <v>0.10495447882585</v>
      </c>
      <c r="Y70" s="40">
        <v>0.10639716380806701</v>
      </c>
      <c r="Z70" s="40">
        <v>0.107784597494277</v>
      </c>
      <c r="AA70" s="40">
        <v>0.108821094074553</v>
      </c>
      <c r="AB70" s="40">
        <v>0.10986766651058701</v>
      </c>
      <c r="AC70" s="40">
        <v>0.11139077326497999</v>
      </c>
      <c r="AD70" s="40">
        <v>0.112935106658274</v>
      </c>
      <c r="AE70" s="40">
        <v>0.114500692235981</v>
      </c>
      <c r="AF70" s="40">
        <v>0.116088096419901</v>
      </c>
      <c r="AG70" s="40">
        <v>0.117697484873199</v>
      </c>
      <c r="AH70" s="40">
        <v>0.119329161590154</v>
      </c>
      <c r="AI70" s="40">
        <v>0.120983288668188</v>
      </c>
      <c r="AJ70" s="40">
        <v>0.122660468220049</v>
      </c>
      <c r="AK70" s="40">
        <v>0.12436072221119</v>
      </c>
      <c r="AL70" s="40">
        <v>0.126084517710778</v>
      </c>
      <c r="AM70" s="40">
        <v>0.127832492947069</v>
      </c>
      <c r="AN70" s="40">
        <v>0.12960435756798899</v>
      </c>
      <c r="AO70" s="40">
        <v>0.131873842658735</v>
      </c>
      <c r="AP70" s="40">
        <v>0.13418353413494399</v>
      </c>
      <c r="AQ70" s="40">
        <v>0.136533313786078</v>
      </c>
      <c r="AR70" s="40">
        <v>0.13892438396641599</v>
      </c>
      <c r="AS70" s="40">
        <v>0.14135729845807901</v>
      </c>
      <c r="AT70" s="40">
        <v>0.143832788820344</v>
      </c>
      <c r="AU70" s="40">
        <v>0.14635141613361599</v>
      </c>
      <c r="AV70" s="40">
        <v>0.14891430038283801</v>
      </c>
      <c r="AW70" s="40">
        <v>0.15152184159878301</v>
      </c>
      <c r="AX70" s="40">
        <v>0.154175201809751</v>
      </c>
      <c r="AY70" s="40">
        <v>0.15687499159363599</v>
      </c>
      <c r="AZ70" s="40">
        <v>0.159619544004478</v>
      </c>
      <c r="BA70" s="40">
        <v>0.162404029560408</v>
      </c>
      <c r="BB70" s="40">
        <v>0.16522327642951501</v>
      </c>
      <c r="BC70" s="40">
        <v>0.16807178229697101</v>
      </c>
      <c r="BD70" s="40">
        <v>0.17094373013922001</v>
      </c>
      <c r="BE70" s="40">
        <v>0.17383300804552501</v>
      </c>
      <c r="BF70" s="40">
        <v>0.17673323317369499</v>
      </c>
      <c r="BG70" s="40">
        <v>0.17963777986689</v>
      </c>
      <c r="BH70" s="40">
        <v>0.18253981189287299</v>
      </c>
      <c r="BI70" s="40">
        <v>0.185432318697065</v>
      </c>
      <c r="BJ70" s="40">
        <v>0.188308155487312</v>
      </c>
      <c r="BK70" s="40">
        <v>0.19116008689317299</v>
      </c>
      <c r="BL70" s="40">
        <v>0.19398083386711501</v>
      </c>
      <c r="BM70" s="40">
        <v>0.19676312342134</v>
      </c>
      <c r="BN70" s="40">
        <v>0.19949974072375301</v>
      </c>
      <c r="BO70" s="40">
        <v>0.20218358301190101</v>
      </c>
      <c r="BP70" s="40">
        <v>0.204807714726326</v>
      </c>
      <c r="BQ70" s="40">
        <v>0.20736542321669801</v>
      </c>
      <c r="BR70" s="40">
        <v>0.20985027433676501</v>
      </c>
      <c r="BS70" s="40">
        <v>0.212256167219287</v>
      </c>
      <c r="BT70" s="40">
        <v>0.21457738751059099</v>
      </c>
      <c r="BU70" s="40">
        <v>0.21680865834732399</v>
      </c>
      <c r="BV70" s="40">
        <v>0.21894518837556901</v>
      </c>
      <c r="BW70" s="40">
        <v>0.22098271614494999</v>
      </c>
      <c r="BX70" s="40">
        <v>0.22291755025724699</v>
      </c>
      <c r="BY70" s="40">
        <v>0.224746604709471</v>
      </c>
      <c r="BZ70" s="40">
        <v>0.22646742894425101</v>
      </c>
      <c r="CA70" s="40">
        <v>0.22807823220394399</v>
      </c>
      <c r="CB70" s="40">
        <v>0.22957790187732899</v>
      </c>
      <c r="CC70" s="40">
        <v>0.230966015626763</v>
      </c>
      <c r="CD70" s="40">
        <v>0.23224284718685001</v>
      </c>
      <c r="CE70" s="40">
        <v>0.23340936583051899</v>
      </c>
      <c r="CF70" s="40">
        <v>0.23446722960229399</v>
      </c>
      <c r="CG70" s="40">
        <v>0.23541877251896101</v>
      </c>
      <c r="CH70" s="40">
        <v>0.23626698603239699</v>
      </c>
      <c r="CI70" s="40">
        <v>0.23701549513591499</v>
      </c>
      <c r="CJ70" s="40">
        <v>0.23766852957201001</v>
      </c>
      <c r="CK70" s="40">
        <v>0.238230890664552</v>
      </c>
      <c r="CL70" s="40">
        <v>0.23870791435083299</v>
      </c>
      <c r="CM70" s="40">
        <v>0.239105431027756</v>
      </c>
      <c r="CN70" s="40">
        <v>0.239429722851453</v>
      </c>
      <c r="CO70" s="40">
        <v>0.23968747914069899</v>
      </c>
      <c r="CP70" s="40">
        <v>0.23988575053206601</v>
      </c>
      <c r="CQ70" s="40">
        <v>0.24003190251958301</v>
      </c>
      <c r="CR70" s="40">
        <v>0.240133568984704</v>
      </c>
      <c r="CS70" s="40">
        <v>0.24019860628501499</v>
      </c>
      <c r="CT70" s="40">
        <v>0.24023504842372001</v>
      </c>
      <c r="CU70" s="40">
        <v>0.24025106376817701</v>
      </c>
      <c r="CV70" s="40">
        <v>0.24025491372632099</v>
      </c>
      <c r="CW70" s="40">
        <v>0.24025491372632099</v>
      </c>
    </row>
    <row r="71" spans="1:102" x14ac:dyDescent="0.2">
      <c r="A71"/>
      <c r="B71"/>
      <c r="O71" s="33" t="s">
        <v>1176</v>
      </c>
      <c r="P71" s="33" t="s">
        <v>1175</v>
      </c>
      <c r="Q71" s="33" t="s">
        <v>1174</v>
      </c>
      <c r="R71" s="33" t="s">
        <v>1181</v>
      </c>
      <c r="S71" s="40">
        <v>0.14378467774010201</v>
      </c>
      <c r="T71" s="40">
        <v>0.145840444371303</v>
      </c>
      <c r="U71" s="40">
        <v>0.14788753384675901</v>
      </c>
      <c r="V71" s="40">
        <v>0.144144302418069</v>
      </c>
      <c r="W71" s="40">
        <v>0.139492679128668</v>
      </c>
      <c r="X71" s="40">
        <v>0.14714858547023901</v>
      </c>
      <c r="Y71" s="40">
        <v>0.153750986589586</v>
      </c>
      <c r="Z71" s="40">
        <v>0.159652176473351</v>
      </c>
      <c r="AA71" s="40">
        <v>0.16075473292663101</v>
      </c>
      <c r="AB71" s="40">
        <v>0.16186637740492199</v>
      </c>
      <c r="AC71" s="40">
        <v>0.163663356947963</v>
      </c>
      <c r="AD71" s="40">
        <v>0.16548179402328</v>
      </c>
      <c r="AE71" s="40">
        <v>0.167318298792063</v>
      </c>
      <c r="AF71" s="40">
        <v>0.16917673472184799</v>
      </c>
      <c r="AG71" s="40">
        <v>0.171055503987281</v>
      </c>
      <c r="AH71" s="40">
        <v>0.17295482356925301</v>
      </c>
      <c r="AI71" s="40">
        <v>0.17487296606400901</v>
      </c>
      <c r="AJ71" s="40">
        <v>0.176814018079855</v>
      </c>
      <c r="AK71" s="40">
        <v>0.178774281183914</v>
      </c>
      <c r="AL71" s="40">
        <v>0.18075592661607601</v>
      </c>
      <c r="AM71" s="40">
        <v>0.182763304148859</v>
      </c>
      <c r="AN71" s="40">
        <v>0.184788456992526</v>
      </c>
      <c r="AO71" s="40">
        <v>0.18735014348964099</v>
      </c>
      <c r="AP71" s="40">
        <v>0.18995342482181199</v>
      </c>
      <c r="AQ71" s="40">
        <v>0.19258813332790101</v>
      </c>
      <c r="AR71" s="40">
        <v>0.195261226491518</v>
      </c>
      <c r="AS71" s="40">
        <v>0.19797103620227399</v>
      </c>
      <c r="AT71" s="40">
        <v>0.200718058759073</v>
      </c>
      <c r="AU71" s="40">
        <v>0.20350044605448001</v>
      </c>
      <c r="AV71" s="40">
        <v>0.20632336873239501</v>
      </c>
      <c r="AW71" s="40">
        <v>0.20918259883877499</v>
      </c>
      <c r="AX71" s="40">
        <v>0.21208348335413299</v>
      </c>
      <c r="AY71" s="40">
        <v>0.215024160336975</v>
      </c>
      <c r="AZ71" s="40">
        <v>0.21800514589246001</v>
      </c>
      <c r="BA71" s="40">
        <v>0.22102077301310899</v>
      </c>
      <c r="BB71" s="40">
        <v>0.22406507537277201</v>
      </c>
      <c r="BC71" s="40">
        <v>0.22713180543267</v>
      </c>
      <c r="BD71" s="40">
        <v>0.230214456082765</v>
      </c>
      <c r="BE71" s="40">
        <v>0.233306285861829</v>
      </c>
      <c r="BF71" s="40">
        <v>0.23640034774903099</v>
      </c>
      <c r="BG71" s="40">
        <v>0.23948952146536201</v>
      </c>
      <c r="BH71" s="40">
        <v>0.24256654916562501</v>
      </c>
      <c r="BI71" s="40">
        <v>0.24562407434206401</v>
      </c>
      <c r="BJ71" s="40">
        <v>0.24865468370004301</v>
      </c>
      <c r="BK71" s="40">
        <v>0.251650951705856</v>
      </c>
      <c r="BL71" s="40">
        <v>0.25460548744806299</v>
      </c>
      <c r="BM71" s="40">
        <v>0.25751098339810302</v>
      </c>
      <c r="BN71" s="40">
        <v>0.26036026560483</v>
      </c>
      <c r="BO71" s="40">
        <v>0.263146344812343</v>
      </c>
      <c r="BP71" s="40">
        <v>0.26586246795253299</v>
      </c>
      <c r="BQ71" s="40">
        <v>0.26850216943426303</v>
      </c>
      <c r="BR71" s="40">
        <v>0.271059321631127</v>
      </c>
      <c r="BS71" s="40">
        <v>0.27352818396026102</v>
      </c>
      <c r="BT71" s="40">
        <v>0.27590344994620403</v>
      </c>
      <c r="BU71" s="40">
        <v>0.27818029167684899</v>
      </c>
      <c r="BV71" s="40">
        <v>0.28035440108302201</v>
      </c>
      <c r="BW71" s="40">
        <v>0.28242202750907902</v>
      </c>
      <c r="BX71" s="40">
        <v>0.28438001108848998</v>
      </c>
      <c r="BY71" s="40">
        <v>0.28622581149493098</v>
      </c>
      <c r="BZ71" s="40">
        <v>0.28795753170469701</v>
      </c>
      <c r="CA71" s="40">
        <v>0.28957393647907897</v>
      </c>
      <c r="CB71" s="40">
        <v>0.29107446535394998</v>
      </c>
      <c r="CC71" s="40">
        <v>0.29245924000655998</v>
      </c>
      <c r="CD71" s="40">
        <v>0.29372906595450099</v>
      </c>
      <c r="CE71" s="40">
        <v>0.29488542862707601</v>
      </c>
      <c r="CF71" s="40">
        <v>0.295930483932972</v>
      </c>
      <c r="CG71" s="40">
        <v>0.29686704352827897</v>
      </c>
      <c r="CH71" s="40">
        <v>0.29769855506384302</v>
      </c>
      <c r="CI71" s="40">
        <v>0.29842907775905098</v>
      </c>
      <c r="CJ71" s="40">
        <v>0.299063253709067</v>
      </c>
      <c r="CK71" s="40">
        <v>0.29960627538317403</v>
      </c>
      <c r="CL71" s="40">
        <v>0.30006384981233297</v>
      </c>
      <c r="CM71" s="40">
        <v>0.30044215999386598</v>
      </c>
      <c r="CN71" s="40">
        <v>0.30074782405994999</v>
      </c>
      <c r="CO71" s="40">
        <v>0.30098785276448697</v>
      </c>
      <c r="CP71" s="40">
        <v>0.30116960584015301</v>
      </c>
      <c r="CQ71" s="40">
        <v>0.30130074776459098</v>
      </c>
      <c r="CR71" s="40">
        <v>0.30138920345256998</v>
      </c>
      <c r="CS71" s="40">
        <v>0.30144311436045501</v>
      </c>
      <c r="CT71" s="40">
        <v>0.30147079545164801</v>
      </c>
      <c r="CU71" s="40">
        <v>0.30148069342790002</v>
      </c>
      <c r="CV71" s="40">
        <v>0.30148134658294501</v>
      </c>
      <c r="CW71" s="40">
        <v>0.30148134658294501</v>
      </c>
    </row>
    <row r="72" spans="1:102" x14ac:dyDescent="0.2">
      <c r="A72"/>
      <c r="B72"/>
      <c r="O72" s="33" t="s">
        <v>1176</v>
      </c>
      <c r="P72" s="33" t="s">
        <v>1175</v>
      </c>
      <c r="Q72" s="33" t="s">
        <v>1174</v>
      </c>
      <c r="R72" s="33" t="s">
        <v>1180</v>
      </c>
      <c r="S72" s="40">
        <v>0.113695076561129</v>
      </c>
      <c r="T72" s="40">
        <v>0.114781949690364</v>
      </c>
      <c r="U72" s="40">
        <v>0.115875953674657</v>
      </c>
      <c r="V72" s="40">
        <v>0.11648442544239</v>
      </c>
      <c r="W72" s="40">
        <v>0.11710818895915499</v>
      </c>
      <c r="X72" s="40">
        <v>0.11884551278809501</v>
      </c>
      <c r="Y72" s="40">
        <v>0.120479141370899</v>
      </c>
      <c r="Z72" s="40">
        <v>0.122050205986167</v>
      </c>
      <c r="AA72" s="40">
        <v>0.123223885937362</v>
      </c>
      <c r="AB72" s="40">
        <v>0.124408975313459</v>
      </c>
      <c r="AC72" s="40">
        <v>0.12613366972652101</v>
      </c>
      <c r="AD72" s="40">
        <v>0.12788240018657501</v>
      </c>
      <c r="AE72" s="40">
        <v>0.12965519562015601</v>
      </c>
      <c r="AF72" s="40">
        <v>0.131452697416652</v>
      </c>
      <c r="AG72" s="40">
        <v>0.13327509316524</v>
      </c>
      <c r="AH72" s="40">
        <v>0.135122727094733</v>
      </c>
      <c r="AI72" s="40">
        <v>0.136995782756625</v>
      </c>
      <c r="AJ72" s="40">
        <v>0.138894941955056</v>
      </c>
      <c r="AK72" s="40">
        <v>0.14082022956267101</v>
      </c>
      <c r="AL72" s="40">
        <v>0.142772174466617</v>
      </c>
      <c r="AM72" s="40">
        <v>0.144751499366534</v>
      </c>
      <c r="AN72" s="40">
        <v>0.14675787548139901</v>
      </c>
      <c r="AO72" s="40">
        <v>0.14932773359886101</v>
      </c>
      <c r="AP72" s="40">
        <v>0.15194311953515699</v>
      </c>
      <c r="AQ72" s="40">
        <v>0.154603899434235</v>
      </c>
      <c r="AR72" s="40">
        <v>0.157311434785501</v>
      </c>
      <c r="AS72" s="40">
        <v>0.16006635266576599</v>
      </c>
      <c r="AT72" s="40">
        <v>0.16286948145833099</v>
      </c>
      <c r="AU72" s="40">
        <v>0.165721456504241</v>
      </c>
      <c r="AV72" s="40">
        <v>0.16862354602174301</v>
      </c>
      <c r="AW72" s="40">
        <v>0.171576202986858</v>
      </c>
      <c r="AX72" s="40">
        <v>0.17458074322574699</v>
      </c>
      <c r="AY72" s="40">
        <v>0.17763785812808799</v>
      </c>
      <c r="AZ72" s="40">
        <v>0.180745660122718</v>
      </c>
      <c r="BA72" s="40">
        <v>0.18389868053163899</v>
      </c>
      <c r="BB72" s="40">
        <v>0.187091063015774</v>
      </c>
      <c r="BC72" s="40">
        <v>0.19031657701274701</v>
      </c>
      <c r="BD72" s="40">
        <v>0.19356863559882301</v>
      </c>
      <c r="BE72" s="40">
        <v>0.196840317933903</v>
      </c>
      <c r="BF72" s="40">
        <v>0.200124396387861</v>
      </c>
      <c r="BG72" s="40">
        <v>0.20341336837868401</v>
      </c>
      <c r="BH72" s="40">
        <v>0.20669949287869499</v>
      </c>
      <c r="BI72" s="40">
        <v>0.20997483146579399</v>
      </c>
      <c r="BJ72" s="40">
        <v>0.21323129371357299</v>
      </c>
      <c r="BK72" s="40">
        <v>0.216460686629034</v>
      </c>
      <c r="BL72" s="40">
        <v>0.219654767761293</v>
      </c>
      <c r="BM72" s="40">
        <v>0.22280530152122299</v>
      </c>
      <c r="BN72" s="40">
        <v>0.22590411817248501</v>
      </c>
      <c r="BO72" s="40">
        <v>0.22894317488112301</v>
      </c>
      <c r="BP72" s="40">
        <v>0.23191461814598699</v>
      </c>
      <c r="BQ72" s="40">
        <v>0.23481084687773099</v>
      </c>
      <c r="BR72" s="40">
        <v>0.23762457535192599</v>
      </c>
      <c r="BS72" s="40">
        <v>0.240348895233605</v>
      </c>
      <c r="BT72" s="40">
        <v>0.24297733585758099</v>
      </c>
      <c r="BU72" s="40">
        <v>0.24550392195211701</v>
      </c>
      <c r="BV72" s="40">
        <v>0.24792322801351199</v>
      </c>
      <c r="BW72" s="40">
        <v>0.250230428575899</v>
      </c>
      <c r="BX72" s="40">
        <v>0.25242134367364699</v>
      </c>
      <c r="BY72" s="40">
        <v>0.254492478862195</v>
      </c>
      <c r="BZ72" s="40">
        <v>0.25644105924569599</v>
      </c>
      <c r="CA72" s="40">
        <v>0.25826505705446601</v>
      </c>
      <c r="CB72" s="40">
        <v>0.25996321241991699</v>
      </c>
      <c r="CC72" s="40">
        <v>0.261535047106776</v>
      </c>
      <c r="CD72" s="40">
        <v>0.26298087107922702</v>
      </c>
      <c r="CE72" s="40">
        <v>0.26430178189632297</v>
      </c>
      <c r="CF72" s="40">
        <v>0.265499657049657</v>
      </c>
      <c r="CG72" s="40">
        <v>0.26657713947</v>
      </c>
      <c r="CH72" s="40">
        <v>0.26753761653668501</v>
      </c>
      <c r="CI72" s="40">
        <v>0.26838519302155101</v>
      </c>
      <c r="CJ72" s="40">
        <v>0.26912465848595202</v>
      </c>
      <c r="CK72" s="40">
        <v>0.26976144972309601</v>
      </c>
      <c r="CL72" s="40">
        <v>0.27030160889726701</v>
      </c>
      <c r="CM72" s="40">
        <v>0.27075173807554798</v>
      </c>
      <c r="CN72" s="40">
        <v>0.27111895087591098</v>
      </c>
      <c r="CO72" s="40">
        <v>0.27141082196814498</v>
      </c>
      <c r="CP72" s="40">
        <v>0.27163533516131</v>
      </c>
      <c r="CQ72" s="40">
        <v>0.27180083079423401</v>
      </c>
      <c r="CR72" s="40">
        <v>0.27191595311503203</v>
      </c>
      <c r="CS72" s="40">
        <v>0.27198959829332597</v>
      </c>
      <c r="CT72" s="40">
        <v>0.27203086365627099</v>
      </c>
      <c r="CU72" s="40">
        <v>0.27204899867867099</v>
      </c>
      <c r="CV72" s="40">
        <v>0.27205335819009901</v>
      </c>
      <c r="CW72" s="40">
        <v>0.27205335819009901</v>
      </c>
    </row>
    <row r="73" spans="1:102" x14ac:dyDescent="0.2">
      <c r="A73"/>
      <c r="B73"/>
      <c r="O73" s="33" t="s">
        <v>1176</v>
      </c>
      <c r="P73" s="33" t="s">
        <v>1175</v>
      </c>
      <c r="Q73" s="33" t="s">
        <v>1174</v>
      </c>
      <c r="R73" s="33" t="s">
        <v>1179</v>
      </c>
      <c r="S73" s="40">
        <v>5.2285337360037099E-2</v>
      </c>
      <c r="T73" s="40">
        <v>5.3032888862292099E-2</v>
      </c>
      <c r="U73" s="40">
        <v>5.3777285035185099E-2</v>
      </c>
      <c r="V73" s="40">
        <v>5.2416109970207E-2</v>
      </c>
      <c r="W73" s="40">
        <v>5.0724610592243001E-2</v>
      </c>
      <c r="X73" s="40">
        <v>5.3508576534632403E-2</v>
      </c>
      <c r="Y73" s="40">
        <v>5.5909449668940403E-2</v>
      </c>
      <c r="Z73" s="40">
        <v>5.80553368994004E-2</v>
      </c>
      <c r="AA73" s="40">
        <v>5.8456266518775099E-2</v>
      </c>
      <c r="AB73" s="40">
        <v>5.8860500874517198E-2</v>
      </c>
      <c r="AC73" s="40">
        <v>5.9513947981077599E-2</v>
      </c>
      <c r="AD73" s="40">
        <v>6.0175197826647403E-2</v>
      </c>
      <c r="AE73" s="40">
        <v>6.0843017742568402E-2</v>
      </c>
      <c r="AF73" s="40">
        <v>6.1518812626126497E-2</v>
      </c>
      <c r="AG73" s="40">
        <v>6.2202001449920503E-2</v>
      </c>
      <c r="AH73" s="40">
        <v>6.2892663116092207E-2</v>
      </c>
      <c r="AI73" s="40">
        <v>6.3590169477821701E-2</v>
      </c>
      <c r="AJ73" s="40">
        <v>6.4296006574492803E-2</v>
      </c>
      <c r="AK73" s="40">
        <v>6.5008829521423506E-2</v>
      </c>
      <c r="AL73" s="40">
        <v>6.5729427860391404E-2</v>
      </c>
      <c r="AM73" s="40">
        <v>6.6459383326858107E-2</v>
      </c>
      <c r="AN73" s="40">
        <v>6.7195802542736896E-2</v>
      </c>
      <c r="AO73" s="40">
        <v>6.8127324905323999E-2</v>
      </c>
      <c r="AP73" s="40">
        <v>6.9073972662477404E-2</v>
      </c>
      <c r="AQ73" s="40">
        <v>7.0032048482873199E-2</v>
      </c>
      <c r="AR73" s="40">
        <v>7.1004082360552098E-2</v>
      </c>
      <c r="AS73" s="40">
        <v>7.1989467709917807E-2</v>
      </c>
      <c r="AT73" s="40">
        <v>7.2988385003299294E-2</v>
      </c>
      <c r="AU73" s="40">
        <v>7.4000162201629194E-2</v>
      </c>
      <c r="AV73" s="40">
        <v>7.5026679539052898E-2</v>
      </c>
      <c r="AW73" s="40">
        <v>7.6066399577736504E-2</v>
      </c>
      <c r="AX73" s="40">
        <v>7.7121266674230304E-2</v>
      </c>
      <c r="AY73" s="40">
        <v>7.8190603758900107E-2</v>
      </c>
      <c r="AZ73" s="40">
        <v>7.9274598506349297E-2</v>
      </c>
      <c r="BA73" s="40">
        <v>8.0371190186585104E-2</v>
      </c>
      <c r="BB73" s="40">
        <v>8.1478209226462497E-2</v>
      </c>
      <c r="BC73" s="40">
        <v>8.2593383793698294E-2</v>
      </c>
      <c r="BD73" s="40">
        <v>8.3714347666460104E-2</v>
      </c>
      <c r="BE73" s="40">
        <v>8.4838649404301497E-2</v>
      </c>
      <c r="BF73" s="40">
        <v>8.5963762817829595E-2</v>
      </c>
      <c r="BG73" s="40">
        <v>8.7087098714677194E-2</v>
      </c>
      <c r="BH73" s="40">
        <v>8.8206017878409204E-2</v>
      </c>
      <c r="BI73" s="40">
        <v>8.9317845215296093E-2</v>
      </c>
      <c r="BJ73" s="40">
        <v>9.0419884981833898E-2</v>
      </c>
      <c r="BK73" s="40">
        <v>9.1509436983947798E-2</v>
      </c>
      <c r="BL73" s="40">
        <v>9.2583813617477403E-2</v>
      </c>
      <c r="BM73" s="40">
        <v>9.3640357599310303E-2</v>
      </c>
      <c r="BN73" s="40">
        <v>9.4676460219938405E-2</v>
      </c>
      <c r="BO73" s="40">
        <v>9.5689579931761096E-2</v>
      </c>
      <c r="BP73" s="40">
        <v>9.6677261073648504E-2</v>
      </c>
      <c r="BQ73" s="40">
        <v>9.7637152521550294E-2</v>
      </c>
      <c r="BR73" s="40">
        <v>9.8567026047682693E-2</v>
      </c>
      <c r="BS73" s="40">
        <v>9.9464794167367601E-2</v>
      </c>
      <c r="BT73" s="40">
        <v>0.100328527253165</v>
      </c>
      <c r="BU73" s="40">
        <v>0.10115646970067201</v>
      </c>
      <c r="BV73" s="40">
        <v>0.101947054939281</v>
      </c>
      <c r="BW73" s="40">
        <v>0.10269891909421</v>
      </c>
      <c r="BX73" s="40">
        <v>0.10341091312308701</v>
      </c>
      <c r="BY73" s="40">
        <v>0.104082113270884</v>
      </c>
      <c r="BZ73" s="40">
        <v>0.104711829710799</v>
      </c>
      <c r="CA73" s="40">
        <v>0.105299613265119</v>
      </c>
      <c r="CB73" s="40">
        <v>0.105845260128709</v>
      </c>
      <c r="CC73" s="40">
        <v>0.10634881454784</v>
      </c>
      <c r="CD73" s="40">
        <v>0.10681056943800001</v>
      </c>
      <c r="CE73" s="40">
        <v>0.10723106495530001</v>
      </c>
      <c r="CF73" s="40">
        <v>0.10761108506653499</v>
      </c>
      <c r="CG73" s="40">
        <v>0.107951652192101</v>
      </c>
      <c r="CH73" s="40">
        <v>0.10825402002321501</v>
      </c>
      <c r="CI73" s="40">
        <v>0.108519664639655</v>
      </c>
      <c r="CJ73" s="40">
        <v>0.108750274076024</v>
      </c>
      <c r="CK73" s="40">
        <v>0.108947736502972</v>
      </c>
      <c r="CL73" s="40">
        <v>0.109114127204484</v>
      </c>
      <c r="CM73" s="40">
        <v>0.109251694543224</v>
      </c>
      <c r="CN73" s="40">
        <v>0.109362845112709</v>
      </c>
      <c r="CO73" s="40">
        <v>0.109450128277995</v>
      </c>
      <c r="CP73" s="40">
        <v>0.10951622030551</v>
      </c>
      <c r="CQ73" s="40">
        <v>0.109563908278033</v>
      </c>
      <c r="CR73" s="40">
        <v>0.10959607398275199</v>
      </c>
      <c r="CS73" s="40">
        <v>0.109615677949256</v>
      </c>
      <c r="CT73" s="40">
        <v>0.109625743800599</v>
      </c>
      <c r="CU73" s="40">
        <v>0.10962934306469101</v>
      </c>
      <c r="CV73" s="40">
        <v>0.109629580575616</v>
      </c>
      <c r="CW73" s="40">
        <v>0.109629580575616</v>
      </c>
    </row>
    <row r="74" spans="1:102" x14ac:dyDescent="0.2">
      <c r="A74"/>
      <c r="B74"/>
      <c r="O74" s="33" t="s">
        <v>1176</v>
      </c>
      <c r="P74" s="33" t="s">
        <v>1175</v>
      </c>
      <c r="Q74" s="33" t="s">
        <v>1174</v>
      </c>
      <c r="R74" s="33" t="s">
        <v>1178</v>
      </c>
      <c r="S74" s="40">
        <v>3.8587419923777198E-2</v>
      </c>
      <c r="T74" s="40">
        <v>3.8956298076729602E-2</v>
      </c>
      <c r="U74" s="40">
        <v>3.9327596398671602E-2</v>
      </c>
      <c r="V74" s="40">
        <v>3.9534108028932403E-2</v>
      </c>
      <c r="W74" s="40">
        <v>3.97458095861375E-2</v>
      </c>
      <c r="X74" s="40">
        <v>4.0335446764444498E-2</v>
      </c>
      <c r="Y74" s="40">
        <v>4.0889890404668998E-2</v>
      </c>
      <c r="Z74" s="40">
        <v>4.14231002134871E-2</v>
      </c>
      <c r="AA74" s="40">
        <v>4.1821440075710703E-2</v>
      </c>
      <c r="AB74" s="40">
        <v>4.2223652227598399E-2</v>
      </c>
      <c r="AC74" s="40">
        <v>4.2809003058698197E-2</v>
      </c>
      <c r="AD74" s="40">
        <v>4.3402511578474003E-2</v>
      </c>
      <c r="AE74" s="40">
        <v>4.4004187604416503E-2</v>
      </c>
      <c r="AF74" s="40">
        <v>4.4614248820197301E-2</v>
      </c>
      <c r="AG74" s="40">
        <v>4.5232758892445102E-2</v>
      </c>
      <c r="AH74" s="40">
        <v>4.5859834650333699E-2</v>
      </c>
      <c r="AI74" s="40">
        <v>4.6495538390127399E-2</v>
      </c>
      <c r="AJ74" s="40">
        <v>4.7140101512019E-2</v>
      </c>
      <c r="AK74" s="40">
        <v>4.7793532457633903E-2</v>
      </c>
      <c r="AL74" s="40">
        <v>4.8456010728063999E-2</v>
      </c>
      <c r="AM74" s="40">
        <v>4.9127781603187599E-2</v>
      </c>
      <c r="AN74" s="40">
        <v>4.9808733496717397E-2</v>
      </c>
      <c r="AO74" s="40">
        <v>5.0680927766886298E-2</v>
      </c>
      <c r="AP74" s="40">
        <v>5.1568573902841398E-2</v>
      </c>
      <c r="AQ74" s="40">
        <v>5.2471626474649598E-2</v>
      </c>
      <c r="AR74" s="40">
        <v>5.3390547563564102E-2</v>
      </c>
      <c r="AS74" s="40">
        <v>5.43255499956539E-2</v>
      </c>
      <c r="AT74" s="40">
        <v>5.5276914919191303E-2</v>
      </c>
      <c r="AU74" s="40">
        <v>5.6244857965076001E-2</v>
      </c>
      <c r="AV74" s="40">
        <v>5.7229809558894701E-2</v>
      </c>
      <c r="AW74" s="40">
        <v>5.8231923437963899E-2</v>
      </c>
      <c r="AX74" s="40">
        <v>5.9251646185708301E-2</v>
      </c>
      <c r="AY74" s="40">
        <v>6.0289212455593703E-2</v>
      </c>
      <c r="AZ74" s="40">
        <v>6.1343981617407298E-2</v>
      </c>
      <c r="BA74" s="40">
        <v>6.24140976349805E-2</v>
      </c>
      <c r="BB74" s="40">
        <v>6.3497572902323496E-2</v>
      </c>
      <c r="BC74" s="40">
        <v>6.4592292804326407E-2</v>
      </c>
      <c r="BD74" s="40">
        <v>6.5696021778994598E-2</v>
      </c>
      <c r="BE74" s="40">
        <v>6.6806410935142904E-2</v>
      </c>
      <c r="BF74" s="40">
        <v>6.7921007258910496E-2</v>
      </c>
      <c r="BG74" s="40">
        <v>6.9037264419432295E-2</v>
      </c>
      <c r="BH74" s="40">
        <v>7.0152555158829899E-2</v>
      </c>
      <c r="BI74" s="40">
        <v>7.1264185224754306E-2</v>
      </c>
      <c r="BJ74" s="40">
        <v>7.2369408775515898E-2</v>
      </c>
      <c r="BK74" s="40">
        <v>7.3465445158944903E-2</v>
      </c>
      <c r="BL74" s="40">
        <v>7.4549496937166101E-2</v>
      </c>
      <c r="BM74" s="40">
        <v>7.5618769001142602E-2</v>
      </c>
      <c r="BN74" s="40">
        <v>7.6670488591874003E-2</v>
      </c>
      <c r="BO74" s="40">
        <v>7.7701926020260007E-2</v>
      </c>
      <c r="BP74" s="40">
        <v>7.8710415855607799E-2</v>
      </c>
      <c r="BQ74" s="40">
        <v>7.9693378334260295E-2</v>
      </c>
      <c r="BR74" s="40">
        <v>8.0648340725502102E-2</v>
      </c>
      <c r="BS74" s="40">
        <v>8.1572958382314403E-2</v>
      </c>
      <c r="BT74" s="40">
        <v>8.2465035200148695E-2</v>
      </c>
      <c r="BU74" s="40">
        <v>8.3322543207991304E-2</v>
      </c>
      <c r="BV74" s="40">
        <v>8.4143641022767696E-2</v>
      </c>
      <c r="BW74" s="40">
        <v>8.4926690910608393E-2</v>
      </c>
      <c r="BX74" s="40">
        <v>8.5670274216510606E-2</v>
      </c>
      <c r="BY74" s="40">
        <v>8.6373204947169296E-2</v>
      </c>
      <c r="BZ74" s="40">
        <v>8.7034541319751593E-2</v>
      </c>
      <c r="CA74" s="40">
        <v>8.7653595121515895E-2</v>
      </c>
      <c r="CB74" s="40">
        <v>8.8229938760699095E-2</v>
      </c>
      <c r="CC74" s="40">
        <v>8.8763409927148304E-2</v>
      </c>
      <c r="CD74" s="40">
        <v>8.9254113820828596E-2</v>
      </c>
      <c r="CE74" s="40">
        <v>8.9702422946630805E-2</v>
      </c>
      <c r="CF74" s="40">
        <v>9.0108974513823104E-2</v>
      </c>
      <c r="CG74" s="40">
        <v>9.0474665517090894E-2</v>
      </c>
      <c r="CH74" s="40">
        <v>9.0800645612450798E-2</v>
      </c>
      <c r="CI74" s="40">
        <v>9.1088307934587207E-2</v>
      </c>
      <c r="CJ74" s="40">
        <v>9.1339278031596E-2</v>
      </c>
      <c r="CK74" s="40">
        <v>9.1555401118141602E-2</v>
      </c>
      <c r="CL74" s="40">
        <v>9.1738727868163394E-2</v>
      </c>
      <c r="CM74" s="40">
        <v>9.1891498983216205E-2</v>
      </c>
      <c r="CN74" s="40">
        <v>9.2016128782127296E-2</v>
      </c>
      <c r="CO74" s="40">
        <v>9.2115188061915806E-2</v>
      </c>
      <c r="CP74" s="40">
        <v>9.2191386478990306E-2</v>
      </c>
      <c r="CQ74" s="40">
        <v>9.2247554693800707E-2</v>
      </c>
      <c r="CR74" s="40">
        <v>9.2286626511768596E-2</v>
      </c>
      <c r="CS74" s="40">
        <v>9.2311621238947095E-2</v>
      </c>
      <c r="CT74" s="40">
        <v>9.2325626453037601E-2</v>
      </c>
      <c r="CU74" s="40">
        <v>9.23317813697309E-2</v>
      </c>
      <c r="CV74" s="40">
        <v>9.2333260961488306E-2</v>
      </c>
      <c r="CW74" s="40">
        <v>9.2333260961488306E-2</v>
      </c>
    </row>
    <row r="75" spans="1:102" x14ac:dyDescent="0.2">
      <c r="A75"/>
      <c r="B75"/>
      <c r="O75" s="33" t="s">
        <v>1176</v>
      </c>
      <c r="P75" s="33" t="s">
        <v>1175</v>
      </c>
      <c r="Q75" s="33" t="s">
        <v>1174</v>
      </c>
      <c r="R75" s="33" t="s">
        <v>1177</v>
      </c>
      <c r="S75" s="40">
        <v>8.3735164343518104E-2</v>
      </c>
      <c r="T75" s="40">
        <v>8.4932370884723399E-2</v>
      </c>
      <c r="U75" s="40">
        <v>8.6124524154093399E-2</v>
      </c>
      <c r="V75" s="40">
        <v>8.3944597170331495E-2</v>
      </c>
      <c r="W75" s="40">
        <v>8.1235654557501993E-2</v>
      </c>
      <c r="X75" s="40">
        <v>8.5694186480275894E-2</v>
      </c>
      <c r="Y75" s="40">
        <v>8.9539193830709102E-2</v>
      </c>
      <c r="Z75" s="40">
        <v>9.2975840297536E-2</v>
      </c>
      <c r="AA75" s="40">
        <v>9.3617930590218806E-2</v>
      </c>
      <c r="AB75" s="40">
        <v>9.4265313430617698E-2</v>
      </c>
      <c r="AC75" s="40">
        <v>9.5311811428342399E-2</v>
      </c>
      <c r="AD75" s="40">
        <v>9.6370805541924107E-2</v>
      </c>
      <c r="AE75" s="40">
        <v>9.7440321647872696E-2</v>
      </c>
      <c r="AF75" s="40">
        <v>9.8522609694473295E-2</v>
      </c>
      <c r="AG75" s="40">
        <v>9.9616739164158405E-2</v>
      </c>
      <c r="AH75" s="40">
        <v>0.10072283641900399</v>
      </c>
      <c r="AI75" s="40">
        <v>0.10183989547951799</v>
      </c>
      <c r="AJ75" s="40">
        <v>0.10297029624336</v>
      </c>
      <c r="AK75" s="40">
        <v>0.10411188487265501</v>
      </c>
      <c r="AL75" s="40">
        <v>0.10526592582152899</v>
      </c>
      <c r="AM75" s="40">
        <v>0.106434952245269</v>
      </c>
      <c r="AN75" s="40">
        <v>0.10761433038799199</v>
      </c>
      <c r="AO75" s="40">
        <v>0.10910616695363901</v>
      </c>
      <c r="AP75" s="40">
        <v>0.110622226895546</v>
      </c>
      <c r="AQ75" s="40">
        <v>0.11215658892369899</v>
      </c>
      <c r="AR75" s="40">
        <v>0.11371330483306399</v>
      </c>
      <c r="AS75" s="40">
        <v>0.11529140317453</v>
      </c>
      <c r="AT75" s="40">
        <v>0.116891172975208</v>
      </c>
      <c r="AU75" s="40">
        <v>0.118511537962007</v>
      </c>
      <c r="AV75" s="40">
        <v>0.12015550933697899</v>
      </c>
      <c r="AW75" s="40">
        <v>0.121820624887653</v>
      </c>
      <c r="AX75" s="40">
        <v>0.12350999850835299</v>
      </c>
      <c r="AY75" s="40">
        <v>0.12522254586951601</v>
      </c>
      <c r="AZ75" s="40">
        <v>0.126958567532724</v>
      </c>
      <c r="BA75" s="40">
        <v>0.128714763231147</v>
      </c>
      <c r="BB75" s="40">
        <v>0.13048765838523699</v>
      </c>
      <c r="BC75" s="40">
        <v>0.13227361464705001</v>
      </c>
      <c r="BD75" s="40">
        <v>0.13406884250342799</v>
      </c>
      <c r="BE75" s="40">
        <v>0.13586941596327901</v>
      </c>
      <c r="BF75" s="40">
        <v>0.137671289324794</v>
      </c>
      <c r="BG75" s="40">
        <v>0.13947031598666301</v>
      </c>
      <c r="BH75" s="40">
        <v>0.141262269233843</v>
      </c>
      <c r="BI75" s="40">
        <v>0.14304286489366899</v>
      </c>
      <c r="BJ75" s="40">
        <v>0.14480778572278599</v>
      </c>
      <c r="BK75" s="40">
        <v>0.14655270735023199</v>
      </c>
      <c r="BL75" s="40">
        <v>0.14827332556783901</v>
      </c>
      <c r="BM75" s="40">
        <v>0.149965384726715</v>
      </c>
      <c r="BN75" s="40">
        <v>0.151624706968773</v>
      </c>
      <c r="BO75" s="40">
        <v>0.15324722199597801</v>
      </c>
      <c r="BP75" s="40">
        <v>0.15482899705779801</v>
      </c>
      <c r="BQ75" s="40">
        <v>0.156366266820227</v>
      </c>
      <c r="BR75" s="40">
        <v>0.15785546276809301</v>
      </c>
      <c r="BS75" s="40">
        <v>0.15929324178683699</v>
      </c>
      <c r="BT75" s="40">
        <v>0.16067651357085799</v>
      </c>
      <c r="BU75" s="40">
        <v>0.16200246651310701</v>
      </c>
      <c r="BV75" s="40">
        <v>0.163268591744863</v>
      </c>
      <c r="BW75" s="40">
        <v>0.16447270501554001</v>
      </c>
      <c r="BX75" s="40">
        <v>0.165612966129455</v>
      </c>
      <c r="BY75" s="40">
        <v>0.16668789568946099</v>
      </c>
      <c r="BZ75" s="40">
        <v>0.167696388935339</v>
      </c>
      <c r="CA75" s="40">
        <v>0.168637726507297</v>
      </c>
      <c r="CB75" s="40">
        <v>0.16951158201063901</v>
      </c>
      <c r="CC75" s="40">
        <v>0.17031802630593901</v>
      </c>
      <c r="CD75" s="40">
        <v>0.17105752849845099</v>
      </c>
      <c r="CE75" s="40">
        <v>0.17173095365021801</v>
      </c>
      <c r="CF75" s="40">
        <v>0.17233955728700801</v>
      </c>
      <c r="CG75" s="40">
        <v>0.172884976818929</v>
      </c>
      <c r="CH75" s="40">
        <v>0.17336922003718</v>
      </c>
      <c r="CI75" s="40">
        <v>0.17379465088907101</v>
      </c>
      <c r="CJ75" s="40">
        <v>0.17416397276837001</v>
      </c>
      <c r="CK75" s="40">
        <v>0.17448020958746699</v>
      </c>
      <c r="CL75" s="40">
        <v>0.174746684921467</v>
      </c>
      <c r="CM75" s="40">
        <v>0.174966999531629</v>
      </c>
      <c r="CN75" s="40">
        <v>0.17514500758651899</v>
      </c>
      <c r="CO75" s="40">
        <v>0.17528479190385701</v>
      </c>
      <c r="CP75" s="40">
        <v>0.17539063853438799</v>
      </c>
      <c r="CQ75" s="40">
        <v>0.17546701100166201</v>
      </c>
      <c r="CR75" s="40">
        <v>0.17551852449869401</v>
      </c>
      <c r="CS75" s="40">
        <v>0.175549920324749</v>
      </c>
      <c r="CT75" s="40">
        <v>0.17556604082351601</v>
      </c>
      <c r="CU75" s="40">
        <v>0.17557180505848999</v>
      </c>
      <c r="CV75" s="40">
        <v>0.17557218543313</v>
      </c>
      <c r="CW75" s="40">
        <v>0.17557218543313</v>
      </c>
    </row>
    <row r="76" spans="1:102" x14ac:dyDescent="0.2">
      <c r="A76"/>
      <c r="B76"/>
      <c r="O76" s="33" t="s">
        <v>1176</v>
      </c>
      <c r="P76" s="33" t="s">
        <v>1175</v>
      </c>
      <c r="Q76" s="33" t="s">
        <v>1174</v>
      </c>
      <c r="R76" s="33" t="s">
        <v>1173</v>
      </c>
      <c r="S76" s="40">
        <v>7.5206093933075993E-2</v>
      </c>
      <c r="T76" s="40">
        <v>7.5925029925054593E-2</v>
      </c>
      <c r="U76" s="40">
        <v>7.6648682777002902E-2</v>
      </c>
      <c r="V76" s="40">
        <v>7.7051169729858093E-2</v>
      </c>
      <c r="W76" s="40">
        <v>7.7463771744410895E-2</v>
      </c>
      <c r="X76" s="40">
        <v>7.8612962571519396E-2</v>
      </c>
      <c r="Y76" s="40">
        <v>7.9693561911140604E-2</v>
      </c>
      <c r="Z76" s="40">
        <v>8.0732776946694298E-2</v>
      </c>
      <c r="AA76" s="40">
        <v>8.1509133208783197E-2</v>
      </c>
      <c r="AB76" s="40">
        <v>8.2293036484401005E-2</v>
      </c>
      <c r="AC76" s="40">
        <v>8.3433873308279199E-2</v>
      </c>
      <c r="AD76" s="40">
        <v>8.4590609300903397E-2</v>
      </c>
      <c r="AE76" s="40">
        <v>8.5763263596362896E-2</v>
      </c>
      <c r="AF76" s="40">
        <v>8.6952260455690697E-2</v>
      </c>
      <c r="AG76" s="40">
        <v>8.8157723963847107E-2</v>
      </c>
      <c r="AH76" s="40">
        <v>8.9379881818507603E-2</v>
      </c>
      <c r="AI76" s="40">
        <v>9.0618855433819701E-2</v>
      </c>
      <c r="AJ76" s="40">
        <v>9.1875095804037105E-2</v>
      </c>
      <c r="AK76" s="40">
        <v>9.3148619381715106E-2</v>
      </c>
      <c r="AL76" s="40">
        <v>9.4439776010818599E-2</v>
      </c>
      <c r="AM76" s="40">
        <v>9.5749043736824802E-2</v>
      </c>
      <c r="AN76" s="40">
        <v>9.7076205080337E-2</v>
      </c>
      <c r="AO76" s="40">
        <v>9.8776093913013202E-2</v>
      </c>
      <c r="AP76" s="40">
        <v>0.100506098116762</v>
      </c>
      <c r="AQ76" s="40">
        <v>0.102266129149572</v>
      </c>
      <c r="AR76" s="40">
        <v>0.10405708759837499</v>
      </c>
      <c r="AS76" s="40">
        <v>0.105879388256835</v>
      </c>
      <c r="AT76" s="40">
        <v>0.10773357907719899</v>
      </c>
      <c r="AU76" s="40">
        <v>0.10962008031968901</v>
      </c>
      <c r="AV76" s="40">
        <v>0.111539730874988</v>
      </c>
      <c r="AW76" s="40">
        <v>0.11349283037399099</v>
      </c>
      <c r="AX76" s="40">
        <v>0.115480249198676</v>
      </c>
      <c r="AY76" s="40">
        <v>0.11750244468386099</v>
      </c>
      <c r="AZ76" s="40">
        <v>0.119558168254334</v>
      </c>
      <c r="BA76" s="40">
        <v>0.121643802533482</v>
      </c>
      <c r="BB76" s="40">
        <v>0.123755473717793</v>
      </c>
      <c r="BC76" s="40">
        <v>0.12588906046557499</v>
      </c>
      <c r="BD76" s="40">
        <v>0.12804020571212199</v>
      </c>
      <c r="BE76" s="40">
        <v>0.130204331516452</v>
      </c>
      <c r="BF76" s="40">
        <v>0.13237665700461099</v>
      </c>
      <c r="BG76" s="40">
        <v>0.13455221942970899</v>
      </c>
      <c r="BH76" s="40">
        <v>0.13672589831976001</v>
      </c>
      <c r="BI76" s="40">
        <v>0.13889244263191899</v>
      </c>
      <c r="BJ76" s="40">
        <v>0.14104650077677</v>
      </c>
      <c r="BK76" s="40">
        <v>0.143182653319984</v>
      </c>
      <c r="BL76" s="40">
        <v>0.145295448112231</v>
      </c>
      <c r="BM76" s="40">
        <v>0.147379437543043</v>
      </c>
      <c r="BN76" s="40">
        <v>0.14942921756171301</v>
      </c>
      <c r="BO76" s="40">
        <v>0.151439468059894</v>
      </c>
      <c r="BP76" s="40">
        <v>0.15340499416756201</v>
      </c>
      <c r="BQ76" s="40">
        <v>0.15532076797799699</v>
      </c>
      <c r="BR76" s="40">
        <v>0.157181970189499</v>
      </c>
      <c r="BS76" s="40">
        <v>0.15898403113287801</v>
      </c>
      <c r="BT76" s="40">
        <v>0.160722670645187</v>
      </c>
      <c r="BU76" s="40">
        <v>0.162393936252309</v>
      </c>
      <c r="BV76" s="40">
        <v>0.16399423913621</v>
      </c>
      <c r="BW76" s="40">
        <v>0.165520387387002</v>
      </c>
      <c r="BX76" s="40">
        <v>0.16696961607503599</v>
      </c>
      <c r="BY76" s="40">
        <v>0.16833961372356401</v>
      </c>
      <c r="BZ76" s="40">
        <v>0.16962854481706699</v>
      </c>
      <c r="CA76" s="40">
        <v>0.17083506804295401</v>
      </c>
      <c r="CB76" s="40">
        <v>0.17195835003360699</v>
      </c>
      <c r="CC76" s="40">
        <v>0.17299807444984999</v>
      </c>
      <c r="CD76" s="40">
        <v>0.17395444632426799</v>
      </c>
      <c r="CE76" s="40">
        <v>0.17482819166128999</v>
      </c>
      <c r="CF76" s="40">
        <v>0.17562055236877699</v>
      </c>
      <c r="CG76" s="40">
        <v>0.17633327667106499</v>
      </c>
      <c r="CH76" s="40">
        <v>0.176968605224266</v>
      </c>
      <c r="CI76" s="40">
        <v>0.17752925321945001</v>
      </c>
      <c r="CJ76" s="40">
        <v>0.178018388816682</v>
      </c>
      <c r="CK76" s="40">
        <v>0.17843960830168401</v>
      </c>
      <c r="CL76" s="40">
        <v>0.17879690839611401</v>
      </c>
      <c r="CM76" s="40">
        <v>0.179094656181574</v>
      </c>
      <c r="CN76" s="40">
        <v>0.17933755711618701</v>
      </c>
      <c r="CO76" s="40">
        <v>0.17953062163087599</v>
      </c>
      <c r="CP76" s="40">
        <v>0.17967913079068501</v>
      </c>
      <c r="CQ76" s="40">
        <v>0.17978860149506001</v>
      </c>
      <c r="CR76" s="40">
        <v>0.17986475167089599</v>
      </c>
      <c r="CS76" s="40">
        <v>0.17991346588407001</v>
      </c>
      <c r="CT76" s="40">
        <v>0.17994076176051199</v>
      </c>
      <c r="CU76" s="40">
        <v>0.17995275756753601</v>
      </c>
      <c r="CV76" s="40">
        <v>0.17995564126167601</v>
      </c>
      <c r="CW76" s="40">
        <v>0.17995564126167601</v>
      </c>
    </row>
    <row r="77" spans="1:102" x14ac:dyDescent="0.2">
      <c r="A77"/>
      <c r="B77"/>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row>
    <row r="78" spans="1:102" x14ac:dyDescent="0.2">
      <c r="A78"/>
      <c r="B78"/>
      <c r="N78" s="34"/>
      <c r="R78" s="35"/>
      <c r="S78" s="38"/>
      <c r="T78" s="38"/>
      <c r="U78" s="38"/>
      <c r="V78" s="38"/>
      <c r="W78" s="38"/>
      <c r="X78" s="38"/>
      <c r="Y78" s="38"/>
      <c r="Z78" s="38"/>
      <c r="AA78" s="38"/>
      <c r="AB78" s="38"/>
      <c r="AC78" s="38"/>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row>
    <row r="79" spans="1:102" x14ac:dyDescent="0.2">
      <c r="A79"/>
      <c r="B79"/>
      <c r="N79" s="34"/>
      <c r="R79" s="35"/>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row>
    <row r="80" spans="1:102" x14ac:dyDescent="0.2">
      <c r="A80"/>
      <c r="B80"/>
      <c r="N80" s="34"/>
      <c r="R80" s="35"/>
      <c r="S80" s="34"/>
      <c r="T80" s="34"/>
      <c r="U80" s="34"/>
      <c r="V80" s="34"/>
      <c r="W80" s="34"/>
      <c r="X80" s="34"/>
      <c r="Y80" s="34"/>
      <c r="Z80" s="34"/>
      <c r="AA80" s="34"/>
      <c r="AB80" s="34"/>
      <c r="AC80" s="34"/>
    </row>
    <row r="81" spans="1:29" x14ac:dyDescent="0.2">
      <c r="A81"/>
      <c r="B81"/>
      <c r="N81" s="34"/>
      <c r="R81" s="36"/>
      <c r="S81" s="34"/>
      <c r="T81" s="34"/>
      <c r="U81" s="34"/>
      <c r="V81" s="34"/>
      <c r="W81" s="34"/>
      <c r="X81" s="34"/>
      <c r="Y81" s="34"/>
      <c r="Z81" s="34"/>
      <c r="AA81" s="34"/>
      <c r="AB81" s="34"/>
      <c r="AC81" s="34"/>
    </row>
    <row r="82" spans="1:29" x14ac:dyDescent="0.2">
      <c r="N82" s="34"/>
      <c r="R82" s="35"/>
      <c r="S82" s="34"/>
      <c r="T82" s="34"/>
      <c r="U82" s="34"/>
      <c r="V82" s="34"/>
      <c r="W82" s="34"/>
      <c r="X82" s="34"/>
      <c r="Y82" s="34"/>
      <c r="Z82" s="34"/>
      <c r="AA82" s="34"/>
      <c r="AB82" s="34"/>
      <c r="AC82" s="34"/>
    </row>
    <row r="83" spans="1:29" x14ac:dyDescent="0.2">
      <c r="N83" s="34"/>
      <c r="R83" s="35"/>
      <c r="S83" s="34"/>
      <c r="T83" s="34"/>
      <c r="U83" s="34"/>
      <c r="V83" s="34"/>
      <c r="W83" s="34"/>
      <c r="X83" s="34"/>
      <c r="Y83" s="34"/>
      <c r="Z83" s="34"/>
      <c r="AA83" s="34"/>
      <c r="AB83" s="34"/>
      <c r="AC83" s="34"/>
    </row>
    <row r="84" spans="1:29" x14ac:dyDescent="0.2">
      <c r="N84" s="34"/>
      <c r="R84" s="35"/>
      <c r="S84" s="34"/>
      <c r="T84" s="34"/>
      <c r="U84" s="34"/>
      <c r="V84" s="34"/>
      <c r="W84" s="34"/>
      <c r="X84" s="34"/>
      <c r="Y84" s="34"/>
      <c r="Z84" s="34"/>
      <c r="AA84" s="34"/>
      <c r="AB84" s="34"/>
      <c r="AC84" s="34"/>
    </row>
    <row r="85" spans="1:29" x14ac:dyDescent="0.2">
      <c r="N85" s="34"/>
      <c r="R85" s="35"/>
      <c r="S85" s="34"/>
      <c r="T85" s="34"/>
      <c r="U85" s="34"/>
      <c r="V85" s="34"/>
      <c r="W85" s="34"/>
      <c r="X85" s="34"/>
      <c r="Y85" s="34"/>
      <c r="Z85" s="34"/>
      <c r="AA85" s="34"/>
      <c r="AB85" s="34"/>
      <c r="AC85" s="34"/>
    </row>
    <row r="86" spans="1:29" x14ac:dyDescent="0.2">
      <c r="N86" s="34"/>
      <c r="R86" s="35"/>
      <c r="S86" s="34"/>
      <c r="T86" s="34"/>
      <c r="U86" s="34"/>
      <c r="V86" s="34"/>
      <c r="W86" s="34"/>
      <c r="X86" s="34"/>
      <c r="Y86" s="34"/>
      <c r="Z86" s="34"/>
      <c r="AA86" s="34"/>
      <c r="AB86" s="34"/>
      <c r="AC86" s="34"/>
    </row>
    <row r="87" spans="1:29" x14ac:dyDescent="0.2">
      <c r="N87" s="34"/>
      <c r="R87" s="35"/>
      <c r="S87" s="34"/>
      <c r="T87" s="34"/>
      <c r="U87" s="34"/>
      <c r="V87" s="34"/>
      <c r="W87" s="34"/>
      <c r="X87" s="34"/>
      <c r="Y87" s="34"/>
      <c r="Z87" s="34"/>
      <c r="AA87" s="34"/>
      <c r="AB87" s="34"/>
      <c r="AC87" s="34"/>
    </row>
    <row r="88" spans="1:29" x14ac:dyDescent="0.2">
      <c r="N88" s="34"/>
      <c r="R88" s="35"/>
      <c r="S88" s="34"/>
      <c r="T88" s="34"/>
      <c r="U88" s="34"/>
      <c r="V88" s="34"/>
      <c r="W88" s="34"/>
      <c r="X88" s="34"/>
      <c r="Y88" s="34"/>
      <c r="Z88" s="34"/>
      <c r="AA88" s="34"/>
      <c r="AB88" s="34"/>
      <c r="AC88" s="34"/>
    </row>
    <row r="89" spans="1:29" x14ac:dyDescent="0.2">
      <c r="N89" s="34"/>
      <c r="R89" s="36"/>
      <c r="S89" s="34"/>
      <c r="T89" s="34"/>
      <c r="U89" s="34"/>
      <c r="V89" s="34"/>
      <c r="W89" s="34"/>
      <c r="X89" s="34"/>
      <c r="Y89" s="34"/>
      <c r="Z89" s="34"/>
      <c r="AA89" s="34"/>
      <c r="AB89" s="34"/>
      <c r="AC89" s="34"/>
    </row>
    <row r="90" spans="1:29" x14ac:dyDescent="0.2">
      <c r="N90" s="34"/>
      <c r="R90" s="35"/>
      <c r="S90" s="34"/>
      <c r="T90" s="34"/>
      <c r="U90" s="34"/>
      <c r="V90" s="34"/>
      <c r="W90" s="34"/>
      <c r="X90" s="34"/>
      <c r="Y90" s="34"/>
      <c r="Z90" s="34"/>
      <c r="AA90" s="34"/>
      <c r="AB90" s="34"/>
      <c r="AC90" s="34"/>
    </row>
    <row r="91" spans="1:29" x14ac:dyDescent="0.2">
      <c r="N91" s="34"/>
      <c r="R91" s="35"/>
      <c r="S91" s="34"/>
      <c r="T91" s="34"/>
      <c r="U91" s="34"/>
      <c r="V91" s="34"/>
      <c r="W91" s="34"/>
      <c r="X91" s="34"/>
      <c r="Y91" s="34"/>
      <c r="Z91" s="34"/>
      <c r="AA91" s="34"/>
      <c r="AB91" s="34"/>
      <c r="AC91" s="34"/>
    </row>
    <row r="92" spans="1:29" x14ac:dyDescent="0.2">
      <c r="N92" s="34"/>
      <c r="R92" s="35"/>
      <c r="S92" s="34"/>
      <c r="T92" s="34"/>
      <c r="U92" s="34"/>
      <c r="V92" s="34"/>
      <c r="W92" s="34"/>
      <c r="X92" s="34"/>
      <c r="Y92" s="34"/>
      <c r="Z92" s="34"/>
      <c r="AA92" s="34"/>
      <c r="AB92" s="34"/>
      <c r="AC92" s="34"/>
    </row>
    <row r="93" spans="1:29" x14ac:dyDescent="0.2">
      <c r="N93" s="34"/>
      <c r="R93" s="35"/>
      <c r="S93" s="34"/>
      <c r="T93" s="34"/>
      <c r="U93" s="34"/>
      <c r="V93" s="34"/>
      <c r="W93" s="34"/>
      <c r="X93" s="34"/>
      <c r="Y93" s="34"/>
      <c r="Z93" s="34"/>
      <c r="AA93" s="34"/>
      <c r="AB93" s="34"/>
      <c r="AC93" s="34"/>
    </row>
    <row r="94" spans="1:29" x14ac:dyDescent="0.2">
      <c r="N94" s="34"/>
      <c r="R94" s="35"/>
      <c r="S94" s="34"/>
      <c r="T94" s="34"/>
      <c r="U94" s="34"/>
      <c r="V94" s="34"/>
      <c r="W94" s="34"/>
      <c r="X94" s="34"/>
      <c r="Y94" s="34"/>
      <c r="Z94" s="34"/>
      <c r="AA94" s="34"/>
      <c r="AB94" s="34"/>
      <c r="AC94" s="34"/>
    </row>
    <row r="95" spans="1:29" x14ac:dyDescent="0.2">
      <c r="N95" s="34"/>
      <c r="R95" s="35"/>
      <c r="S95" s="34"/>
      <c r="T95" s="34"/>
      <c r="U95" s="34"/>
      <c r="V95" s="34"/>
      <c r="W95" s="34"/>
      <c r="X95" s="34"/>
      <c r="Y95" s="34"/>
      <c r="Z95" s="34"/>
      <c r="AA95" s="34"/>
      <c r="AB95" s="34"/>
      <c r="AC95" s="34"/>
    </row>
    <row r="96" spans="1:29" x14ac:dyDescent="0.2">
      <c r="N96" s="34"/>
      <c r="R96" s="35"/>
      <c r="S96" s="34"/>
      <c r="T96" s="34"/>
      <c r="U96" s="34"/>
      <c r="V96" s="34"/>
      <c r="W96" s="34"/>
      <c r="X96" s="34"/>
      <c r="Y96" s="34"/>
      <c r="Z96" s="34"/>
      <c r="AA96" s="34"/>
      <c r="AB96" s="34"/>
      <c r="AC96" s="34"/>
    </row>
    <row r="97" spans="14:29" x14ac:dyDescent="0.2">
      <c r="N97" s="34"/>
      <c r="R97" s="36"/>
      <c r="S97" s="34"/>
      <c r="T97" s="34"/>
      <c r="U97" s="34"/>
      <c r="V97" s="34"/>
      <c r="W97" s="34"/>
      <c r="X97" s="34"/>
      <c r="Y97" s="34"/>
      <c r="Z97" s="34"/>
      <c r="AA97" s="34"/>
      <c r="AB97" s="34"/>
      <c r="AC97" s="34"/>
    </row>
    <row r="98" spans="14:29" x14ac:dyDescent="0.2">
      <c r="N98" s="34"/>
      <c r="R98" s="35"/>
      <c r="S98" s="34"/>
      <c r="T98" s="34"/>
      <c r="U98" s="34"/>
      <c r="V98" s="34"/>
      <c r="W98" s="34"/>
      <c r="X98" s="34"/>
      <c r="Y98" s="34"/>
      <c r="Z98" s="34"/>
      <c r="AA98" s="34"/>
      <c r="AB98" s="34"/>
      <c r="AC98" s="34"/>
    </row>
    <row r="99" spans="14:29" x14ac:dyDescent="0.2">
      <c r="N99" s="34"/>
      <c r="R99" s="35"/>
      <c r="S99" s="34"/>
      <c r="T99" s="34"/>
      <c r="U99" s="34"/>
      <c r="V99" s="34"/>
      <c r="W99" s="34"/>
      <c r="X99" s="34"/>
      <c r="Y99" s="34"/>
      <c r="Z99" s="34"/>
      <c r="AA99" s="34"/>
      <c r="AB99" s="34"/>
      <c r="AC99" s="34"/>
    </row>
    <row r="100" spans="14:29" x14ac:dyDescent="0.2">
      <c r="N100" s="34"/>
      <c r="R100" s="35"/>
      <c r="S100" s="34"/>
      <c r="T100" s="34"/>
      <c r="U100" s="34"/>
      <c r="V100" s="34"/>
      <c r="W100" s="34"/>
      <c r="X100" s="34"/>
      <c r="Y100" s="34"/>
      <c r="Z100" s="34"/>
      <c r="AA100" s="34"/>
      <c r="AB100" s="34"/>
      <c r="AC100" s="34"/>
    </row>
    <row r="101" spans="14:29" x14ac:dyDescent="0.2">
      <c r="N101" s="34"/>
      <c r="R101" s="35"/>
      <c r="S101" s="34"/>
      <c r="T101" s="34"/>
      <c r="U101" s="34"/>
      <c r="V101" s="34"/>
      <c r="W101" s="34"/>
      <c r="X101" s="34"/>
      <c r="Y101" s="34"/>
      <c r="Z101" s="34"/>
      <c r="AA101" s="34"/>
      <c r="AB101" s="34"/>
      <c r="AC101" s="34"/>
    </row>
    <row r="102" spans="14:29" x14ac:dyDescent="0.2">
      <c r="N102" s="34"/>
      <c r="R102" s="35"/>
      <c r="S102" s="34"/>
      <c r="T102" s="34"/>
      <c r="U102" s="34"/>
      <c r="V102" s="34"/>
      <c r="W102" s="34"/>
      <c r="X102" s="34"/>
      <c r="Y102" s="34"/>
      <c r="Z102" s="34"/>
      <c r="AA102" s="34"/>
      <c r="AB102" s="34"/>
      <c r="AC102" s="34"/>
    </row>
    <row r="103" spans="14:29" x14ac:dyDescent="0.2">
      <c r="N103" s="34"/>
      <c r="R103" s="35"/>
      <c r="S103" s="34"/>
      <c r="T103" s="34"/>
      <c r="U103" s="34"/>
      <c r="V103" s="34"/>
      <c r="W103" s="34"/>
      <c r="X103" s="34"/>
      <c r="Y103" s="34"/>
      <c r="Z103" s="34"/>
      <c r="AA103" s="34"/>
      <c r="AB103" s="34"/>
      <c r="AC103" s="34"/>
    </row>
    <row r="104" spans="14:29" x14ac:dyDescent="0.2">
      <c r="N104" s="34"/>
      <c r="R104" s="35"/>
      <c r="S104" s="34"/>
      <c r="T104" s="34"/>
      <c r="U104" s="34"/>
      <c r="V104" s="34"/>
      <c r="W104" s="34"/>
      <c r="X104" s="34"/>
      <c r="Y104" s="34"/>
      <c r="Z104" s="34"/>
      <c r="AA104" s="34"/>
      <c r="AB104" s="34"/>
      <c r="AC104" s="34"/>
    </row>
    <row r="105" spans="14:29" x14ac:dyDescent="0.2">
      <c r="N105" s="34"/>
      <c r="R105" s="36"/>
      <c r="S105" s="34"/>
      <c r="T105" s="34"/>
      <c r="U105" s="34"/>
      <c r="V105" s="34"/>
      <c r="W105" s="34"/>
      <c r="X105" s="34"/>
      <c r="Y105" s="34"/>
      <c r="Z105" s="34"/>
      <c r="AA105" s="34"/>
      <c r="AB105" s="34"/>
      <c r="AC105" s="34"/>
    </row>
    <row r="106" spans="14:29" x14ac:dyDescent="0.2">
      <c r="N106" s="34"/>
      <c r="R106" s="35"/>
      <c r="S106" s="34"/>
      <c r="T106" s="34"/>
      <c r="U106" s="34"/>
      <c r="V106" s="34"/>
      <c r="W106" s="34"/>
      <c r="X106" s="34"/>
      <c r="Y106" s="34"/>
      <c r="Z106" s="34"/>
      <c r="AA106" s="34"/>
      <c r="AB106" s="34"/>
      <c r="AC106" s="34"/>
    </row>
    <row r="107" spans="14:29" x14ac:dyDescent="0.2">
      <c r="N107" s="34"/>
      <c r="R107" s="35"/>
      <c r="S107" s="34"/>
      <c r="T107" s="34"/>
      <c r="U107" s="34"/>
      <c r="V107" s="34"/>
      <c r="W107" s="34"/>
      <c r="X107" s="34"/>
      <c r="Y107" s="34"/>
      <c r="Z107" s="34"/>
      <c r="AA107" s="34"/>
      <c r="AB107" s="34"/>
      <c r="AC107" s="34"/>
    </row>
    <row r="108" spans="14:29" x14ac:dyDescent="0.2">
      <c r="N108" s="34"/>
      <c r="R108" s="35"/>
      <c r="S108" s="34"/>
      <c r="T108" s="34"/>
      <c r="U108" s="34"/>
      <c r="V108" s="34"/>
      <c r="W108" s="34"/>
      <c r="X108" s="34"/>
      <c r="Y108" s="34"/>
      <c r="Z108" s="34"/>
      <c r="AA108" s="34"/>
      <c r="AB108" s="34"/>
      <c r="AC108" s="34"/>
    </row>
    <row r="109" spans="14:29" x14ac:dyDescent="0.2">
      <c r="N109" s="34"/>
      <c r="R109" s="35"/>
      <c r="S109" s="34"/>
      <c r="T109" s="34"/>
      <c r="U109" s="34"/>
      <c r="V109" s="34"/>
      <c r="W109" s="34"/>
      <c r="X109" s="34"/>
      <c r="Y109" s="34"/>
      <c r="Z109" s="34"/>
      <c r="AA109" s="34"/>
      <c r="AB109" s="34"/>
      <c r="AC109" s="34"/>
    </row>
    <row r="110" spans="14:29" x14ac:dyDescent="0.2">
      <c r="N110" s="34"/>
      <c r="R110" s="35"/>
      <c r="S110" s="34"/>
      <c r="T110" s="34"/>
      <c r="U110" s="34"/>
      <c r="V110" s="34"/>
      <c r="W110" s="34"/>
      <c r="X110" s="34"/>
      <c r="Y110" s="34"/>
      <c r="Z110" s="34"/>
      <c r="AA110" s="34"/>
      <c r="AB110" s="34"/>
      <c r="AC110" s="34"/>
    </row>
    <row r="111" spans="14:29" x14ac:dyDescent="0.2">
      <c r="N111" s="34"/>
      <c r="R111" s="35"/>
      <c r="S111" s="34"/>
      <c r="T111" s="34"/>
      <c r="U111" s="34"/>
      <c r="V111" s="34"/>
      <c r="W111" s="34"/>
      <c r="X111" s="34"/>
      <c r="Y111" s="34"/>
      <c r="Z111" s="34"/>
      <c r="AA111" s="34"/>
      <c r="AB111" s="34"/>
      <c r="AC111" s="34"/>
    </row>
    <row r="112" spans="14:29" x14ac:dyDescent="0.2">
      <c r="N112" s="34"/>
      <c r="R112" s="35"/>
      <c r="S112" s="34"/>
      <c r="T112" s="34"/>
      <c r="U112" s="34"/>
      <c r="V112" s="34"/>
      <c r="W112" s="34"/>
      <c r="X112" s="34"/>
      <c r="Y112" s="34"/>
      <c r="Z112" s="34"/>
      <c r="AA112" s="34"/>
      <c r="AB112" s="34"/>
      <c r="AC112" s="34"/>
    </row>
    <row r="113" spans="14:29" x14ac:dyDescent="0.2">
      <c r="N113" s="34"/>
      <c r="R113" s="36"/>
      <c r="S113" s="34"/>
      <c r="T113" s="34"/>
      <c r="U113" s="34"/>
      <c r="V113" s="34"/>
      <c r="W113" s="34"/>
      <c r="X113" s="34"/>
      <c r="Y113" s="34"/>
      <c r="Z113" s="34"/>
      <c r="AA113" s="34"/>
      <c r="AB113" s="34"/>
      <c r="AC113" s="34"/>
    </row>
    <row r="114" spans="14:29" x14ac:dyDescent="0.2">
      <c r="N114" s="34"/>
      <c r="R114" s="35"/>
      <c r="S114" s="34"/>
      <c r="T114" s="34"/>
      <c r="U114" s="34"/>
      <c r="V114" s="34"/>
      <c r="W114" s="34"/>
      <c r="X114" s="34"/>
      <c r="Y114" s="34"/>
      <c r="Z114" s="34"/>
      <c r="AA114" s="34"/>
      <c r="AB114" s="34"/>
      <c r="AC114" s="34"/>
    </row>
    <row r="115" spans="14:29" x14ac:dyDescent="0.2">
      <c r="N115" s="34"/>
      <c r="R115" s="35"/>
      <c r="S115" s="34"/>
      <c r="T115" s="34"/>
      <c r="U115" s="34"/>
      <c r="V115" s="34"/>
      <c r="W115" s="34"/>
      <c r="X115" s="34"/>
      <c r="Y115" s="34"/>
      <c r="Z115" s="34"/>
      <c r="AA115" s="34"/>
      <c r="AB115" s="34"/>
      <c r="AC115" s="34"/>
    </row>
    <row r="116" spans="14:29" x14ac:dyDescent="0.2">
      <c r="N116" s="34"/>
      <c r="R116" s="35"/>
      <c r="S116" s="34"/>
      <c r="T116" s="34"/>
      <c r="U116" s="34"/>
      <c r="V116" s="34"/>
      <c r="W116" s="34"/>
      <c r="X116" s="34"/>
      <c r="Y116" s="34"/>
      <c r="Z116" s="34"/>
      <c r="AA116" s="34"/>
      <c r="AB116" s="34"/>
      <c r="AC116" s="34"/>
    </row>
    <row r="117" spans="14:29" x14ac:dyDescent="0.2">
      <c r="N117" s="34"/>
      <c r="R117" s="35"/>
      <c r="S117" s="34"/>
      <c r="T117" s="34"/>
      <c r="U117" s="34"/>
      <c r="V117" s="34"/>
      <c r="W117" s="34"/>
      <c r="X117" s="34"/>
      <c r="Y117" s="34"/>
      <c r="Z117" s="34"/>
      <c r="AA117" s="34"/>
      <c r="AB117" s="34"/>
      <c r="AC117" s="34"/>
    </row>
    <row r="118" spans="14:29" x14ac:dyDescent="0.2">
      <c r="N118" s="34"/>
      <c r="R118" s="35"/>
      <c r="S118" s="34"/>
      <c r="T118" s="34"/>
      <c r="U118" s="34"/>
      <c r="V118" s="34"/>
      <c r="W118" s="34"/>
      <c r="X118" s="34"/>
      <c r="Y118" s="34"/>
      <c r="Z118" s="34"/>
      <c r="AA118" s="34"/>
      <c r="AB118" s="34"/>
      <c r="AC118" s="34"/>
    </row>
    <row r="119" spans="14:29" x14ac:dyDescent="0.2">
      <c r="N119" s="34"/>
      <c r="R119" s="35"/>
      <c r="S119" s="34"/>
      <c r="T119" s="34"/>
      <c r="U119" s="34"/>
      <c r="V119" s="34"/>
      <c r="W119" s="34"/>
      <c r="X119" s="34"/>
      <c r="Y119" s="34"/>
      <c r="Z119" s="34"/>
      <c r="AA119" s="34"/>
      <c r="AB119" s="34"/>
      <c r="AC119" s="34"/>
    </row>
    <row r="120" spans="14:29" x14ac:dyDescent="0.2">
      <c r="N120" s="34"/>
      <c r="R120" s="35"/>
      <c r="S120" s="34"/>
      <c r="T120" s="34"/>
      <c r="U120" s="34"/>
      <c r="V120" s="34"/>
      <c r="W120" s="34"/>
      <c r="X120" s="34"/>
      <c r="Y120" s="34"/>
      <c r="Z120" s="34"/>
      <c r="AA120" s="34"/>
      <c r="AB120" s="34"/>
      <c r="AC120" s="34"/>
    </row>
    <row r="121" spans="14:29" x14ac:dyDescent="0.2">
      <c r="N121" s="34"/>
      <c r="R121" s="36"/>
      <c r="S121" s="34"/>
      <c r="T121" s="34"/>
      <c r="U121" s="34"/>
      <c r="V121" s="34"/>
      <c r="W121" s="34"/>
      <c r="X121" s="34"/>
      <c r="Y121" s="34"/>
      <c r="Z121" s="34"/>
      <c r="AA121" s="34"/>
      <c r="AB121" s="34"/>
      <c r="AC121" s="34"/>
    </row>
    <row r="122" spans="14:29" x14ac:dyDescent="0.2">
      <c r="N122" s="34"/>
      <c r="R122" s="35"/>
      <c r="S122" s="34"/>
      <c r="T122" s="34"/>
      <c r="U122" s="34"/>
      <c r="V122" s="34"/>
      <c r="W122" s="34"/>
      <c r="X122" s="34"/>
      <c r="Y122" s="34"/>
      <c r="Z122" s="34"/>
      <c r="AA122" s="34"/>
      <c r="AB122" s="34"/>
      <c r="AC122" s="34"/>
    </row>
    <row r="123" spans="14:29" x14ac:dyDescent="0.2">
      <c r="N123" s="34"/>
      <c r="R123" s="35"/>
      <c r="S123" s="34"/>
      <c r="T123" s="34"/>
      <c r="U123" s="34"/>
      <c r="V123" s="34"/>
      <c r="W123" s="34"/>
      <c r="X123" s="34"/>
      <c r="Y123" s="34"/>
      <c r="Z123" s="34"/>
      <c r="AA123" s="34"/>
      <c r="AB123" s="34"/>
      <c r="AC123" s="34"/>
    </row>
    <row r="124" spans="14:29" x14ac:dyDescent="0.2">
      <c r="N124" s="34"/>
      <c r="R124" s="35"/>
      <c r="S124" s="34"/>
      <c r="T124" s="34"/>
      <c r="U124" s="34"/>
      <c r="V124" s="34"/>
      <c r="W124" s="34"/>
      <c r="X124" s="34"/>
      <c r="Y124" s="34"/>
      <c r="Z124" s="34"/>
      <c r="AA124" s="34"/>
      <c r="AB124" s="34"/>
      <c r="AC124" s="34"/>
    </row>
    <row r="125" spans="14:29" x14ac:dyDescent="0.2">
      <c r="N125" s="34"/>
      <c r="R125" s="35"/>
      <c r="S125" s="34"/>
      <c r="T125" s="34"/>
      <c r="U125" s="34"/>
      <c r="V125" s="34"/>
      <c r="W125" s="34"/>
      <c r="X125" s="34"/>
      <c r="Y125" s="34"/>
      <c r="Z125" s="34"/>
      <c r="AA125" s="34"/>
      <c r="AB125" s="34"/>
      <c r="AC125" s="34"/>
    </row>
    <row r="126" spans="14:29" x14ac:dyDescent="0.2">
      <c r="N126" s="34"/>
      <c r="R126" s="35"/>
      <c r="S126" s="34"/>
      <c r="T126" s="34"/>
      <c r="U126" s="34"/>
      <c r="V126" s="34"/>
      <c r="W126" s="34"/>
      <c r="X126" s="34"/>
      <c r="Y126" s="34"/>
      <c r="Z126" s="34"/>
      <c r="AA126" s="34"/>
      <c r="AB126" s="34"/>
      <c r="AC126" s="34"/>
    </row>
    <row r="127" spans="14:29" x14ac:dyDescent="0.2">
      <c r="N127" s="34"/>
      <c r="R127" s="35"/>
      <c r="S127" s="34"/>
      <c r="T127" s="34"/>
      <c r="U127" s="34"/>
      <c r="V127" s="34"/>
      <c r="W127" s="34"/>
      <c r="X127" s="34"/>
      <c r="Y127" s="34"/>
      <c r="Z127" s="34"/>
      <c r="AA127" s="34"/>
      <c r="AB127" s="34"/>
      <c r="AC127" s="34"/>
    </row>
    <row r="128" spans="14:29" x14ac:dyDescent="0.2">
      <c r="N128" s="34"/>
      <c r="R128" s="35"/>
      <c r="S128" s="34"/>
      <c r="T128" s="34"/>
      <c r="U128" s="34"/>
      <c r="V128" s="34"/>
      <c r="W128" s="34"/>
      <c r="X128" s="34"/>
      <c r="Y128" s="34"/>
      <c r="Z128" s="34"/>
      <c r="AA128" s="34"/>
      <c r="AB128" s="34"/>
      <c r="AC128" s="34"/>
    </row>
    <row r="129" spans="14:29" x14ac:dyDescent="0.2">
      <c r="N129" s="34"/>
      <c r="R129" s="36"/>
      <c r="S129" s="34"/>
      <c r="T129" s="34"/>
      <c r="U129" s="34"/>
      <c r="V129" s="34"/>
      <c r="W129" s="34"/>
      <c r="X129" s="34"/>
      <c r="Y129" s="34"/>
      <c r="Z129" s="34"/>
      <c r="AA129" s="34"/>
      <c r="AB129" s="34"/>
      <c r="AC129" s="34"/>
    </row>
    <row r="130" spans="14:29" x14ac:dyDescent="0.2">
      <c r="N130" s="34"/>
      <c r="R130" s="35"/>
      <c r="S130" s="34"/>
      <c r="T130" s="34"/>
      <c r="U130" s="34"/>
      <c r="V130" s="34"/>
      <c r="W130" s="34"/>
      <c r="X130" s="34"/>
      <c r="Y130" s="34"/>
      <c r="Z130" s="34"/>
      <c r="AA130" s="34"/>
      <c r="AB130" s="34"/>
      <c r="AC130" s="34"/>
    </row>
    <row r="131" spans="14:29" x14ac:dyDescent="0.2">
      <c r="N131" s="34"/>
      <c r="R131" s="35"/>
      <c r="S131" s="34"/>
      <c r="T131" s="34"/>
      <c r="U131" s="34"/>
      <c r="V131" s="34"/>
      <c r="W131" s="34"/>
      <c r="X131" s="34"/>
      <c r="Y131" s="34"/>
      <c r="Z131" s="34"/>
      <c r="AA131" s="34"/>
      <c r="AB131" s="34"/>
      <c r="AC131" s="34"/>
    </row>
    <row r="132" spans="14:29" x14ac:dyDescent="0.2">
      <c r="N132" s="34"/>
      <c r="R132" s="35"/>
      <c r="S132" s="34"/>
      <c r="T132" s="34"/>
      <c r="U132" s="34"/>
      <c r="V132" s="34"/>
      <c r="W132" s="34"/>
      <c r="X132" s="34"/>
      <c r="Y132" s="34"/>
      <c r="Z132" s="34"/>
      <c r="AA132" s="34"/>
      <c r="AB132" s="34"/>
      <c r="AC132" s="34"/>
    </row>
    <row r="133" spans="14:29" x14ac:dyDescent="0.2">
      <c r="N133" s="34"/>
      <c r="R133" s="35"/>
      <c r="S133" s="34"/>
      <c r="T133" s="34"/>
      <c r="U133" s="34"/>
      <c r="V133" s="34"/>
      <c r="W133" s="34"/>
      <c r="X133" s="34"/>
      <c r="Y133" s="34"/>
      <c r="Z133" s="34"/>
      <c r="AA133" s="34"/>
      <c r="AB133" s="34"/>
      <c r="AC133" s="34"/>
    </row>
    <row r="134" spans="14:29" x14ac:dyDescent="0.2">
      <c r="N134" s="34"/>
      <c r="R134" s="35"/>
      <c r="S134" s="34"/>
      <c r="T134" s="34"/>
      <c r="U134" s="34"/>
      <c r="V134" s="34"/>
      <c r="W134" s="34"/>
      <c r="X134" s="34"/>
      <c r="Y134" s="34"/>
      <c r="Z134" s="34"/>
      <c r="AA134" s="34"/>
      <c r="AB134" s="34"/>
      <c r="AC134" s="34"/>
    </row>
    <row r="135" spans="14:29" x14ac:dyDescent="0.2">
      <c r="N135" s="34"/>
      <c r="R135" s="35"/>
      <c r="S135" s="34"/>
      <c r="T135" s="34"/>
      <c r="U135" s="34"/>
      <c r="V135" s="34"/>
      <c r="W135" s="34"/>
      <c r="X135" s="34"/>
      <c r="Y135" s="34"/>
      <c r="Z135" s="34"/>
      <c r="AA135" s="34"/>
      <c r="AB135" s="34"/>
      <c r="AC135" s="34"/>
    </row>
    <row r="136" spans="14:29" x14ac:dyDescent="0.2">
      <c r="N136" s="34"/>
      <c r="R136" s="35"/>
      <c r="S136" s="34"/>
      <c r="T136" s="34"/>
      <c r="U136" s="34"/>
      <c r="V136" s="34"/>
      <c r="W136" s="34"/>
      <c r="X136" s="34"/>
      <c r="Y136" s="34"/>
      <c r="Z136" s="34"/>
      <c r="AA136" s="34"/>
      <c r="AB136" s="34"/>
      <c r="AC136" s="34"/>
    </row>
    <row r="137" spans="14:29" x14ac:dyDescent="0.2">
      <c r="N137" s="34"/>
      <c r="R137" s="36"/>
      <c r="S137" s="34"/>
      <c r="T137" s="34"/>
      <c r="U137" s="34"/>
      <c r="V137" s="34"/>
      <c r="W137" s="34"/>
      <c r="X137" s="34"/>
      <c r="Y137" s="34"/>
      <c r="Z137" s="34"/>
      <c r="AA137" s="34"/>
      <c r="AB137" s="34"/>
      <c r="AC137" s="34"/>
    </row>
    <row r="138" spans="14:29" x14ac:dyDescent="0.2">
      <c r="N138" s="34"/>
      <c r="R138" s="35"/>
      <c r="S138" s="34"/>
      <c r="T138" s="34"/>
      <c r="U138" s="34"/>
      <c r="V138" s="34"/>
      <c r="W138" s="34"/>
      <c r="X138" s="34"/>
      <c r="Y138" s="34"/>
      <c r="Z138" s="34"/>
      <c r="AA138" s="34"/>
      <c r="AB138" s="34"/>
      <c r="AC138" s="34"/>
    </row>
    <row r="139" spans="14:29" x14ac:dyDescent="0.2">
      <c r="N139" s="34"/>
      <c r="R139" s="35"/>
      <c r="S139" s="34"/>
      <c r="T139" s="34"/>
      <c r="U139" s="34"/>
      <c r="V139" s="34"/>
      <c r="W139" s="34"/>
      <c r="X139" s="34"/>
      <c r="Y139" s="34"/>
      <c r="Z139" s="34"/>
      <c r="AA139" s="34"/>
      <c r="AB139" s="34"/>
      <c r="AC139" s="34"/>
    </row>
    <row r="140" spans="14:29" x14ac:dyDescent="0.2">
      <c r="N140" s="34"/>
      <c r="R140" s="35"/>
      <c r="S140" s="34"/>
      <c r="T140" s="34"/>
      <c r="U140" s="34"/>
      <c r="V140" s="34"/>
      <c r="W140" s="34"/>
      <c r="X140" s="34"/>
      <c r="Y140" s="34"/>
      <c r="Z140" s="34"/>
      <c r="AA140" s="34"/>
      <c r="AB140" s="34"/>
      <c r="AC140" s="34"/>
    </row>
    <row r="141" spans="14:29" x14ac:dyDescent="0.2">
      <c r="N141" s="34"/>
      <c r="R141" s="35"/>
      <c r="S141" s="34"/>
      <c r="T141" s="34"/>
      <c r="U141" s="34"/>
      <c r="V141" s="34"/>
      <c r="W141" s="34"/>
      <c r="X141" s="34"/>
      <c r="Y141" s="34"/>
      <c r="Z141" s="34"/>
      <c r="AA141" s="34"/>
      <c r="AB141" s="34"/>
      <c r="AC141" s="34"/>
    </row>
    <row r="142" spans="14:29" x14ac:dyDescent="0.2">
      <c r="N142" s="34"/>
      <c r="R142" s="35"/>
      <c r="S142" s="34"/>
      <c r="T142" s="34"/>
      <c r="U142" s="34"/>
      <c r="V142" s="34"/>
      <c r="W142" s="34"/>
      <c r="X142" s="34"/>
      <c r="Y142" s="34"/>
      <c r="Z142" s="34"/>
      <c r="AA142" s="34"/>
      <c r="AB142" s="34"/>
      <c r="AC142" s="34"/>
    </row>
    <row r="143" spans="14:29" x14ac:dyDescent="0.2">
      <c r="N143" s="34"/>
      <c r="R143" s="35"/>
      <c r="S143" s="34"/>
      <c r="T143" s="34"/>
      <c r="U143" s="34"/>
      <c r="V143" s="34"/>
      <c r="W143" s="34"/>
      <c r="X143" s="34"/>
      <c r="Y143" s="34"/>
      <c r="Z143" s="34"/>
      <c r="AA143" s="34"/>
      <c r="AB143" s="34"/>
      <c r="AC143" s="34"/>
    </row>
    <row r="144" spans="14:29" x14ac:dyDescent="0.2">
      <c r="N144" s="34"/>
      <c r="R144" s="35"/>
      <c r="S144" s="34"/>
      <c r="T144" s="34"/>
      <c r="U144" s="34"/>
      <c r="V144" s="34"/>
      <c r="W144" s="34"/>
      <c r="X144" s="34"/>
      <c r="Y144" s="34"/>
      <c r="Z144" s="34"/>
      <c r="AA144" s="34"/>
      <c r="AB144" s="34"/>
      <c r="AC144" s="34"/>
    </row>
    <row r="145" spans="14:29" x14ac:dyDescent="0.2">
      <c r="N145" s="34"/>
      <c r="R145" s="36"/>
      <c r="S145" s="34"/>
      <c r="T145" s="34"/>
      <c r="U145" s="34"/>
      <c r="V145" s="34"/>
      <c r="W145" s="34"/>
      <c r="X145" s="34"/>
      <c r="Y145" s="34"/>
      <c r="Z145" s="34"/>
      <c r="AA145" s="34"/>
      <c r="AB145" s="34"/>
      <c r="AC145" s="34"/>
    </row>
    <row r="146" spans="14:29" x14ac:dyDescent="0.2">
      <c r="N146" s="34"/>
      <c r="R146" s="35"/>
      <c r="S146" s="34"/>
      <c r="T146" s="34"/>
      <c r="U146" s="34"/>
      <c r="V146" s="34"/>
      <c r="W146" s="34"/>
      <c r="X146" s="34"/>
      <c r="Y146" s="34"/>
      <c r="Z146" s="34"/>
      <c r="AA146" s="34"/>
      <c r="AB146" s="34"/>
      <c r="AC146" s="34"/>
    </row>
    <row r="147" spans="14:29" x14ac:dyDescent="0.2">
      <c r="N147" s="34"/>
      <c r="R147" s="35"/>
      <c r="S147" s="34"/>
      <c r="T147" s="34"/>
      <c r="U147" s="34"/>
      <c r="V147" s="34"/>
      <c r="W147" s="34"/>
      <c r="X147" s="34"/>
      <c r="Y147" s="34"/>
      <c r="Z147" s="34"/>
      <c r="AA147" s="34"/>
      <c r="AB147" s="34"/>
      <c r="AC147" s="34"/>
    </row>
    <row r="148" spans="14:29" x14ac:dyDescent="0.2">
      <c r="N148" s="34"/>
      <c r="R148" s="35"/>
      <c r="S148" s="34"/>
      <c r="T148" s="34"/>
      <c r="U148" s="34"/>
      <c r="V148" s="34"/>
      <c r="W148" s="34"/>
      <c r="X148" s="34"/>
      <c r="Y148" s="34"/>
      <c r="Z148" s="34"/>
      <c r="AA148" s="34"/>
      <c r="AB148" s="34"/>
      <c r="AC148" s="34"/>
    </row>
    <row r="149" spans="14:29" x14ac:dyDescent="0.2">
      <c r="N149" s="34"/>
      <c r="R149" s="35"/>
      <c r="S149" s="34"/>
      <c r="T149" s="34"/>
      <c r="U149" s="34"/>
      <c r="V149" s="34"/>
      <c r="W149" s="34"/>
      <c r="X149" s="34"/>
      <c r="Y149" s="34"/>
      <c r="Z149" s="34"/>
      <c r="AA149" s="34"/>
      <c r="AB149" s="34"/>
      <c r="AC149" s="34"/>
    </row>
    <row r="150" spans="14:29" x14ac:dyDescent="0.2">
      <c r="N150" s="34"/>
      <c r="R150" s="35"/>
      <c r="S150" s="34"/>
      <c r="T150" s="34"/>
      <c r="U150" s="34"/>
      <c r="V150" s="34"/>
      <c r="W150" s="34"/>
      <c r="X150" s="34"/>
      <c r="Y150" s="34"/>
      <c r="Z150" s="34"/>
      <c r="AA150" s="34"/>
      <c r="AB150" s="34"/>
      <c r="AC150" s="34"/>
    </row>
    <row r="151" spans="14:29" x14ac:dyDescent="0.2">
      <c r="N151" s="34"/>
      <c r="R151" s="35"/>
      <c r="S151" s="34"/>
      <c r="T151" s="34"/>
      <c r="U151" s="34"/>
      <c r="V151" s="34"/>
      <c r="W151" s="34"/>
      <c r="X151" s="34"/>
      <c r="Y151" s="34"/>
      <c r="Z151" s="34"/>
      <c r="AA151" s="34"/>
      <c r="AB151" s="34"/>
      <c r="AC151" s="34"/>
    </row>
    <row r="152" spans="14:29" x14ac:dyDescent="0.2">
      <c r="N152" s="34"/>
      <c r="R152" s="35"/>
      <c r="S152" s="34"/>
      <c r="T152" s="34"/>
      <c r="U152" s="34"/>
      <c r="V152" s="34"/>
      <c r="W152" s="34"/>
      <c r="X152" s="34"/>
      <c r="Y152" s="34"/>
      <c r="Z152" s="34"/>
      <c r="AA152" s="34"/>
      <c r="AB152" s="34"/>
      <c r="AC152" s="34"/>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C3B2-E156-4F43-A019-BC9CB59DEDC4}">
  <sheetPr>
    <tabColor theme="3"/>
  </sheetPr>
  <dimension ref="A1:CX152"/>
  <sheetViews>
    <sheetView tabSelected="1" topLeftCell="G5" zoomScale="80" zoomScaleNormal="80" workbookViewId="0">
      <selection activeCell="N26" sqref="N26"/>
    </sheetView>
  </sheetViews>
  <sheetFormatPr baseColWidth="10" defaultColWidth="10.83203125" defaultRowHeight="16" x14ac:dyDescent="0.2"/>
  <cols>
    <col min="1" max="1" width="38.83203125" style="33" customWidth="1"/>
    <col min="2" max="2" width="34" style="33" customWidth="1"/>
    <col min="3" max="3" width="19.1640625" style="33" customWidth="1"/>
    <col min="4" max="4" width="12.83203125" style="33" bestFit="1" customWidth="1"/>
    <col min="5" max="5" width="13.1640625" style="33" bestFit="1" customWidth="1"/>
    <col min="6" max="6" width="20" style="33" bestFit="1" customWidth="1"/>
    <col min="7" max="8" width="25.1640625" style="33" bestFit="1" customWidth="1"/>
    <col min="9" max="9" width="13.1640625" style="33" bestFit="1" customWidth="1"/>
    <col min="10" max="10" width="11.83203125" style="33" bestFit="1" customWidth="1"/>
    <col min="11" max="11" width="13.1640625" style="33" bestFit="1" customWidth="1"/>
    <col min="12" max="12" width="11.83203125" style="33" bestFit="1" customWidth="1"/>
    <col min="13" max="13" width="10.83203125" style="33"/>
    <col min="14" max="14" width="26.83203125" style="33" bestFit="1" customWidth="1"/>
    <col min="15" max="15" width="28.5" style="33" customWidth="1"/>
    <col min="16" max="16" width="13.5" style="33" bestFit="1" customWidth="1"/>
    <col min="17" max="17" width="7.5" style="33" bestFit="1" customWidth="1"/>
    <col min="18" max="18" width="14" style="33" bestFit="1" customWidth="1"/>
    <col min="19" max="16384" width="10.83203125" style="33"/>
  </cols>
  <sheetData>
    <row r="1" spans="1:102" x14ac:dyDescent="0.2">
      <c r="A1" s="59"/>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row>
    <row r="2" spans="1:102" ht="21" x14ac:dyDescent="0.25">
      <c r="A2" s="61" t="s">
        <v>1291</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row>
    <row r="3" spans="1:102" x14ac:dyDescent="0.2">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row>
    <row r="4" spans="1:102" x14ac:dyDescent="0.2">
      <c r="A4" s="60" t="s">
        <v>1290</v>
      </c>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row>
    <row r="5" spans="1:102" x14ac:dyDescent="0.2">
      <c r="A5" s="60" t="s">
        <v>1289</v>
      </c>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row>
    <row r="6" spans="1:102" x14ac:dyDescent="0.2">
      <c r="A6" s="59"/>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row>
    <row r="8" spans="1:102" x14ac:dyDescent="0.2">
      <c r="A8" s="58" t="s">
        <v>13</v>
      </c>
      <c r="B8" s="55">
        <v>11</v>
      </c>
      <c r="C8" s="33" t="s">
        <v>1288</v>
      </c>
    </row>
    <row r="9" spans="1:102" x14ac:dyDescent="0.2">
      <c r="A9" s="58" t="s">
        <v>1287</v>
      </c>
      <c r="B9" s="55" t="s">
        <v>1286</v>
      </c>
    </row>
    <row r="10" spans="1:102" x14ac:dyDescent="0.2">
      <c r="A10" s="58" t="s">
        <v>39</v>
      </c>
      <c r="B10" s="55" t="s">
        <v>31</v>
      </c>
      <c r="C10" s="33" t="s">
        <v>1285</v>
      </c>
    </row>
    <row r="11" spans="1:102" x14ac:dyDescent="0.2">
      <c r="A11" s="58" t="s">
        <v>1284</v>
      </c>
      <c r="B11" s="55">
        <v>1</v>
      </c>
      <c r="C11" s="33" t="s">
        <v>1283</v>
      </c>
    </row>
    <row r="12" spans="1:102" x14ac:dyDescent="0.2">
      <c r="A12" s="58" t="s">
        <v>1282</v>
      </c>
      <c r="B12" s="55">
        <v>24</v>
      </c>
      <c r="C12" s="33" t="s">
        <v>1281</v>
      </c>
    </row>
    <row r="13" spans="1:102" x14ac:dyDescent="0.2">
      <c r="A13" s="58"/>
      <c r="B13" s="58"/>
      <c r="C13" s="58"/>
      <c r="D13" s="58"/>
      <c r="E13" s="58"/>
      <c r="F13" s="58"/>
      <c r="G13" s="58"/>
      <c r="H13" s="58"/>
      <c r="I13" s="58"/>
      <c r="J13" s="58"/>
      <c r="K13" s="58"/>
      <c r="L13" s="58"/>
      <c r="M13" s="58"/>
      <c r="N13" s="58"/>
    </row>
    <row r="14" spans="1:102" x14ac:dyDescent="0.2">
      <c r="A14" s="33" t="s">
        <v>1280</v>
      </c>
      <c r="B14" s="33" t="s">
        <v>1279</v>
      </c>
      <c r="D14" s="33" t="s">
        <v>1278</v>
      </c>
      <c r="F14" s="33" t="s">
        <v>1266</v>
      </c>
      <c r="G14" s="33" t="s">
        <v>1277</v>
      </c>
    </row>
    <row r="15" spans="1:102" x14ac:dyDescent="0.2">
      <c r="A15" s="55" t="s">
        <v>1276</v>
      </c>
      <c r="B15" s="55">
        <v>0.34497305781941701</v>
      </c>
      <c r="D15" s="55" t="s">
        <v>6</v>
      </c>
      <c r="F15" s="55" t="s">
        <v>1179</v>
      </c>
      <c r="G15" s="54">
        <f>(2*183)/(24*365)</f>
        <v>4.1780821917808221E-2</v>
      </c>
      <c r="H15" s="56"/>
    </row>
    <row r="16" spans="1:102" x14ac:dyDescent="0.2">
      <c r="A16" s="55"/>
      <c r="B16" s="57"/>
      <c r="D16" s="55" t="s">
        <v>1174</v>
      </c>
      <c r="F16" s="55" t="s">
        <v>1181</v>
      </c>
      <c r="G16" s="54">
        <f>(8*183)/(24*365)</f>
        <v>0.16712328767123288</v>
      </c>
      <c r="H16" s="53"/>
    </row>
    <row r="17" spans="1:102" x14ac:dyDescent="0.2">
      <c r="A17" s="55"/>
      <c r="B17" s="55"/>
      <c r="F17" s="55" t="s">
        <v>1177</v>
      </c>
      <c r="G17" s="54">
        <f>(14*183)/(24*365)</f>
        <v>0.29246575342465753</v>
      </c>
      <c r="H17" s="53"/>
    </row>
    <row r="18" spans="1:102" x14ac:dyDescent="0.2">
      <c r="A18" s="55"/>
      <c r="B18" s="55"/>
      <c r="F18" s="55" t="s">
        <v>1178</v>
      </c>
      <c r="G18" s="54">
        <f>(2*183)/(24*365)</f>
        <v>4.1780821917808221E-2</v>
      </c>
      <c r="H18" s="56"/>
    </row>
    <row r="19" spans="1:102" x14ac:dyDescent="0.2">
      <c r="A19" s="55"/>
      <c r="B19" s="55"/>
      <c r="F19" s="55" t="s">
        <v>1180</v>
      </c>
      <c r="G19" s="54">
        <f>(8*183)/(24*365)</f>
        <v>0.16712328767123288</v>
      </c>
      <c r="H19" s="53"/>
    </row>
    <row r="20" spans="1:102" x14ac:dyDescent="0.2">
      <c r="F20" s="55" t="s">
        <v>1173</v>
      </c>
      <c r="G20" s="54">
        <f>(14*183)/(24*365)</f>
        <v>0.29246575342465753</v>
      </c>
      <c r="H20" s="53"/>
    </row>
    <row r="22" spans="1:102" ht="26" x14ac:dyDescent="0.3">
      <c r="A22" s="218" t="s">
        <v>1274</v>
      </c>
      <c r="B22" s="218"/>
      <c r="C22" s="218"/>
      <c r="D22" s="218"/>
      <c r="E22" s="218"/>
      <c r="F22" s="218"/>
      <c r="G22" s="218"/>
      <c r="H22" s="218"/>
      <c r="J22" s="52" t="s">
        <v>1273</v>
      </c>
      <c r="K22" s="51"/>
      <c r="O22" s="50" t="s">
        <v>1272</v>
      </c>
      <c r="P22" s="50"/>
      <c r="Q22" s="50"/>
      <c r="R22" s="50"/>
      <c r="S22" s="50"/>
      <c r="T22" s="50"/>
      <c r="U22" s="50"/>
      <c r="V22" s="50"/>
      <c r="W22" s="50"/>
      <c r="X22" s="50"/>
      <c r="Y22" s="50"/>
      <c r="Z22" s="50"/>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row>
    <row r="23" spans="1:102" ht="30" customHeight="1" x14ac:dyDescent="0.2">
      <c r="A23" s="219" t="s">
        <v>1271</v>
      </c>
      <c r="B23" s="219"/>
      <c r="C23" s="219"/>
      <c r="D23" s="219"/>
      <c r="E23" s="219"/>
      <c r="F23" s="219"/>
      <c r="G23" s="219"/>
      <c r="H23" s="219"/>
      <c r="J23" s="46"/>
      <c r="K23" s="46"/>
      <c r="O23" s="220" t="s">
        <v>1270</v>
      </c>
      <c r="P23" s="220"/>
      <c r="Q23" s="220"/>
      <c r="R23" s="220"/>
      <c r="S23" s="220"/>
      <c r="T23" s="220"/>
      <c r="U23" s="220"/>
      <c r="V23" s="220"/>
      <c r="W23" s="220"/>
      <c r="X23" s="220"/>
      <c r="Y23" s="220"/>
      <c r="Z23" s="48"/>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row>
    <row r="24" spans="1:102" x14ac:dyDescent="0.2">
      <c r="A24" s="47" t="s">
        <v>54</v>
      </c>
      <c r="B24" s="47" t="s">
        <v>55</v>
      </c>
      <c r="C24" s="47" t="s">
        <v>1267</v>
      </c>
      <c r="D24" s="47" t="s">
        <v>1269</v>
      </c>
      <c r="E24" s="47"/>
      <c r="F24" s="47"/>
      <c r="G24" s="47"/>
      <c r="H24" s="47"/>
      <c r="J24" s="46" t="s">
        <v>54</v>
      </c>
      <c r="K24" s="46" t="s">
        <v>55</v>
      </c>
      <c r="O24" s="45" t="s">
        <v>54</v>
      </c>
      <c r="P24" s="45" t="s">
        <v>55</v>
      </c>
      <c r="Q24" s="45" t="s">
        <v>1267</v>
      </c>
      <c r="R24" s="45" t="s">
        <v>1266</v>
      </c>
      <c r="S24" s="45" t="s">
        <v>1265</v>
      </c>
      <c r="T24" s="45" t="s">
        <v>1264</v>
      </c>
      <c r="U24" s="45" t="s">
        <v>1263</v>
      </c>
      <c r="V24" s="45" t="s">
        <v>1262</v>
      </c>
      <c r="W24" s="45" t="s">
        <v>1261</v>
      </c>
      <c r="X24" s="45" t="s">
        <v>1260</v>
      </c>
      <c r="Y24" s="45" t="s">
        <v>1259</v>
      </c>
      <c r="Z24" s="45" t="s">
        <v>1258</v>
      </c>
      <c r="AA24" s="45" t="s">
        <v>1257</v>
      </c>
      <c r="AB24" s="45" t="s">
        <v>1256</v>
      </c>
      <c r="AC24" s="45" t="s">
        <v>1255</v>
      </c>
      <c r="AD24" s="45" t="s">
        <v>1254</v>
      </c>
      <c r="AE24" s="45" t="s">
        <v>1253</v>
      </c>
      <c r="AF24" s="45" t="s">
        <v>1252</v>
      </c>
      <c r="AG24" s="45" t="s">
        <v>1251</v>
      </c>
      <c r="AH24" s="45" t="s">
        <v>1250</v>
      </c>
      <c r="AI24" s="45" t="s">
        <v>1249</v>
      </c>
      <c r="AJ24" s="45" t="s">
        <v>1248</v>
      </c>
      <c r="AK24" s="45" t="s">
        <v>1247</v>
      </c>
      <c r="AL24" s="45" t="s">
        <v>1246</v>
      </c>
      <c r="AM24" s="45" t="s">
        <v>1245</v>
      </c>
      <c r="AN24" s="45" t="s">
        <v>1244</v>
      </c>
      <c r="AO24" s="45" t="s">
        <v>1243</v>
      </c>
      <c r="AP24" s="45" t="s">
        <v>1242</v>
      </c>
      <c r="AQ24" s="45" t="s">
        <v>1241</v>
      </c>
      <c r="AR24" s="45" t="s">
        <v>1240</v>
      </c>
      <c r="AS24" s="45" t="s">
        <v>1239</v>
      </c>
      <c r="AT24" s="45" t="s">
        <v>1238</v>
      </c>
      <c r="AU24" s="45" t="s">
        <v>1237</v>
      </c>
      <c r="AV24" s="45" t="s">
        <v>1236</v>
      </c>
      <c r="AW24" s="45" t="s">
        <v>1235</v>
      </c>
      <c r="AX24" s="45" t="s">
        <v>1234</v>
      </c>
      <c r="AY24" s="45" t="s">
        <v>1233</v>
      </c>
      <c r="AZ24" s="45" t="s">
        <v>1232</v>
      </c>
      <c r="BA24" s="45" t="s">
        <v>1231</v>
      </c>
      <c r="BB24" s="45" t="s">
        <v>1230</v>
      </c>
      <c r="BC24" s="45" t="s">
        <v>1229</v>
      </c>
      <c r="BD24" s="45" t="s">
        <v>1228</v>
      </c>
      <c r="BE24" s="45" t="s">
        <v>1227</v>
      </c>
      <c r="BF24" s="45" t="s">
        <v>1226</v>
      </c>
      <c r="BG24" s="45" t="s">
        <v>1225</v>
      </c>
      <c r="BH24" s="45" t="s">
        <v>1224</v>
      </c>
      <c r="BI24" s="45" t="s">
        <v>1223</v>
      </c>
      <c r="BJ24" s="45" t="s">
        <v>1222</v>
      </c>
      <c r="BK24" s="45" t="s">
        <v>1221</v>
      </c>
      <c r="BL24" s="45" t="s">
        <v>1220</v>
      </c>
      <c r="BM24" s="45" t="s">
        <v>1219</v>
      </c>
      <c r="BN24" s="45" t="s">
        <v>1218</v>
      </c>
      <c r="BO24" s="45" t="s">
        <v>1217</v>
      </c>
      <c r="BP24" s="45" t="s">
        <v>1216</v>
      </c>
      <c r="BQ24" s="45" t="s">
        <v>1215</v>
      </c>
      <c r="BR24" s="45" t="s">
        <v>1214</v>
      </c>
      <c r="BS24" s="45" t="s">
        <v>1213</v>
      </c>
      <c r="BT24" s="45" t="s">
        <v>1212</v>
      </c>
      <c r="BU24" s="45" t="s">
        <v>1211</v>
      </c>
      <c r="BV24" s="45" t="s">
        <v>1210</v>
      </c>
      <c r="BW24" s="45" t="s">
        <v>1209</v>
      </c>
      <c r="BX24" s="45" t="s">
        <v>1208</v>
      </c>
      <c r="BY24" s="45" t="s">
        <v>1207</v>
      </c>
      <c r="BZ24" s="45" t="s">
        <v>1206</v>
      </c>
      <c r="CA24" s="45" t="s">
        <v>1205</v>
      </c>
      <c r="CB24" s="45" t="s">
        <v>1204</v>
      </c>
      <c r="CC24" s="45" t="s">
        <v>1203</v>
      </c>
      <c r="CD24" s="45" t="s">
        <v>1202</v>
      </c>
      <c r="CE24" s="45" t="s">
        <v>1201</v>
      </c>
      <c r="CF24" s="45" t="s">
        <v>1200</v>
      </c>
      <c r="CG24" s="45" t="s">
        <v>1199</v>
      </c>
      <c r="CH24" s="45" t="s">
        <v>1198</v>
      </c>
      <c r="CI24" s="45" t="s">
        <v>1197</v>
      </c>
      <c r="CJ24" s="45" t="s">
        <v>1196</v>
      </c>
      <c r="CK24" s="45" t="s">
        <v>1195</v>
      </c>
      <c r="CL24" s="45" t="s">
        <v>1194</v>
      </c>
      <c r="CM24" s="45" t="s">
        <v>1193</v>
      </c>
      <c r="CN24" s="45" t="s">
        <v>1192</v>
      </c>
      <c r="CO24" s="45" t="s">
        <v>1191</v>
      </c>
      <c r="CP24" s="45" t="s">
        <v>1190</v>
      </c>
      <c r="CQ24" s="45" t="s">
        <v>1189</v>
      </c>
      <c r="CR24" s="45" t="s">
        <v>1188</v>
      </c>
      <c r="CS24" s="45" t="s">
        <v>1187</v>
      </c>
      <c r="CT24" s="45" t="s">
        <v>1186</v>
      </c>
      <c r="CU24" s="45" t="s">
        <v>1185</v>
      </c>
      <c r="CV24" s="45" t="s">
        <v>1184</v>
      </c>
      <c r="CW24" s="45" t="s">
        <v>1183</v>
      </c>
      <c r="CX24" s="45" t="s">
        <v>1182</v>
      </c>
    </row>
    <row r="25" spans="1:102" x14ac:dyDescent="0.2">
      <c r="A25" s="36" t="s">
        <v>58</v>
      </c>
      <c r="B25" s="35" t="s">
        <v>57</v>
      </c>
      <c r="C25" s="33" t="s">
        <v>6</v>
      </c>
      <c r="D25" s="33">
        <v>1.8115656355513601</v>
      </c>
      <c r="E25" s="44"/>
      <c r="F25" s="41"/>
      <c r="G25" s="43"/>
      <c r="H25" s="42"/>
      <c r="I25" s="42"/>
      <c r="J25" t="s">
        <v>62</v>
      </c>
      <c r="K25" t="s">
        <v>63</v>
      </c>
      <c r="O25" s="62" t="s">
        <v>58</v>
      </c>
      <c r="P25" s="33" t="s">
        <v>57</v>
      </c>
      <c r="Q25" s="33" t="s">
        <v>6</v>
      </c>
      <c r="R25" s="33" t="s">
        <v>1179</v>
      </c>
      <c r="S25" s="40">
        <v>2.7140768271433102E-3</v>
      </c>
      <c r="T25" s="40">
        <v>2.6960339666509E-3</v>
      </c>
      <c r="U25" s="40">
        <v>2.6781110529527198E-3</v>
      </c>
      <c r="V25" s="40">
        <v>2.6603072886567502E-3</v>
      </c>
      <c r="W25" s="40">
        <v>2.6465152969152501E-3</v>
      </c>
      <c r="X25" s="40">
        <v>2.6327948078294899E-3</v>
      </c>
      <c r="Y25" s="40">
        <v>2.6191454507039102E-3</v>
      </c>
      <c r="Z25" s="40">
        <v>2.6055668567648198E-3</v>
      </c>
      <c r="AA25" s="40">
        <v>2.5920586591503402E-3</v>
      </c>
      <c r="AB25" s="40">
        <v>2.57862049290056E-3</v>
      </c>
      <c r="AC25" s="40">
        <v>2.5788236058684301E-3</v>
      </c>
      <c r="AD25" s="40">
        <v>2.5790267348351102E-3</v>
      </c>
      <c r="AE25" s="40">
        <v>2.57922987980187E-3</v>
      </c>
      <c r="AF25" s="40">
        <v>2.5794330407699702E-3</v>
      </c>
      <c r="AG25" s="40">
        <v>2.5796362177406698E-3</v>
      </c>
      <c r="AH25" s="40">
        <v>2.5798394107152201E-3</v>
      </c>
      <c r="AI25" s="40">
        <v>2.5800426196948899E-3</v>
      </c>
      <c r="AJ25" s="40">
        <v>2.5802458446809499E-3</v>
      </c>
      <c r="AK25" s="40">
        <v>2.58044908567464E-3</v>
      </c>
      <c r="AL25" s="40">
        <v>2.58065234267724E-3</v>
      </c>
      <c r="AM25" s="40">
        <v>2.5808556156899998E-3</v>
      </c>
      <c r="AN25" s="40">
        <v>2.5810589047141801E-3</v>
      </c>
      <c r="AO25" s="40">
        <v>2.6072610657082002E-3</v>
      </c>
      <c r="AP25" s="40">
        <v>2.63372922343694E-3</v>
      </c>
      <c r="AQ25" s="40">
        <v>2.6604660782220502E-3</v>
      </c>
      <c r="AR25" s="40">
        <v>2.6874743577980798E-3</v>
      </c>
      <c r="AS25" s="40">
        <v>2.71475681759073E-3</v>
      </c>
      <c r="AT25" s="40">
        <v>2.74231624099801E-3</v>
      </c>
      <c r="AU25" s="40">
        <v>2.7701554396741498E-3</v>
      </c>
      <c r="AV25" s="40">
        <v>2.79827725381649E-3</v>
      </c>
      <c r="AW25" s="40">
        <v>2.8266845524552399E-3</v>
      </c>
      <c r="AX25" s="40">
        <v>2.8553802337461598E-3</v>
      </c>
      <c r="AY25" s="40">
        <v>2.8843672252662298E-3</v>
      </c>
      <c r="AZ25" s="40">
        <v>2.9136195943743502E-3</v>
      </c>
      <c r="BA25" s="40">
        <v>2.9430811984308002E-3</v>
      </c>
      <c r="BB25" s="40">
        <v>2.9726939000767299E-3</v>
      </c>
      <c r="BC25" s="40">
        <v>3.0023977783773001E-3</v>
      </c>
      <c r="BD25" s="40">
        <v>3.0321313636015599E-3</v>
      </c>
      <c r="BE25" s="40">
        <v>3.0618318951510098E-3</v>
      </c>
      <c r="BF25" s="40">
        <v>3.09143560180583E-3</v>
      </c>
      <c r="BG25" s="40">
        <v>3.12087800310425E-3</v>
      </c>
      <c r="BH25" s="40">
        <v>3.1500942303109799E-3</v>
      </c>
      <c r="BI25" s="40">
        <v>3.1790193650725902E-3</v>
      </c>
      <c r="BJ25" s="40">
        <v>3.2075887935077599E-3</v>
      </c>
      <c r="BK25" s="40">
        <v>3.2357385731452601E-3</v>
      </c>
      <c r="BL25" s="40">
        <v>3.26340580981082E-3</v>
      </c>
      <c r="BM25" s="40">
        <v>3.2905290412821699E-3</v>
      </c>
      <c r="BN25" s="40">
        <v>3.31704862428653E-3</v>
      </c>
      <c r="BO25" s="40">
        <v>3.3429071212148702E-3</v>
      </c>
      <c r="BP25" s="40">
        <v>3.3680496827759002E-3</v>
      </c>
      <c r="BQ25" s="40">
        <v>3.3924244227179498E-3</v>
      </c>
      <c r="BR25" s="40">
        <v>3.4159827807105502E-3</v>
      </c>
      <c r="BS25" s="40">
        <v>3.4386798695039498E-3</v>
      </c>
      <c r="BT25" s="40">
        <v>3.4604748025753198E-3</v>
      </c>
      <c r="BU25" s="40">
        <v>3.4813309986247301E-3</v>
      </c>
      <c r="BV25" s="40">
        <v>3.5012164595019301E-3</v>
      </c>
      <c r="BW25" s="40">
        <v>3.5201040184222299E-3</v>
      </c>
      <c r="BX25" s="40">
        <v>3.53797155566401E-3</v>
      </c>
      <c r="BY25" s="40">
        <v>3.55480217932393E-3</v>
      </c>
      <c r="BZ25" s="40">
        <v>3.5705843691337101E-3</v>
      </c>
      <c r="CA25" s="40">
        <v>3.5853120818048301E-3</v>
      </c>
      <c r="CB25" s="40">
        <v>3.5989848168571001E-3</v>
      </c>
      <c r="CC25" s="40">
        <v>3.6116076423930799E-3</v>
      </c>
      <c r="CD25" s="40">
        <v>3.6231911807933399E-3</v>
      </c>
      <c r="CE25" s="40">
        <v>3.6337515548179101E-3</v>
      </c>
      <c r="CF25" s="40">
        <v>3.6433102950951899E-3</v>
      </c>
      <c r="CG25" s="40">
        <v>3.6518942104541798E-3</v>
      </c>
      <c r="CH25" s="40">
        <v>3.65953522299716E-3</v>
      </c>
      <c r="CI25" s="40">
        <v>3.6662701702124601E-3</v>
      </c>
      <c r="CJ25" s="40">
        <v>3.6721405767817998E-3</v>
      </c>
      <c r="CK25" s="40">
        <v>3.6771923990390198E-3</v>
      </c>
      <c r="CL25" s="40">
        <v>3.6814757452822799E-3</v>
      </c>
      <c r="CM25" s="40">
        <v>3.6850445753267101E-3</v>
      </c>
      <c r="CN25" s="40">
        <v>3.68795638280756E-3</v>
      </c>
      <c r="CO25" s="40">
        <v>3.6902718638054102E-3</v>
      </c>
      <c r="CP25" s="40">
        <v>3.6920545753656199E-3</v>
      </c>
      <c r="CQ25" s="40">
        <v>3.6933705874269301E-3</v>
      </c>
      <c r="CR25" s="40">
        <v>3.6942881315622702E-3</v>
      </c>
      <c r="CS25" s="40">
        <v>3.6948772497737699E-3</v>
      </c>
      <c r="CT25" s="40">
        <v>3.6952094463782799E-3</v>
      </c>
      <c r="CU25" s="40">
        <v>3.6953573457765201E-3</v>
      </c>
      <c r="CV25" s="40">
        <v>3.6953943586241901E-3</v>
      </c>
      <c r="CW25" s="40">
        <v>3.6953943586241901E-3</v>
      </c>
    </row>
    <row r="26" spans="1:102" x14ac:dyDescent="0.2">
      <c r="A26" s="36" t="s">
        <v>58</v>
      </c>
      <c r="B26" s="35" t="s">
        <v>57</v>
      </c>
      <c r="C26" s="33" t="s">
        <v>1174</v>
      </c>
      <c r="D26" s="33">
        <v>2.75283280278687</v>
      </c>
      <c r="E26" s="44"/>
      <c r="F26" s="41"/>
      <c r="G26" s="43"/>
      <c r="H26" s="42"/>
      <c r="I26" s="42"/>
      <c r="J26" t="s">
        <v>64</v>
      </c>
      <c r="K26" t="s">
        <v>57</v>
      </c>
      <c r="O26" s="62" t="s">
        <v>58</v>
      </c>
      <c r="P26" s="33" t="s">
        <v>57</v>
      </c>
      <c r="Q26" s="33" t="s">
        <v>6</v>
      </c>
      <c r="R26" s="33" t="s">
        <v>1177</v>
      </c>
      <c r="S26" s="40">
        <v>3.8772526102047401E-4</v>
      </c>
      <c r="T26" s="40">
        <v>3.8514770952155698E-4</v>
      </c>
      <c r="U26" s="40">
        <v>3.82587293278961E-4</v>
      </c>
      <c r="V26" s="40">
        <v>3.8004389837953601E-4</v>
      </c>
      <c r="W26" s="40">
        <v>3.7807361384503598E-4</v>
      </c>
      <c r="X26" s="40">
        <v>3.7611354397564098E-4</v>
      </c>
      <c r="Y26" s="40">
        <v>3.74163635814845E-4</v>
      </c>
      <c r="Z26" s="40">
        <v>3.7222383668068901E-4</v>
      </c>
      <c r="AA26" s="40">
        <v>3.7029409416433498E-4</v>
      </c>
      <c r="AB26" s="40">
        <v>3.6837435612865199E-4</v>
      </c>
      <c r="AC26" s="40">
        <v>3.6840337226691798E-4</v>
      </c>
      <c r="AD26" s="40">
        <v>3.6843239069073001E-4</v>
      </c>
      <c r="AE26" s="40">
        <v>3.6846141140026698E-4</v>
      </c>
      <c r="AF26" s="40">
        <v>3.6849043439571001E-4</v>
      </c>
      <c r="AG26" s="40">
        <v>3.6851945967723799E-4</v>
      </c>
      <c r="AH26" s="40">
        <v>3.6854848724503198E-4</v>
      </c>
      <c r="AI26" s="40">
        <v>3.6857751709927099E-4</v>
      </c>
      <c r="AJ26" s="40">
        <v>3.6860654924013601E-4</v>
      </c>
      <c r="AK26" s="40">
        <v>3.6863558366780601E-4</v>
      </c>
      <c r="AL26" s="40">
        <v>3.68664620382463E-4</v>
      </c>
      <c r="AM26" s="40">
        <v>3.6869365938428498E-4</v>
      </c>
      <c r="AN26" s="40">
        <v>3.6872270067345397E-4</v>
      </c>
      <c r="AO26" s="40">
        <v>3.7246586652974303E-4</v>
      </c>
      <c r="AP26" s="40">
        <v>3.7624703191956299E-4</v>
      </c>
      <c r="AQ26" s="40">
        <v>3.8006658260315097E-4</v>
      </c>
      <c r="AR26" s="40">
        <v>3.8392490825686903E-4</v>
      </c>
      <c r="AS26" s="40">
        <v>3.87822402512962E-4</v>
      </c>
      <c r="AT26" s="40">
        <v>3.9175946299971597E-4</v>
      </c>
      <c r="AU26" s="40">
        <v>3.9573649138202198E-4</v>
      </c>
      <c r="AV26" s="40">
        <v>3.9975389340235598E-4</v>
      </c>
      <c r="AW26" s="40">
        <v>4.0381207892217801E-4</v>
      </c>
      <c r="AX26" s="40">
        <v>4.0791146196373702E-4</v>
      </c>
      <c r="AY26" s="40">
        <v>4.1205246075231899E-4</v>
      </c>
      <c r="AZ26" s="40">
        <v>4.1623137062490802E-4</v>
      </c>
      <c r="BA26" s="40">
        <v>4.2044017120440098E-4</v>
      </c>
      <c r="BB26" s="40">
        <v>4.24670557153819E-4</v>
      </c>
      <c r="BC26" s="40">
        <v>4.2891396833961401E-4</v>
      </c>
      <c r="BD26" s="40">
        <v>4.3316162337165198E-4</v>
      </c>
      <c r="BE26" s="40">
        <v>4.3740455645014498E-4</v>
      </c>
      <c r="BF26" s="40">
        <v>4.4163365740083302E-4</v>
      </c>
      <c r="BG26" s="40">
        <v>4.4583971472917901E-4</v>
      </c>
      <c r="BH26" s="40">
        <v>4.50013461472997E-4</v>
      </c>
      <c r="BI26" s="40">
        <v>4.5414562358179897E-4</v>
      </c>
      <c r="BJ26" s="40">
        <v>4.58226970501109E-4</v>
      </c>
      <c r="BK26" s="40">
        <v>4.6224836759218001E-4</v>
      </c>
      <c r="BL26" s="40">
        <v>4.6620082997297501E-4</v>
      </c>
      <c r="BM26" s="40">
        <v>4.7007557732602398E-4</v>
      </c>
      <c r="BN26" s="40">
        <v>4.7386408918379002E-4</v>
      </c>
      <c r="BO26" s="40">
        <v>4.7755816017355302E-4</v>
      </c>
      <c r="BP26" s="40">
        <v>4.8114995468227198E-4</v>
      </c>
      <c r="BQ26" s="40">
        <v>4.8463206038827899E-4</v>
      </c>
      <c r="BR26" s="40">
        <v>4.87997540101508E-4</v>
      </c>
      <c r="BS26" s="40">
        <v>4.9123998135770796E-4</v>
      </c>
      <c r="BT26" s="40">
        <v>4.9435354322504503E-4</v>
      </c>
      <c r="BU26" s="40">
        <v>4.97332999803533E-4</v>
      </c>
      <c r="BV26" s="40">
        <v>5.0017377992884701E-4</v>
      </c>
      <c r="BW26" s="40">
        <v>5.0287200263174803E-4</v>
      </c>
      <c r="BX26" s="40">
        <v>5.0542450795200205E-4</v>
      </c>
      <c r="BY26" s="40">
        <v>5.0782888276056201E-4</v>
      </c>
      <c r="BZ26" s="40">
        <v>5.1008348130481603E-4</v>
      </c>
      <c r="CA26" s="40">
        <v>5.12187440257833E-4</v>
      </c>
      <c r="CB26" s="40">
        <v>5.1414068812244396E-4</v>
      </c>
      <c r="CC26" s="40">
        <v>5.1594394891329705E-4</v>
      </c>
      <c r="CD26" s="40">
        <v>5.1759874011333496E-4</v>
      </c>
      <c r="CE26" s="40">
        <v>5.19107364973987E-4</v>
      </c>
      <c r="CF26" s="40">
        <v>5.2047289929931298E-4</v>
      </c>
      <c r="CG26" s="40">
        <v>5.2169917292202602E-4</v>
      </c>
      <c r="CH26" s="40">
        <v>5.2279074614245097E-4</v>
      </c>
      <c r="CI26" s="40">
        <v>5.2375288145892305E-4</v>
      </c>
      <c r="CJ26" s="40">
        <v>5.2459151096882902E-4</v>
      </c>
      <c r="CK26" s="40">
        <v>5.25313199862717E-4</v>
      </c>
      <c r="CL26" s="40">
        <v>5.2592510646889696E-4</v>
      </c>
      <c r="CM26" s="40">
        <v>5.2643493933238802E-4</v>
      </c>
      <c r="CN26" s="40">
        <v>5.2685091182965197E-4</v>
      </c>
      <c r="CO26" s="40">
        <v>5.2718169482934396E-4</v>
      </c>
      <c r="CP26" s="40">
        <v>5.2743636790937402E-4</v>
      </c>
      <c r="CQ26" s="40">
        <v>5.2762436963241905E-4</v>
      </c>
      <c r="CR26" s="40">
        <v>5.2775544736603905E-4</v>
      </c>
      <c r="CS26" s="40">
        <v>5.2783960711053903E-4</v>
      </c>
      <c r="CT26" s="40">
        <v>5.2788706376832601E-4</v>
      </c>
      <c r="CU26" s="40">
        <v>5.2790819225378895E-4</v>
      </c>
      <c r="CV26" s="40">
        <v>5.2791347980345605E-4</v>
      </c>
      <c r="CW26" s="40">
        <v>5.2791347980345605E-4</v>
      </c>
    </row>
    <row r="27" spans="1:102" x14ac:dyDescent="0.2">
      <c r="A27" s="36" t="s">
        <v>59</v>
      </c>
      <c r="B27" s="35" t="s">
        <v>57</v>
      </c>
      <c r="C27" s="33" t="s">
        <v>6</v>
      </c>
      <c r="D27" s="33">
        <v>3.8233946093663702</v>
      </c>
      <c r="E27" s="44"/>
      <c r="F27" s="41"/>
      <c r="G27" s="43"/>
      <c r="H27" s="42"/>
      <c r="I27" s="42"/>
      <c r="J27" s="41"/>
      <c r="K27" s="41"/>
      <c r="O27" s="62" t="s">
        <v>58</v>
      </c>
      <c r="P27" s="33" t="s">
        <v>57</v>
      </c>
      <c r="Q27" s="33" t="s">
        <v>1174</v>
      </c>
      <c r="R27" s="33" t="s">
        <v>1181</v>
      </c>
      <c r="S27" s="40">
        <v>6.7851920678582895E-4</v>
      </c>
      <c r="T27" s="40">
        <v>6.7400849166272499E-4</v>
      </c>
      <c r="U27" s="40">
        <v>6.6952776323818105E-4</v>
      </c>
      <c r="V27" s="40">
        <v>6.6507682216418798E-4</v>
      </c>
      <c r="W27" s="40">
        <v>6.6162882422881404E-4</v>
      </c>
      <c r="X27" s="40">
        <v>6.5819870195737203E-4</v>
      </c>
      <c r="Y27" s="40">
        <v>6.5478636267597896E-4</v>
      </c>
      <c r="Z27" s="40">
        <v>6.5139171419120604E-4</v>
      </c>
      <c r="AA27" s="40">
        <v>6.4801466478758602E-4</v>
      </c>
      <c r="AB27" s="40">
        <v>6.4465512322514097E-4</v>
      </c>
      <c r="AC27" s="40">
        <v>6.4470590146710699E-4</v>
      </c>
      <c r="AD27" s="40">
        <v>6.4475668370877798E-4</v>
      </c>
      <c r="AE27" s="40">
        <v>6.4480746995046803E-4</v>
      </c>
      <c r="AF27" s="40">
        <v>6.4485826019249298E-4</v>
      </c>
      <c r="AG27" s="40">
        <v>6.4490905443516703E-4</v>
      </c>
      <c r="AH27" s="40">
        <v>6.44959852678806E-4</v>
      </c>
      <c r="AI27" s="40">
        <v>6.4501065492372398E-4</v>
      </c>
      <c r="AJ27" s="40">
        <v>6.4506146117023801E-4</v>
      </c>
      <c r="AK27" s="40">
        <v>6.4511227141866097E-4</v>
      </c>
      <c r="AL27" s="40">
        <v>6.4516308566931E-4</v>
      </c>
      <c r="AM27" s="40">
        <v>6.4521390392249995E-4</v>
      </c>
      <c r="AN27" s="40">
        <v>6.4526472617854502E-4</v>
      </c>
      <c r="AO27" s="40">
        <v>6.5181526642705103E-4</v>
      </c>
      <c r="AP27" s="40">
        <v>6.5843230585923597E-4</v>
      </c>
      <c r="AQ27" s="40">
        <v>6.6511651955551395E-4</v>
      </c>
      <c r="AR27" s="40">
        <v>6.7186858944951995E-4</v>
      </c>
      <c r="AS27" s="40">
        <v>6.7868920439768401E-4</v>
      </c>
      <c r="AT27" s="40">
        <v>6.8557906024950305E-4</v>
      </c>
      <c r="AU27" s="40">
        <v>6.9253885991853799E-4</v>
      </c>
      <c r="AV27" s="40">
        <v>6.9956931345412402E-4</v>
      </c>
      <c r="AW27" s="40">
        <v>7.0667113811381105E-4</v>
      </c>
      <c r="AX27" s="40">
        <v>7.1384505843653996E-4</v>
      </c>
      <c r="AY27" s="40">
        <v>7.2109180631655897E-4</v>
      </c>
      <c r="AZ27" s="40">
        <v>7.2840489859358896E-4</v>
      </c>
      <c r="BA27" s="40">
        <v>7.3577029960770102E-4</v>
      </c>
      <c r="BB27" s="40">
        <v>7.43173475019184E-4</v>
      </c>
      <c r="BC27" s="40">
        <v>7.5059944459432502E-4</v>
      </c>
      <c r="BD27" s="40">
        <v>7.5803284090039105E-4</v>
      </c>
      <c r="BE27" s="40">
        <v>7.65457973787753E-4</v>
      </c>
      <c r="BF27" s="40">
        <v>7.7285890045145902E-4</v>
      </c>
      <c r="BG27" s="40">
        <v>7.8021950077606403E-4</v>
      </c>
      <c r="BH27" s="40">
        <v>7.8752355757774498E-4</v>
      </c>
      <c r="BI27" s="40">
        <v>7.9475484126814797E-4</v>
      </c>
      <c r="BJ27" s="40">
        <v>8.0189719837694203E-4</v>
      </c>
      <c r="BK27" s="40">
        <v>8.0893464328631504E-4</v>
      </c>
      <c r="BL27" s="40">
        <v>8.1585145245270695E-4</v>
      </c>
      <c r="BM27" s="40">
        <v>8.2263226032054204E-4</v>
      </c>
      <c r="BN27" s="40">
        <v>8.2926215607163304E-4</v>
      </c>
      <c r="BO27" s="40">
        <v>8.3572678030371798E-4</v>
      </c>
      <c r="BP27" s="40">
        <v>8.4201242069397602E-4</v>
      </c>
      <c r="BQ27" s="40">
        <v>8.4810610567948898E-4</v>
      </c>
      <c r="BR27" s="40">
        <v>8.5399569517763895E-4</v>
      </c>
      <c r="BS27" s="40">
        <v>8.5966996737598896E-4</v>
      </c>
      <c r="BT27" s="40">
        <v>8.6511870064382996E-4</v>
      </c>
      <c r="BU27" s="40">
        <v>8.7033274965618297E-4</v>
      </c>
      <c r="BV27" s="40">
        <v>8.7530411487548297E-4</v>
      </c>
      <c r="BW27" s="40">
        <v>8.80026004605559E-4</v>
      </c>
      <c r="BX27" s="40">
        <v>8.8449288891600402E-4</v>
      </c>
      <c r="BY27" s="40">
        <v>8.8870054483098401E-4</v>
      </c>
      <c r="BZ27" s="40">
        <v>8.9264609228342795E-4</v>
      </c>
      <c r="CA27" s="40">
        <v>8.9632802045120697E-4</v>
      </c>
      <c r="CB27" s="40">
        <v>8.9974620421427699E-4</v>
      </c>
      <c r="CC27" s="40">
        <v>9.0290191059826997E-4</v>
      </c>
      <c r="CD27" s="40">
        <v>9.0579779519833704E-4</v>
      </c>
      <c r="CE27" s="40">
        <v>9.0843788870447796E-4</v>
      </c>
      <c r="CF27" s="40">
        <v>9.1082757377379802E-4</v>
      </c>
      <c r="CG27" s="40">
        <v>9.1297355261354604E-4</v>
      </c>
      <c r="CH27" s="40">
        <v>9.1488380574929E-4</v>
      </c>
      <c r="CI27" s="40">
        <v>9.1656754255311698E-4</v>
      </c>
      <c r="CJ27" s="40">
        <v>9.1803514419545103E-4</v>
      </c>
      <c r="CK27" s="40">
        <v>9.1929809975975496E-4</v>
      </c>
      <c r="CL27" s="40">
        <v>9.2036893632057096E-4</v>
      </c>
      <c r="CM27" s="40">
        <v>9.2126114383167903E-4</v>
      </c>
      <c r="CN27" s="40">
        <v>9.2198909570189195E-4</v>
      </c>
      <c r="CO27" s="40">
        <v>9.2256796595135298E-4</v>
      </c>
      <c r="CP27" s="40">
        <v>9.2301364384140595E-4</v>
      </c>
      <c r="CQ27" s="40">
        <v>9.2334264685673296E-4</v>
      </c>
      <c r="CR27" s="40">
        <v>9.2357203289056896E-4</v>
      </c>
      <c r="CS27" s="40">
        <v>9.2371931244344398E-4</v>
      </c>
      <c r="CT27" s="40">
        <v>9.2380236159457204E-4</v>
      </c>
      <c r="CU27" s="40">
        <v>9.2383933644413197E-4</v>
      </c>
      <c r="CV27" s="40">
        <v>9.2384858965604796E-4</v>
      </c>
      <c r="CW27" s="40">
        <v>9.2384858965604796E-4</v>
      </c>
    </row>
    <row r="28" spans="1:102" x14ac:dyDescent="0.2">
      <c r="A28" s="36" t="s">
        <v>59</v>
      </c>
      <c r="B28" s="35" t="s">
        <v>57</v>
      </c>
      <c r="C28" s="33" t="s">
        <v>1174</v>
      </c>
      <c r="D28" s="33">
        <v>3.6520460244244002</v>
      </c>
      <c r="E28" s="44"/>
      <c r="F28" s="41"/>
      <c r="G28" s="43"/>
      <c r="H28" s="42"/>
      <c r="I28" s="42"/>
      <c r="J28" s="41"/>
      <c r="K28" s="41"/>
      <c r="O28" s="62" t="s">
        <v>59</v>
      </c>
      <c r="P28" s="33" t="s">
        <v>57</v>
      </c>
      <c r="Q28" s="33" t="s">
        <v>6</v>
      </c>
      <c r="R28" s="33" t="s">
        <v>1181</v>
      </c>
      <c r="S28" s="40">
        <v>9.9726775956284097E-2</v>
      </c>
      <c r="T28" s="40">
        <v>9.9726775956284097E-2</v>
      </c>
      <c r="U28" s="40">
        <v>9.9726775956284097E-2</v>
      </c>
      <c r="V28" s="40">
        <v>9.9726775956284097E-2</v>
      </c>
      <c r="W28" s="40">
        <v>9.9726775956284097E-2</v>
      </c>
      <c r="X28" s="40">
        <v>9.9726775956284097E-2</v>
      </c>
      <c r="Y28" s="40">
        <v>9.9726775956284097E-2</v>
      </c>
      <c r="Z28" s="40">
        <v>9.9726775956284097E-2</v>
      </c>
      <c r="AA28" s="40">
        <v>9.9726775956284097E-2</v>
      </c>
      <c r="AB28" s="40">
        <v>9.9726775956284097E-2</v>
      </c>
      <c r="AC28" s="40">
        <v>9.9726775956284097E-2</v>
      </c>
      <c r="AD28" s="40">
        <v>9.9726775956284097E-2</v>
      </c>
      <c r="AE28" s="40">
        <v>9.9726775956284097E-2</v>
      </c>
      <c r="AF28" s="40">
        <v>9.9726775956284097E-2</v>
      </c>
      <c r="AG28" s="40">
        <v>9.9726775956284097E-2</v>
      </c>
      <c r="AH28" s="40">
        <v>9.9726775956284097E-2</v>
      </c>
      <c r="AI28" s="40">
        <v>9.9726775956284097E-2</v>
      </c>
      <c r="AJ28" s="40">
        <v>9.9726775956284097E-2</v>
      </c>
      <c r="AK28" s="40">
        <v>9.9726775956284097E-2</v>
      </c>
      <c r="AL28" s="40">
        <v>9.9726775956284097E-2</v>
      </c>
      <c r="AM28" s="40">
        <v>9.9726775956284097E-2</v>
      </c>
      <c r="AN28" s="40">
        <v>9.9726775956284097E-2</v>
      </c>
      <c r="AO28" s="40">
        <v>9.9726775956284097E-2</v>
      </c>
      <c r="AP28" s="40">
        <v>9.9726775956284097E-2</v>
      </c>
      <c r="AQ28" s="40">
        <v>9.9726775956284097E-2</v>
      </c>
      <c r="AR28" s="40">
        <v>9.9726775956284097E-2</v>
      </c>
      <c r="AS28" s="40">
        <v>9.9726775956284097E-2</v>
      </c>
      <c r="AT28" s="40">
        <v>9.9726775956284097E-2</v>
      </c>
      <c r="AU28" s="40">
        <v>9.9726775956284097E-2</v>
      </c>
      <c r="AV28" s="40">
        <v>9.9726775956284097E-2</v>
      </c>
      <c r="AW28" s="40">
        <v>9.9726775956284097E-2</v>
      </c>
      <c r="AX28" s="40">
        <v>9.9726775956284097E-2</v>
      </c>
      <c r="AY28" s="40">
        <v>9.9726775956284097E-2</v>
      </c>
      <c r="AZ28" s="40">
        <v>9.9726775956284097E-2</v>
      </c>
      <c r="BA28" s="40">
        <v>9.9726775956284097E-2</v>
      </c>
      <c r="BB28" s="40">
        <v>9.9726775956284097E-2</v>
      </c>
      <c r="BC28" s="40">
        <v>9.9726775956284097E-2</v>
      </c>
      <c r="BD28" s="40">
        <v>9.9726775956284097E-2</v>
      </c>
      <c r="BE28" s="40">
        <v>9.9726775956284097E-2</v>
      </c>
      <c r="BF28" s="40">
        <v>9.9726775956284097E-2</v>
      </c>
      <c r="BG28" s="40">
        <v>9.9726775956284097E-2</v>
      </c>
      <c r="BH28" s="40">
        <v>9.9726775956284097E-2</v>
      </c>
      <c r="BI28" s="40">
        <v>9.9726775956284097E-2</v>
      </c>
      <c r="BJ28" s="40">
        <v>9.9726775956284097E-2</v>
      </c>
      <c r="BK28" s="40">
        <v>9.9726775956284097E-2</v>
      </c>
      <c r="BL28" s="40">
        <v>9.9726775956284097E-2</v>
      </c>
      <c r="BM28" s="40">
        <v>9.9726775956284097E-2</v>
      </c>
      <c r="BN28" s="40">
        <v>9.9726775956284097E-2</v>
      </c>
      <c r="BO28" s="40">
        <v>9.9726775956284097E-2</v>
      </c>
      <c r="BP28" s="40">
        <v>9.9726775956284097E-2</v>
      </c>
      <c r="BQ28" s="40">
        <v>9.9726775956284097E-2</v>
      </c>
      <c r="BR28" s="40">
        <v>9.9726775956284097E-2</v>
      </c>
      <c r="BS28" s="40">
        <v>9.9726775956284097E-2</v>
      </c>
      <c r="BT28" s="40">
        <v>9.9726775956284097E-2</v>
      </c>
      <c r="BU28" s="40">
        <v>9.9726775956284097E-2</v>
      </c>
      <c r="BV28" s="40">
        <v>9.9726775956284097E-2</v>
      </c>
      <c r="BW28" s="40">
        <v>9.9726775956284097E-2</v>
      </c>
      <c r="BX28" s="40">
        <v>9.9726775956284097E-2</v>
      </c>
      <c r="BY28" s="40">
        <v>9.9726775956284097E-2</v>
      </c>
      <c r="BZ28" s="40">
        <v>9.9726775956284097E-2</v>
      </c>
      <c r="CA28" s="40">
        <v>9.9726775956284097E-2</v>
      </c>
      <c r="CB28" s="40">
        <v>9.9726775956284097E-2</v>
      </c>
      <c r="CC28" s="40">
        <v>9.9726775956284097E-2</v>
      </c>
      <c r="CD28" s="40">
        <v>9.9726775956284097E-2</v>
      </c>
      <c r="CE28" s="40">
        <v>9.9726775956284097E-2</v>
      </c>
      <c r="CF28" s="40">
        <v>9.9726775956284097E-2</v>
      </c>
      <c r="CG28" s="40">
        <v>9.9726775956284097E-2</v>
      </c>
      <c r="CH28" s="40">
        <v>9.9726775956284097E-2</v>
      </c>
      <c r="CI28" s="40">
        <v>9.9726775956284097E-2</v>
      </c>
      <c r="CJ28" s="40">
        <v>9.9726775956284097E-2</v>
      </c>
      <c r="CK28" s="40">
        <v>9.9726775956284097E-2</v>
      </c>
      <c r="CL28" s="40">
        <v>9.9726775956284097E-2</v>
      </c>
      <c r="CM28" s="40">
        <v>9.9726775956284097E-2</v>
      </c>
      <c r="CN28" s="40">
        <v>9.9726775956284097E-2</v>
      </c>
      <c r="CO28" s="40">
        <v>9.9726775956284097E-2</v>
      </c>
      <c r="CP28" s="40">
        <v>9.9726775956284097E-2</v>
      </c>
      <c r="CQ28" s="40">
        <v>9.9726775956284097E-2</v>
      </c>
      <c r="CR28" s="40">
        <v>9.9726775956284097E-2</v>
      </c>
      <c r="CS28" s="40">
        <v>9.9726775956284097E-2</v>
      </c>
      <c r="CT28" s="40">
        <v>9.9726775956284097E-2</v>
      </c>
      <c r="CU28" s="40">
        <v>9.9726775956284097E-2</v>
      </c>
      <c r="CV28" s="40">
        <v>9.9726775956284097E-2</v>
      </c>
      <c r="CW28" s="40">
        <v>9.9726775956284097E-2</v>
      </c>
    </row>
    <row r="29" spans="1:102" x14ac:dyDescent="0.2">
      <c r="A29" s="36" t="s">
        <v>59</v>
      </c>
      <c r="B29" s="35" t="s">
        <v>60</v>
      </c>
      <c r="C29" s="33" t="s">
        <v>6</v>
      </c>
      <c r="D29" s="33">
        <v>3.9182959938648998</v>
      </c>
      <c r="E29" s="44"/>
      <c r="F29" s="41"/>
      <c r="G29" s="43"/>
      <c r="H29" s="42"/>
      <c r="I29" s="42"/>
      <c r="J29" s="41"/>
      <c r="K29" s="41"/>
      <c r="O29" s="62" t="s">
        <v>59</v>
      </c>
      <c r="P29" s="33" t="s">
        <v>57</v>
      </c>
      <c r="Q29" s="33" t="s">
        <v>6</v>
      </c>
      <c r="R29" s="33" t="s">
        <v>1180</v>
      </c>
      <c r="S29" s="40">
        <v>8.9480874316939796E-2</v>
      </c>
      <c r="T29" s="40">
        <v>8.9480874316939796E-2</v>
      </c>
      <c r="U29" s="40">
        <v>8.9480874316939796E-2</v>
      </c>
      <c r="V29" s="40">
        <v>8.9480874316939796E-2</v>
      </c>
      <c r="W29" s="40">
        <v>8.9480874316939796E-2</v>
      </c>
      <c r="X29" s="40">
        <v>8.9480874316939796E-2</v>
      </c>
      <c r="Y29" s="40">
        <v>8.9480874316939796E-2</v>
      </c>
      <c r="Z29" s="40">
        <v>8.9480874316939796E-2</v>
      </c>
      <c r="AA29" s="40">
        <v>8.9480874316939796E-2</v>
      </c>
      <c r="AB29" s="40">
        <v>8.9480874316939796E-2</v>
      </c>
      <c r="AC29" s="40">
        <v>8.9480874316939796E-2</v>
      </c>
      <c r="AD29" s="40">
        <v>8.9480874316939796E-2</v>
      </c>
      <c r="AE29" s="40">
        <v>8.9480874316939796E-2</v>
      </c>
      <c r="AF29" s="40">
        <v>8.9480874316939796E-2</v>
      </c>
      <c r="AG29" s="40">
        <v>8.9480874316939796E-2</v>
      </c>
      <c r="AH29" s="40">
        <v>8.9480874316939796E-2</v>
      </c>
      <c r="AI29" s="40">
        <v>8.9480874316939796E-2</v>
      </c>
      <c r="AJ29" s="40">
        <v>8.9480874316939796E-2</v>
      </c>
      <c r="AK29" s="40">
        <v>8.9480874316939796E-2</v>
      </c>
      <c r="AL29" s="40">
        <v>8.9480874316939796E-2</v>
      </c>
      <c r="AM29" s="40">
        <v>8.9480874316939796E-2</v>
      </c>
      <c r="AN29" s="40">
        <v>8.9480874316939796E-2</v>
      </c>
      <c r="AO29" s="40">
        <v>8.9480874316939796E-2</v>
      </c>
      <c r="AP29" s="40">
        <v>8.9480874316939796E-2</v>
      </c>
      <c r="AQ29" s="40">
        <v>8.9480874316939796E-2</v>
      </c>
      <c r="AR29" s="40">
        <v>8.9480874316939796E-2</v>
      </c>
      <c r="AS29" s="40">
        <v>8.9480874316939796E-2</v>
      </c>
      <c r="AT29" s="40">
        <v>8.9480874316939796E-2</v>
      </c>
      <c r="AU29" s="40">
        <v>8.9480874316939796E-2</v>
      </c>
      <c r="AV29" s="40">
        <v>8.9480874316939796E-2</v>
      </c>
      <c r="AW29" s="40">
        <v>8.9480874316939796E-2</v>
      </c>
      <c r="AX29" s="40">
        <v>8.9480874316939796E-2</v>
      </c>
      <c r="AY29" s="40">
        <v>8.9480874316939796E-2</v>
      </c>
      <c r="AZ29" s="40">
        <v>8.9480874316939796E-2</v>
      </c>
      <c r="BA29" s="40">
        <v>8.9480874316939796E-2</v>
      </c>
      <c r="BB29" s="40">
        <v>8.9480874316939796E-2</v>
      </c>
      <c r="BC29" s="40">
        <v>8.9480874316939796E-2</v>
      </c>
      <c r="BD29" s="40">
        <v>8.9480874316939796E-2</v>
      </c>
      <c r="BE29" s="40">
        <v>8.9480874316939796E-2</v>
      </c>
      <c r="BF29" s="40">
        <v>8.9480874316939796E-2</v>
      </c>
      <c r="BG29" s="40">
        <v>8.9480874316939796E-2</v>
      </c>
      <c r="BH29" s="40">
        <v>8.9480874316939796E-2</v>
      </c>
      <c r="BI29" s="40">
        <v>8.9480874316939796E-2</v>
      </c>
      <c r="BJ29" s="40">
        <v>8.9480874316939796E-2</v>
      </c>
      <c r="BK29" s="40">
        <v>8.9480874316939796E-2</v>
      </c>
      <c r="BL29" s="40">
        <v>8.9480874316939796E-2</v>
      </c>
      <c r="BM29" s="40">
        <v>8.9480874316939796E-2</v>
      </c>
      <c r="BN29" s="40">
        <v>8.9480874316939796E-2</v>
      </c>
      <c r="BO29" s="40">
        <v>8.9480874316939796E-2</v>
      </c>
      <c r="BP29" s="40">
        <v>8.9480874316939796E-2</v>
      </c>
      <c r="BQ29" s="40">
        <v>8.9480874316939796E-2</v>
      </c>
      <c r="BR29" s="40">
        <v>8.9480874316939796E-2</v>
      </c>
      <c r="BS29" s="40">
        <v>8.9480874316939796E-2</v>
      </c>
      <c r="BT29" s="40">
        <v>8.9480874316939796E-2</v>
      </c>
      <c r="BU29" s="40">
        <v>8.9480874316939796E-2</v>
      </c>
      <c r="BV29" s="40">
        <v>8.9480874316939796E-2</v>
      </c>
      <c r="BW29" s="40">
        <v>8.9480874316939796E-2</v>
      </c>
      <c r="BX29" s="40">
        <v>8.9480874316939796E-2</v>
      </c>
      <c r="BY29" s="40">
        <v>8.9480874316939796E-2</v>
      </c>
      <c r="BZ29" s="40">
        <v>8.9480874316939796E-2</v>
      </c>
      <c r="CA29" s="40">
        <v>8.9480874316939796E-2</v>
      </c>
      <c r="CB29" s="40">
        <v>8.9480874316939796E-2</v>
      </c>
      <c r="CC29" s="40">
        <v>8.9480874316939796E-2</v>
      </c>
      <c r="CD29" s="40">
        <v>8.9480874316939796E-2</v>
      </c>
      <c r="CE29" s="40">
        <v>8.9480874316939796E-2</v>
      </c>
      <c r="CF29" s="40">
        <v>8.9480874316939796E-2</v>
      </c>
      <c r="CG29" s="40">
        <v>8.9480874316939796E-2</v>
      </c>
      <c r="CH29" s="40">
        <v>8.9480874316939796E-2</v>
      </c>
      <c r="CI29" s="40">
        <v>8.9480874316939796E-2</v>
      </c>
      <c r="CJ29" s="40">
        <v>8.9480874316939796E-2</v>
      </c>
      <c r="CK29" s="40">
        <v>8.9480874316939796E-2</v>
      </c>
      <c r="CL29" s="40">
        <v>8.9480874316939796E-2</v>
      </c>
      <c r="CM29" s="40">
        <v>8.9480874316939796E-2</v>
      </c>
      <c r="CN29" s="40">
        <v>8.9480874316939796E-2</v>
      </c>
      <c r="CO29" s="40">
        <v>8.9480874316939796E-2</v>
      </c>
      <c r="CP29" s="40">
        <v>8.9480874316939796E-2</v>
      </c>
      <c r="CQ29" s="40">
        <v>8.9480874316939796E-2</v>
      </c>
      <c r="CR29" s="40">
        <v>8.9480874316939796E-2</v>
      </c>
      <c r="CS29" s="40">
        <v>8.9480874316939796E-2</v>
      </c>
      <c r="CT29" s="40">
        <v>8.9480874316939796E-2</v>
      </c>
      <c r="CU29" s="40">
        <v>8.9480874316939796E-2</v>
      </c>
      <c r="CV29" s="40">
        <v>8.9480874316939796E-2</v>
      </c>
      <c r="CW29" s="40">
        <v>8.9480874316939796E-2</v>
      </c>
    </row>
    <row r="30" spans="1:102" x14ac:dyDescent="0.2">
      <c r="A30" s="36" t="s">
        <v>59</v>
      </c>
      <c r="B30" s="35" t="s">
        <v>60</v>
      </c>
      <c r="C30" s="33" t="s">
        <v>1174</v>
      </c>
      <c r="D30" s="33">
        <v>4.1685167779465102</v>
      </c>
      <c r="E30" s="44"/>
      <c r="F30" s="41"/>
      <c r="G30" s="43"/>
      <c r="H30" s="42"/>
      <c r="I30" s="42"/>
      <c r="J30" s="41"/>
      <c r="K30" s="41"/>
      <c r="O30" s="62" t="s">
        <v>59</v>
      </c>
      <c r="P30" s="33" t="s">
        <v>57</v>
      </c>
      <c r="Q30" s="33" t="s">
        <v>6</v>
      </c>
      <c r="R30" s="33" t="s">
        <v>1179</v>
      </c>
      <c r="S30" s="40">
        <v>0.49726775956284103</v>
      </c>
      <c r="T30" s="40">
        <v>0.49726775956284103</v>
      </c>
      <c r="U30" s="40">
        <v>0.49726775956284103</v>
      </c>
      <c r="V30" s="40">
        <v>0.49726775956284103</v>
      </c>
      <c r="W30" s="40">
        <v>0.49726775956284103</v>
      </c>
      <c r="X30" s="40">
        <v>0.49726775956284103</v>
      </c>
      <c r="Y30" s="40">
        <v>0.49726775956284103</v>
      </c>
      <c r="Z30" s="40">
        <v>0.49726775956284103</v>
      </c>
      <c r="AA30" s="40">
        <v>0.49726775956284103</v>
      </c>
      <c r="AB30" s="40">
        <v>0.49726775956284103</v>
      </c>
      <c r="AC30" s="40">
        <v>0.49726775956284103</v>
      </c>
      <c r="AD30" s="40">
        <v>0.49726775956284103</v>
      </c>
      <c r="AE30" s="40">
        <v>0.49726775956284103</v>
      </c>
      <c r="AF30" s="40">
        <v>0.49726775956284103</v>
      </c>
      <c r="AG30" s="40">
        <v>0.49726775956284103</v>
      </c>
      <c r="AH30" s="40">
        <v>0.49726775956284103</v>
      </c>
      <c r="AI30" s="40">
        <v>0.49726775956284103</v>
      </c>
      <c r="AJ30" s="40">
        <v>0.49726775956284103</v>
      </c>
      <c r="AK30" s="40">
        <v>0.49726775956284103</v>
      </c>
      <c r="AL30" s="40">
        <v>0.49726775956284103</v>
      </c>
      <c r="AM30" s="40">
        <v>0.49726775956284103</v>
      </c>
      <c r="AN30" s="40">
        <v>0.49726775956284103</v>
      </c>
      <c r="AO30" s="40">
        <v>0.49726775956284103</v>
      </c>
      <c r="AP30" s="40">
        <v>0.49726775956284103</v>
      </c>
      <c r="AQ30" s="40">
        <v>0.49726775956284103</v>
      </c>
      <c r="AR30" s="40">
        <v>0.49726775956284103</v>
      </c>
      <c r="AS30" s="40">
        <v>0.49726775956284103</v>
      </c>
      <c r="AT30" s="40">
        <v>0.49726775956284103</v>
      </c>
      <c r="AU30" s="40">
        <v>0.49726775956284103</v>
      </c>
      <c r="AV30" s="40">
        <v>0.49726775956284103</v>
      </c>
      <c r="AW30" s="40">
        <v>0.49726775956284103</v>
      </c>
      <c r="AX30" s="40">
        <v>0.49726775956284103</v>
      </c>
      <c r="AY30" s="40">
        <v>0.49726775956284103</v>
      </c>
      <c r="AZ30" s="40">
        <v>0.49726775956284103</v>
      </c>
      <c r="BA30" s="40">
        <v>0.49726775956284103</v>
      </c>
      <c r="BB30" s="40">
        <v>0.49726775956284103</v>
      </c>
      <c r="BC30" s="40">
        <v>0.49726775956284103</v>
      </c>
      <c r="BD30" s="40">
        <v>0.49726775956284103</v>
      </c>
      <c r="BE30" s="40">
        <v>0.49726775956284103</v>
      </c>
      <c r="BF30" s="40">
        <v>0.49726775956284103</v>
      </c>
      <c r="BG30" s="40">
        <v>0.49726775956284103</v>
      </c>
      <c r="BH30" s="40">
        <v>0.49726775956284103</v>
      </c>
      <c r="BI30" s="40">
        <v>0.49726775956284103</v>
      </c>
      <c r="BJ30" s="40">
        <v>0.49726775956284103</v>
      </c>
      <c r="BK30" s="40">
        <v>0.49726775956284103</v>
      </c>
      <c r="BL30" s="40">
        <v>0.49726775956284103</v>
      </c>
      <c r="BM30" s="40">
        <v>0.49726775956284103</v>
      </c>
      <c r="BN30" s="40">
        <v>0.49726775956284103</v>
      </c>
      <c r="BO30" s="40">
        <v>0.49726775956284103</v>
      </c>
      <c r="BP30" s="40">
        <v>0.49726775956284103</v>
      </c>
      <c r="BQ30" s="40">
        <v>0.49726775956284103</v>
      </c>
      <c r="BR30" s="40">
        <v>0.49726775956284103</v>
      </c>
      <c r="BS30" s="40">
        <v>0.49726775956284103</v>
      </c>
      <c r="BT30" s="40">
        <v>0.49726775956284103</v>
      </c>
      <c r="BU30" s="40">
        <v>0.49726775956284103</v>
      </c>
      <c r="BV30" s="40">
        <v>0.49726775956284103</v>
      </c>
      <c r="BW30" s="40">
        <v>0.49726775956284103</v>
      </c>
      <c r="BX30" s="40">
        <v>0.49726775956284103</v>
      </c>
      <c r="BY30" s="40">
        <v>0.49726775956284103</v>
      </c>
      <c r="BZ30" s="40">
        <v>0.49726775956284103</v>
      </c>
      <c r="CA30" s="40">
        <v>0.49726775956284103</v>
      </c>
      <c r="CB30" s="40">
        <v>0.49726775956284103</v>
      </c>
      <c r="CC30" s="40">
        <v>0.49726775956284103</v>
      </c>
      <c r="CD30" s="40">
        <v>0.49726775956284103</v>
      </c>
      <c r="CE30" s="40">
        <v>0.49726775956284103</v>
      </c>
      <c r="CF30" s="40">
        <v>0.49726775956284103</v>
      </c>
      <c r="CG30" s="40">
        <v>0.49726775956284103</v>
      </c>
      <c r="CH30" s="40">
        <v>0.49726775956284103</v>
      </c>
      <c r="CI30" s="40">
        <v>0.49726775956284103</v>
      </c>
      <c r="CJ30" s="40">
        <v>0.49726775956284103</v>
      </c>
      <c r="CK30" s="40">
        <v>0.49726775956284103</v>
      </c>
      <c r="CL30" s="40">
        <v>0.49726775956284103</v>
      </c>
      <c r="CM30" s="40">
        <v>0.49726775956284103</v>
      </c>
      <c r="CN30" s="40">
        <v>0.49726775956284103</v>
      </c>
      <c r="CO30" s="40">
        <v>0.49726775956284103</v>
      </c>
      <c r="CP30" s="40">
        <v>0.49726775956284103</v>
      </c>
      <c r="CQ30" s="40">
        <v>0.49726775956284103</v>
      </c>
      <c r="CR30" s="40">
        <v>0.49726775956284103</v>
      </c>
      <c r="CS30" s="40">
        <v>0.49726775956284103</v>
      </c>
      <c r="CT30" s="40">
        <v>0.49726775956284103</v>
      </c>
      <c r="CU30" s="40">
        <v>0.49726775956284103</v>
      </c>
      <c r="CV30" s="40">
        <v>0.49726775956284103</v>
      </c>
      <c r="CW30" s="40">
        <v>0.49726775956284103</v>
      </c>
    </row>
    <row r="31" spans="1:102" x14ac:dyDescent="0.2">
      <c r="A31" s="36" t="s">
        <v>61</v>
      </c>
      <c r="B31" s="36" t="s">
        <v>60</v>
      </c>
      <c r="C31" s="33" t="s">
        <v>6</v>
      </c>
      <c r="D31" s="33">
        <v>1.95762128861746</v>
      </c>
      <c r="E31" s="44"/>
      <c r="F31" s="41"/>
      <c r="G31" s="43"/>
      <c r="H31" s="42"/>
      <c r="I31" s="42"/>
      <c r="J31" s="41"/>
      <c r="K31" s="41"/>
      <c r="O31" s="62" t="s">
        <v>59</v>
      </c>
      <c r="P31" s="33" t="s">
        <v>57</v>
      </c>
      <c r="Q31" s="33" t="s">
        <v>6</v>
      </c>
      <c r="R31" s="33" t="s">
        <v>1178</v>
      </c>
      <c r="S31" s="40">
        <v>0.45628415300546399</v>
      </c>
      <c r="T31" s="40">
        <v>0.45628415300546399</v>
      </c>
      <c r="U31" s="40">
        <v>0.45628415300546399</v>
      </c>
      <c r="V31" s="40">
        <v>0.45628415300546399</v>
      </c>
      <c r="W31" s="40">
        <v>0.45628415300546399</v>
      </c>
      <c r="X31" s="40">
        <v>0.45628415300546399</v>
      </c>
      <c r="Y31" s="40">
        <v>0.45628415300546399</v>
      </c>
      <c r="Z31" s="40">
        <v>0.45628415300546399</v>
      </c>
      <c r="AA31" s="40">
        <v>0.45628415300546399</v>
      </c>
      <c r="AB31" s="40">
        <v>0.45628415300546399</v>
      </c>
      <c r="AC31" s="40">
        <v>0.45628415300546399</v>
      </c>
      <c r="AD31" s="40">
        <v>0.45628415300546399</v>
      </c>
      <c r="AE31" s="40">
        <v>0.45628415300546399</v>
      </c>
      <c r="AF31" s="40">
        <v>0.45628415300546399</v>
      </c>
      <c r="AG31" s="40">
        <v>0.45628415300546399</v>
      </c>
      <c r="AH31" s="40">
        <v>0.45628415300546399</v>
      </c>
      <c r="AI31" s="40">
        <v>0.45628415300546399</v>
      </c>
      <c r="AJ31" s="40">
        <v>0.45628415300546399</v>
      </c>
      <c r="AK31" s="40">
        <v>0.45628415300546399</v>
      </c>
      <c r="AL31" s="40">
        <v>0.45628415300546399</v>
      </c>
      <c r="AM31" s="40">
        <v>0.45628415300546399</v>
      </c>
      <c r="AN31" s="40">
        <v>0.45628415300546399</v>
      </c>
      <c r="AO31" s="40">
        <v>0.45628415300546399</v>
      </c>
      <c r="AP31" s="40">
        <v>0.45628415300546399</v>
      </c>
      <c r="AQ31" s="40">
        <v>0.45628415300546399</v>
      </c>
      <c r="AR31" s="40">
        <v>0.45628415300546399</v>
      </c>
      <c r="AS31" s="40">
        <v>0.45628415300546399</v>
      </c>
      <c r="AT31" s="40">
        <v>0.45628415300546399</v>
      </c>
      <c r="AU31" s="40">
        <v>0.45628415300546399</v>
      </c>
      <c r="AV31" s="40">
        <v>0.45628415300546399</v>
      </c>
      <c r="AW31" s="40">
        <v>0.45628415300546399</v>
      </c>
      <c r="AX31" s="40">
        <v>0.45628415300546399</v>
      </c>
      <c r="AY31" s="40">
        <v>0.45628415300546399</v>
      </c>
      <c r="AZ31" s="40">
        <v>0.45628415300546399</v>
      </c>
      <c r="BA31" s="40">
        <v>0.45628415300546399</v>
      </c>
      <c r="BB31" s="40">
        <v>0.45628415300546399</v>
      </c>
      <c r="BC31" s="40">
        <v>0.45628415300546399</v>
      </c>
      <c r="BD31" s="40">
        <v>0.45628415300546399</v>
      </c>
      <c r="BE31" s="40">
        <v>0.45628415300546399</v>
      </c>
      <c r="BF31" s="40">
        <v>0.45628415300546399</v>
      </c>
      <c r="BG31" s="40">
        <v>0.45628415300546399</v>
      </c>
      <c r="BH31" s="40">
        <v>0.45628415300546399</v>
      </c>
      <c r="BI31" s="40">
        <v>0.45628415300546399</v>
      </c>
      <c r="BJ31" s="40">
        <v>0.45628415300546399</v>
      </c>
      <c r="BK31" s="40">
        <v>0.45628415300546399</v>
      </c>
      <c r="BL31" s="40">
        <v>0.45628415300546399</v>
      </c>
      <c r="BM31" s="40">
        <v>0.45628415300546399</v>
      </c>
      <c r="BN31" s="40">
        <v>0.45628415300546399</v>
      </c>
      <c r="BO31" s="40">
        <v>0.45628415300546399</v>
      </c>
      <c r="BP31" s="40">
        <v>0.45628415300546399</v>
      </c>
      <c r="BQ31" s="40">
        <v>0.45628415300546399</v>
      </c>
      <c r="BR31" s="40">
        <v>0.45628415300546399</v>
      </c>
      <c r="BS31" s="40">
        <v>0.45628415300546399</v>
      </c>
      <c r="BT31" s="40">
        <v>0.45628415300546399</v>
      </c>
      <c r="BU31" s="40">
        <v>0.45628415300546399</v>
      </c>
      <c r="BV31" s="40">
        <v>0.45628415300546399</v>
      </c>
      <c r="BW31" s="40">
        <v>0.45628415300546399</v>
      </c>
      <c r="BX31" s="40">
        <v>0.45628415300546399</v>
      </c>
      <c r="BY31" s="40">
        <v>0.45628415300546399</v>
      </c>
      <c r="BZ31" s="40">
        <v>0.45628415300546399</v>
      </c>
      <c r="CA31" s="40">
        <v>0.45628415300546399</v>
      </c>
      <c r="CB31" s="40">
        <v>0.45628415300546399</v>
      </c>
      <c r="CC31" s="40">
        <v>0.45628415300546399</v>
      </c>
      <c r="CD31" s="40">
        <v>0.45628415300546399</v>
      </c>
      <c r="CE31" s="40">
        <v>0.45628415300546399</v>
      </c>
      <c r="CF31" s="40">
        <v>0.45628415300546399</v>
      </c>
      <c r="CG31" s="40">
        <v>0.45628415300546399</v>
      </c>
      <c r="CH31" s="40">
        <v>0.45628415300546399</v>
      </c>
      <c r="CI31" s="40">
        <v>0.45628415300546399</v>
      </c>
      <c r="CJ31" s="40">
        <v>0.45628415300546399</v>
      </c>
      <c r="CK31" s="40">
        <v>0.45628415300546399</v>
      </c>
      <c r="CL31" s="40">
        <v>0.45628415300546399</v>
      </c>
      <c r="CM31" s="40">
        <v>0.45628415300546399</v>
      </c>
      <c r="CN31" s="40">
        <v>0.45628415300546399</v>
      </c>
      <c r="CO31" s="40">
        <v>0.45628415300546399</v>
      </c>
      <c r="CP31" s="40">
        <v>0.45628415300546399</v>
      </c>
      <c r="CQ31" s="40">
        <v>0.45628415300546399</v>
      </c>
      <c r="CR31" s="40">
        <v>0.45628415300546399</v>
      </c>
      <c r="CS31" s="40">
        <v>0.45628415300546399</v>
      </c>
      <c r="CT31" s="40">
        <v>0.45628415300546399</v>
      </c>
      <c r="CU31" s="40">
        <v>0.45628415300546399</v>
      </c>
      <c r="CV31" s="40">
        <v>0.45628415300546399</v>
      </c>
      <c r="CW31" s="40">
        <v>0.45628415300546399</v>
      </c>
    </row>
    <row r="32" spans="1:102" x14ac:dyDescent="0.2">
      <c r="A32" s="36" t="s">
        <v>61</v>
      </c>
      <c r="B32" s="36" t="s">
        <v>60</v>
      </c>
      <c r="C32" s="33" t="s">
        <v>1174</v>
      </c>
      <c r="D32" s="33">
        <v>2.0316710345626299</v>
      </c>
      <c r="E32" s="44"/>
      <c r="F32" s="41"/>
      <c r="G32" s="43"/>
      <c r="H32" s="42"/>
      <c r="I32" s="42"/>
      <c r="J32" s="41"/>
      <c r="K32" s="41"/>
      <c r="O32" s="62" t="s">
        <v>59</v>
      </c>
      <c r="P32" s="33" t="s">
        <v>57</v>
      </c>
      <c r="Q32" s="33" t="s">
        <v>6</v>
      </c>
      <c r="R32" s="33" t="s">
        <v>1177</v>
      </c>
      <c r="S32" s="40">
        <v>6.2451209992193599E-3</v>
      </c>
      <c r="T32" s="40">
        <v>6.2451209992193599E-3</v>
      </c>
      <c r="U32" s="40">
        <v>6.2451209992193599E-3</v>
      </c>
      <c r="V32" s="40">
        <v>6.2451209992193599E-3</v>
      </c>
      <c r="W32" s="40">
        <v>6.2451209992193599E-3</v>
      </c>
      <c r="X32" s="40">
        <v>6.2451209992193599E-3</v>
      </c>
      <c r="Y32" s="40">
        <v>6.2451209992193599E-3</v>
      </c>
      <c r="Z32" s="40">
        <v>6.2451209992193599E-3</v>
      </c>
      <c r="AA32" s="40">
        <v>6.2451209992193599E-3</v>
      </c>
      <c r="AB32" s="40">
        <v>6.2451209992193599E-3</v>
      </c>
      <c r="AC32" s="40">
        <v>6.2451209992193599E-3</v>
      </c>
      <c r="AD32" s="40">
        <v>6.2451209992193599E-3</v>
      </c>
      <c r="AE32" s="40">
        <v>6.2451209992193599E-3</v>
      </c>
      <c r="AF32" s="40">
        <v>6.2451209992193599E-3</v>
      </c>
      <c r="AG32" s="40">
        <v>6.2451209992193599E-3</v>
      </c>
      <c r="AH32" s="40">
        <v>6.2451209992193599E-3</v>
      </c>
      <c r="AI32" s="40">
        <v>6.2451209992193599E-3</v>
      </c>
      <c r="AJ32" s="40">
        <v>6.2451209992193599E-3</v>
      </c>
      <c r="AK32" s="40">
        <v>6.2451209992193599E-3</v>
      </c>
      <c r="AL32" s="40">
        <v>6.2451209992193599E-3</v>
      </c>
      <c r="AM32" s="40">
        <v>6.2451209992193599E-3</v>
      </c>
      <c r="AN32" s="40">
        <v>6.2451209992193599E-3</v>
      </c>
      <c r="AO32" s="40">
        <v>6.2451209992193599E-3</v>
      </c>
      <c r="AP32" s="40">
        <v>6.2451209992193599E-3</v>
      </c>
      <c r="AQ32" s="40">
        <v>6.2451209992193599E-3</v>
      </c>
      <c r="AR32" s="40">
        <v>6.2451209992193599E-3</v>
      </c>
      <c r="AS32" s="40">
        <v>6.2451209992193599E-3</v>
      </c>
      <c r="AT32" s="40">
        <v>6.2451209992193599E-3</v>
      </c>
      <c r="AU32" s="40">
        <v>6.2451209992193599E-3</v>
      </c>
      <c r="AV32" s="40">
        <v>6.2451209992193599E-3</v>
      </c>
      <c r="AW32" s="40">
        <v>6.2451209992193599E-3</v>
      </c>
      <c r="AX32" s="40">
        <v>6.2451209992193599E-3</v>
      </c>
      <c r="AY32" s="40">
        <v>6.2451209992193599E-3</v>
      </c>
      <c r="AZ32" s="40">
        <v>6.2451209992193599E-3</v>
      </c>
      <c r="BA32" s="40">
        <v>6.2451209992193599E-3</v>
      </c>
      <c r="BB32" s="40">
        <v>6.2451209992193599E-3</v>
      </c>
      <c r="BC32" s="40">
        <v>6.2451209992193599E-3</v>
      </c>
      <c r="BD32" s="40">
        <v>6.2451209992193599E-3</v>
      </c>
      <c r="BE32" s="40">
        <v>6.2451209992193599E-3</v>
      </c>
      <c r="BF32" s="40">
        <v>6.2451209992193599E-3</v>
      </c>
      <c r="BG32" s="40">
        <v>6.2451209992193599E-3</v>
      </c>
      <c r="BH32" s="40">
        <v>6.2451209992193599E-3</v>
      </c>
      <c r="BI32" s="40">
        <v>6.2451209992193599E-3</v>
      </c>
      <c r="BJ32" s="40">
        <v>6.2451209992193599E-3</v>
      </c>
      <c r="BK32" s="40">
        <v>6.2451209992193599E-3</v>
      </c>
      <c r="BL32" s="40">
        <v>6.2451209992193599E-3</v>
      </c>
      <c r="BM32" s="40">
        <v>6.2451209992193599E-3</v>
      </c>
      <c r="BN32" s="40">
        <v>6.2451209992193599E-3</v>
      </c>
      <c r="BO32" s="40">
        <v>6.2451209992193599E-3</v>
      </c>
      <c r="BP32" s="40">
        <v>6.2451209992193599E-3</v>
      </c>
      <c r="BQ32" s="40">
        <v>6.2451209992193599E-3</v>
      </c>
      <c r="BR32" s="40">
        <v>6.2451209992193599E-3</v>
      </c>
      <c r="BS32" s="40">
        <v>6.2451209992193599E-3</v>
      </c>
      <c r="BT32" s="40">
        <v>6.2451209992193599E-3</v>
      </c>
      <c r="BU32" s="40">
        <v>6.2451209992193599E-3</v>
      </c>
      <c r="BV32" s="40">
        <v>6.2451209992193599E-3</v>
      </c>
      <c r="BW32" s="40">
        <v>6.2451209992193599E-3</v>
      </c>
      <c r="BX32" s="40">
        <v>6.2451209992193599E-3</v>
      </c>
      <c r="BY32" s="40">
        <v>6.2451209992193599E-3</v>
      </c>
      <c r="BZ32" s="40">
        <v>6.2451209992193599E-3</v>
      </c>
      <c r="CA32" s="40">
        <v>6.2451209992193599E-3</v>
      </c>
      <c r="CB32" s="40">
        <v>6.2451209992193599E-3</v>
      </c>
      <c r="CC32" s="40">
        <v>6.2451209992193599E-3</v>
      </c>
      <c r="CD32" s="40">
        <v>6.2451209992193599E-3</v>
      </c>
      <c r="CE32" s="40">
        <v>6.2451209992193599E-3</v>
      </c>
      <c r="CF32" s="40">
        <v>6.2451209992193599E-3</v>
      </c>
      <c r="CG32" s="40">
        <v>6.2451209992193599E-3</v>
      </c>
      <c r="CH32" s="40">
        <v>6.2451209992193599E-3</v>
      </c>
      <c r="CI32" s="40">
        <v>6.2451209992193599E-3</v>
      </c>
      <c r="CJ32" s="40">
        <v>6.2451209992193599E-3</v>
      </c>
      <c r="CK32" s="40">
        <v>6.2451209992193599E-3</v>
      </c>
      <c r="CL32" s="40">
        <v>6.2451209992193599E-3</v>
      </c>
      <c r="CM32" s="40">
        <v>6.2451209992193599E-3</v>
      </c>
      <c r="CN32" s="40">
        <v>6.2451209992193599E-3</v>
      </c>
      <c r="CO32" s="40">
        <v>6.2451209992193599E-3</v>
      </c>
      <c r="CP32" s="40">
        <v>6.2451209992193599E-3</v>
      </c>
      <c r="CQ32" s="40">
        <v>6.2451209992193599E-3</v>
      </c>
      <c r="CR32" s="40">
        <v>6.2451209992193599E-3</v>
      </c>
      <c r="CS32" s="40">
        <v>6.2451209992193599E-3</v>
      </c>
      <c r="CT32" s="40">
        <v>6.2451209992193599E-3</v>
      </c>
      <c r="CU32" s="40">
        <v>6.2451209992193599E-3</v>
      </c>
      <c r="CV32" s="40">
        <v>6.2451209992193599E-3</v>
      </c>
      <c r="CW32" s="40">
        <v>6.2451209992193599E-3</v>
      </c>
    </row>
    <row r="33" spans="1:101" x14ac:dyDescent="0.2">
      <c r="A33" s="36" t="s">
        <v>1176</v>
      </c>
      <c r="B33" s="35" t="s">
        <v>1175</v>
      </c>
      <c r="C33" s="33" t="s">
        <v>6</v>
      </c>
      <c r="D33" s="33">
        <v>3.3188675951423399</v>
      </c>
      <c r="E33" s="44"/>
      <c r="F33" s="41"/>
      <c r="G33" s="43"/>
      <c r="H33" s="42"/>
      <c r="I33" s="42"/>
      <c r="J33" s="41"/>
      <c r="K33" s="41"/>
      <c r="O33" s="62" t="s">
        <v>59</v>
      </c>
      <c r="P33" s="33" t="s">
        <v>57</v>
      </c>
      <c r="Q33" s="33" t="s">
        <v>6</v>
      </c>
      <c r="R33" s="33" t="s">
        <v>1173</v>
      </c>
      <c r="S33" s="40">
        <v>1.09289617486338E-2</v>
      </c>
      <c r="T33" s="40">
        <v>1.09289617486338E-2</v>
      </c>
      <c r="U33" s="40">
        <v>1.09289617486338E-2</v>
      </c>
      <c r="V33" s="40">
        <v>1.09289617486338E-2</v>
      </c>
      <c r="W33" s="40">
        <v>1.09289617486338E-2</v>
      </c>
      <c r="X33" s="40">
        <v>1.09289617486338E-2</v>
      </c>
      <c r="Y33" s="40">
        <v>1.09289617486338E-2</v>
      </c>
      <c r="Z33" s="40">
        <v>1.09289617486338E-2</v>
      </c>
      <c r="AA33" s="40">
        <v>1.09289617486338E-2</v>
      </c>
      <c r="AB33" s="40">
        <v>1.09289617486338E-2</v>
      </c>
      <c r="AC33" s="40">
        <v>1.09289617486338E-2</v>
      </c>
      <c r="AD33" s="40">
        <v>1.09289617486338E-2</v>
      </c>
      <c r="AE33" s="40">
        <v>1.09289617486338E-2</v>
      </c>
      <c r="AF33" s="40">
        <v>1.09289617486338E-2</v>
      </c>
      <c r="AG33" s="40">
        <v>1.09289617486338E-2</v>
      </c>
      <c r="AH33" s="40">
        <v>1.09289617486338E-2</v>
      </c>
      <c r="AI33" s="40">
        <v>1.09289617486338E-2</v>
      </c>
      <c r="AJ33" s="40">
        <v>1.09289617486338E-2</v>
      </c>
      <c r="AK33" s="40">
        <v>1.09289617486338E-2</v>
      </c>
      <c r="AL33" s="40">
        <v>1.09289617486338E-2</v>
      </c>
      <c r="AM33" s="40">
        <v>1.09289617486338E-2</v>
      </c>
      <c r="AN33" s="40">
        <v>1.09289617486338E-2</v>
      </c>
      <c r="AO33" s="40">
        <v>1.09289617486338E-2</v>
      </c>
      <c r="AP33" s="40">
        <v>1.09289617486338E-2</v>
      </c>
      <c r="AQ33" s="40">
        <v>1.09289617486338E-2</v>
      </c>
      <c r="AR33" s="40">
        <v>1.09289617486338E-2</v>
      </c>
      <c r="AS33" s="40">
        <v>1.09289617486338E-2</v>
      </c>
      <c r="AT33" s="40">
        <v>1.09289617486338E-2</v>
      </c>
      <c r="AU33" s="40">
        <v>1.09289617486338E-2</v>
      </c>
      <c r="AV33" s="40">
        <v>1.09289617486338E-2</v>
      </c>
      <c r="AW33" s="40">
        <v>1.09289617486338E-2</v>
      </c>
      <c r="AX33" s="40">
        <v>1.09289617486338E-2</v>
      </c>
      <c r="AY33" s="40">
        <v>1.09289617486338E-2</v>
      </c>
      <c r="AZ33" s="40">
        <v>1.09289617486338E-2</v>
      </c>
      <c r="BA33" s="40">
        <v>1.09289617486338E-2</v>
      </c>
      <c r="BB33" s="40">
        <v>1.09289617486338E-2</v>
      </c>
      <c r="BC33" s="40">
        <v>1.09289617486338E-2</v>
      </c>
      <c r="BD33" s="40">
        <v>1.09289617486338E-2</v>
      </c>
      <c r="BE33" s="40">
        <v>1.09289617486338E-2</v>
      </c>
      <c r="BF33" s="40">
        <v>1.09289617486338E-2</v>
      </c>
      <c r="BG33" s="40">
        <v>1.09289617486338E-2</v>
      </c>
      <c r="BH33" s="40">
        <v>1.09289617486338E-2</v>
      </c>
      <c r="BI33" s="40">
        <v>1.09289617486338E-2</v>
      </c>
      <c r="BJ33" s="40">
        <v>1.09289617486338E-2</v>
      </c>
      <c r="BK33" s="40">
        <v>1.09289617486338E-2</v>
      </c>
      <c r="BL33" s="40">
        <v>1.09289617486338E-2</v>
      </c>
      <c r="BM33" s="40">
        <v>1.09289617486338E-2</v>
      </c>
      <c r="BN33" s="40">
        <v>1.09289617486338E-2</v>
      </c>
      <c r="BO33" s="40">
        <v>1.09289617486338E-2</v>
      </c>
      <c r="BP33" s="40">
        <v>1.09289617486338E-2</v>
      </c>
      <c r="BQ33" s="40">
        <v>1.09289617486338E-2</v>
      </c>
      <c r="BR33" s="40">
        <v>1.09289617486338E-2</v>
      </c>
      <c r="BS33" s="40">
        <v>1.09289617486338E-2</v>
      </c>
      <c r="BT33" s="40">
        <v>1.09289617486338E-2</v>
      </c>
      <c r="BU33" s="40">
        <v>1.09289617486338E-2</v>
      </c>
      <c r="BV33" s="40">
        <v>1.09289617486338E-2</v>
      </c>
      <c r="BW33" s="40">
        <v>1.09289617486338E-2</v>
      </c>
      <c r="BX33" s="40">
        <v>1.09289617486338E-2</v>
      </c>
      <c r="BY33" s="40">
        <v>1.09289617486338E-2</v>
      </c>
      <c r="BZ33" s="40">
        <v>1.09289617486338E-2</v>
      </c>
      <c r="CA33" s="40">
        <v>1.09289617486338E-2</v>
      </c>
      <c r="CB33" s="40">
        <v>1.09289617486338E-2</v>
      </c>
      <c r="CC33" s="40">
        <v>1.09289617486338E-2</v>
      </c>
      <c r="CD33" s="40">
        <v>1.09289617486338E-2</v>
      </c>
      <c r="CE33" s="40">
        <v>1.09289617486338E-2</v>
      </c>
      <c r="CF33" s="40">
        <v>1.09289617486338E-2</v>
      </c>
      <c r="CG33" s="40">
        <v>1.09289617486338E-2</v>
      </c>
      <c r="CH33" s="40">
        <v>1.09289617486338E-2</v>
      </c>
      <c r="CI33" s="40">
        <v>1.09289617486338E-2</v>
      </c>
      <c r="CJ33" s="40">
        <v>1.09289617486338E-2</v>
      </c>
      <c r="CK33" s="40">
        <v>1.09289617486338E-2</v>
      </c>
      <c r="CL33" s="40">
        <v>1.09289617486338E-2</v>
      </c>
      <c r="CM33" s="40">
        <v>1.09289617486338E-2</v>
      </c>
      <c r="CN33" s="40">
        <v>1.09289617486338E-2</v>
      </c>
      <c r="CO33" s="40">
        <v>1.09289617486338E-2</v>
      </c>
      <c r="CP33" s="40">
        <v>1.09289617486338E-2</v>
      </c>
      <c r="CQ33" s="40">
        <v>1.09289617486338E-2</v>
      </c>
      <c r="CR33" s="40">
        <v>1.09289617486338E-2</v>
      </c>
      <c r="CS33" s="40">
        <v>1.09289617486338E-2</v>
      </c>
      <c r="CT33" s="40">
        <v>1.09289617486338E-2</v>
      </c>
      <c r="CU33" s="40">
        <v>1.09289617486338E-2</v>
      </c>
      <c r="CV33" s="40">
        <v>1.09289617486338E-2</v>
      </c>
      <c r="CW33" s="40">
        <v>1.09289617486338E-2</v>
      </c>
    </row>
    <row r="34" spans="1:101" x14ac:dyDescent="0.2">
      <c r="A34" s="36" t="s">
        <v>1176</v>
      </c>
      <c r="B34" s="35" t="s">
        <v>1175</v>
      </c>
      <c r="C34" s="33" t="s">
        <v>1174</v>
      </c>
      <c r="D34" s="33">
        <v>3.3639513534123999</v>
      </c>
      <c r="E34" s="44"/>
      <c r="F34" s="41"/>
      <c r="G34" s="43"/>
      <c r="H34" s="42"/>
      <c r="I34" s="42"/>
      <c r="J34" s="41"/>
      <c r="K34" s="41"/>
      <c r="O34" s="62" t="s">
        <v>59</v>
      </c>
      <c r="P34" s="33" t="s">
        <v>57</v>
      </c>
      <c r="Q34" s="33" t="s">
        <v>1174</v>
      </c>
      <c r="R34" s="33" t="s">
        <v>1181</v>
      </c>
      <c r="S34" s="40">
        <v>0.233606557377049</v>
      </c>
      <c r="T34" s="40">
        <v>0.233606557377049</v>
      </c>
      <c r="U34" s="40">
        <v>0.233606557377049</v>
      </c>
      <c r="V34" s="40">
        <v>0.233606557377049</v>
      </c>
      <c r="W34" s="40">
        <v>0.233606557377049</v>
      </c>
      <c r="X34" s="40">
        <v>0.233606557377049</v>
      </c>
      <c r="Y34" s="40">
        <v>0.233606557377049</v>
      </c>
      <c r="Z34" s="40">
        <v>0.233606557377049</v>
      </c>
      <c r="AA34" s="40">
        <v>0.233606557377049</v>
      </c>
      <c r="AB34" s="40">
        <v>0.233606557377049</v>
      </c>
      <c r="AC34" s="40">
        <v>0.233606557377049</v>
      </c>
      <c r="AD34" s="40">
        <v>0.233606557377049</v>
      </c>
      <c r="AE34" s="40">
        <v>0.233606557377049</v>
      </c>
      <c r="AF34" s="40">
        <v>0.233606557377049</v>
      </c>
      <c r="AG34" s="40">
        <v>0.233606557377049</v>
      </c>
      <c r="AH34" s="40">
        <v>0.233606557377049</v>
      </c>
      <c r="AI34" s="40">
        <v>0.233606557377049</v>
      </c>
      <c r="AJ34" s="40">
        <v>0.233606557377049</v>
      </c>
      <c r="AK34" s="40">
        <v>0.233606557377049</v>
      </c>
      <c r="AL34" s="40">
        <v>0.233606557377049</v>
      </c>
      <c r="AM34" s="40">
        <v>0.233606557377049</v>
      </c>
      <c r="AN34" s="40">
        <v>0.233606557377049</v>
      </c>
      <c r="AO34" s="40">
        <v>0.233606557377049</v>
      </c>
      <c r="AP34" s="40">
        <v>0.233606557377049</v>
      </c>
      <c r="AQ34" s="40">
        <v>0.233606557377049</v>
      </c>
      <c r="AR34" s="40">
        <v>0.233606557377049</v>
      </c>
      <c r="AS34" s="40">
        <v>0.233606557377049</v>
      </c>
      <c r="AT34" s="40">
        <v>0.233606557377049</v>
      </c>
      <c r="AU34" s="40">
        <v>0.233606557377049</v>
      </c>
      <c r="AV34" s="40">
        <v>0.233606557377049</v>
      </c>
      <c r="AW34" s="40">
        <v>0.233606557377049</v>
      </c>
      <c r="AX34" s="40">
        <v>0.233606557377049</v>
      </c>
      <c r="AY34" s="40">
        <v>0.233606557377049</v>
      </c>
      <c r="AZ34" s="40">
        <v>0.233606557377049</v>
      </c>
      <c r="BA34" s="40">
        <v>0.233606557377049</v>
      </c>
      <c r="BB34" s="40">
        <v>0.233606557377049</v>
      </c>
      <c r="BC34" s="40">
        <v>0.233606557377049</v>
      </c>
      <c r="BD34" s="40">
        <v>0.233606557377049</v>
      </c>
      <c r="BE34" s="40">
        <v>0.233606557377049</v>
      </c>
      <c r="BF34" s="40">
        <v>0.233606557377049</v>
      </c>
      <c r="BG34" s="40">
        <v>0.233606557377049</v>
      </c>
      <c r="BH34" s="40">
        <v>0.233606557377049</v>
      </c>
      <c r="BI34" s="40">
        <v>0.233606557377049</v>
      </c>
      <c r="BJ34" s="40">
        <v>0.233606557377049</v>
      </c>
      <c r="BK34" s="40">
        <v>0.233606557377049</v>
      </c>
      <c r="BL34" s="40">
        <v>0.233606557377049</v>
      </c>
      <c r="BM34" s="40">
        <v>0.233606557377049</v>
      </c>
      <c r="BN34" s="40">
        <v>0.233606557377049</v>
      </c>
      <c r="BO34" s="40">
        <v>0.233606557377049</v>
      </c>
      <c r="BP34" s="40">
        <v>0.233606557377049</v>
      </c>
      <c r="BQ34" s="40">
        <v>0.233606557377049</v>
      </c>
      <c r="BR34" s="40">
        <v>0.233606557377049</v>
      </c>
      <c r="BS34" s="40">
        <v>0.233606557377049</v>
      </c>
      <c r="BT34" s="40">
        <v>0.233606557377049</v>
      </c>
      <c r="BU34" s="40">
        <v>0.233606557377049</v>
      </c>
      <c r="BV34" s="40">
        <v>0.233606557377049</v>
      </c>
      <c r="BW34" s="40">
        <v>0.233606557377049</v>
      </c>
      <c r="BX34" s="40">
        <v>0.233606557377049</v>
      </c>
      <c r="BY34" s="40">
        <v>0.233606557377049</v>
      </c>
      <c r="BZ34" s="40">
        <v>0.233606557377049</v>
      </c>
      <c r="CA34" s="40">
        <v>0.233606557377049</v>
      </c>
      <c r="CB34" s="40">
        <v>0.233606557377049</v>
      </c>
      <c r="CC34" s="40">
        <v>0.233606557377049</v>
      </c>
      <c r="CD34" s="40">
        <v>0.233606557377049</v>
      </c>
      <c r="CE34" s="40">
        <v>0.233606557377049</v>
      </c>
      <c r="CF34" s="40">
        <v>0.233606557377049</v>
      </c>
      <c r="CG34" s="40">
        <v>0.233606557377049</v>
      </c>
      <c r="CH34" s="40">
        <v>0.233606557377049</v>
      </c>
      <c r="CI34" s="40">
        <v>0.233606557377049</v>
      </c>
      <c r="CJ34" s="40">
        <v>0.233606557377049</v>
      </c>
      <c r="CK34" s="40">
        <v>0.233606557377049</v>
      </c>
      <c r="CL34" s="40">
        <v>0.233606557377049</v>
      </c>
      <c r="CM34" s="40">
        <v>0.233606557377049</v>
      </c>
      <c r="CN34" s="40">
        <v>0.233606557377049</v>
      </c>
      <c r="CO34" s="40">
        <v>0.233606557377049</v>
      </c>
      <c r="CP34" s="40">
        <v>0.233606557377049</v>
      </c>
      <c r="CQ34" s="40">
        <v>0.233606557377049</v>
      </c>
      <c r="CR34" s="40">
        <v>0.233606557377049</v>
      </c>
      <c r="CS34" s="40">
        <v>0.233606557377049</v>
      </c>
      <c r="CT34" s="40">
        <v>0.233606557377049</v>
      </c>
      <c r="CU34" s="40">
        <v>0.233606557377049</v>
      </c>
      <c r="CV34" s="40">
        <v>0.233606557377049</v>
      </c>
      <c r="CW34" s="40">
        <v>0.233606557377049</v>
      </c>
    </row>
    <row r="35" spans="1:101" x14ac:dyDescent="0.2">
      <c r="A35" s="36"/>
      <c r="B35" s="35"/>
      <c r="F35" s="41"/>
      <c r="G35" s="43"/>
      <c r="H35" s="42"/>
      <c r="I35" s="42"/>
      <c r="J35" s="41"/>
      <c r="K35" s="41"/>
      <c r="O35" s="62" t="s">
        <v>59</v>
      </c>
      <c r="P35" s="33" t="s">
        <v>57</v>
      </c>
      <c r="Q35" s="33" t="s">
        <v>1174</v>
      </c>
      <c r="R35" s="33" t="s">
        <v>1180</v>
      </c>
      <c r="S35" s="40">
        <v>0.21379781420765001</v>
      </c>
      <c r="T35" s="40">
        <v>0.21379781420765001</v>
      </c>
      <c r="U35" s="40">
        <v>0.21379781420765001</v>
      </c>
      <c r="V35" s="40">
        <v>0.21379781420765001</v>
      </c>
      <c r="W35" s="40">
        <v>0.21379781420765001</v>
      </c>
      <c r="X35" s="40">
        <v>0.21379781420765001</v>
      </c>
      <c r="Y35" s="40">
        <v>0.21379781420765001</v>
      </c>
      <c r="Z35" s="40">
        <v>0.21379781420765001</v>
      </c>
      <c r="AA35" s="40">
        <v>0.21379781420765001</v>
      </c>
      <c r="AB35" s="40">
        <v>0.21379781420765001</v>
      </c>
      <c r="AC35" s="40">
        <v>0.21379781420765001</v>
      </c>
      <c r="AD35" s="40">
        <v>0.21379781420765001</v>
      </c>
      <c r="AE35" s="40">
        <v>0.21379781420765001</v>
      </c>
      <c r="AF35" s="40">
        <v>0.21379781420765001</v>
      </c>
      <c r="AG35" s="40">
        <v>0.21379781420765001</v>
      </c>
      <c r="AH35" s="40">
        <v>0.21379781420765001</v>
      </c>
      <c r="AI35" s="40">
        <v>0.21379781420765001</v>
      </c>
      <c r="AJ35" s="40">
        <v>0.21379781420765001</v>
      </c>
      <c r="AK35" s="40">
        <v>0.21379781420765001</v>
      </c>
      <c r="AL35" s="40">
        <v>0.21379781420765001</v>
      </c>
      <c r="AM35" s="40">
        <v>0.21379781420765001</v>
      </c>
      <c r="AN35" s="40">
        <v>0.21379781420765001</v>
      </c>
      <c r="AO35" s="40">
        <v>0.21379781420765001</v>
      </c>
      <c r="AP35" s="40">
        <v>0.21379781420765001</v>
      </c>
      <c r="AQ35" s="40">
        <v>0.21379781420765001</v>
      </c>
      <c r="AR35" s="40">
        <v>0.21379781420765001</v>
      </c>
      <c r="AS35" s="40">
        <v>0.21379781420765001</v>
      </c>
      <c r="AT35" s="40">
        <v>0.21379781420765001</v>
      </c>
      <c r="AU35" s="40">
        <v>0.21379781420765001</v>
      </c>
      <c r="AV35" s="40">
        <v>0.21379781420765001</v>
      </c>
      <c r="AW35" s="40">
        <v>0.21379781420765001</v>
      </c>
      <c r="AX35" s="40">
        <v>0.21379781420765001</v>
      </c>
      <c r="AY35" s="40">
        <v>0.21379781420765001</v>
      </c>
      <c r="AZ35" s="40">
        <v>0.21379781420765001</v>
      </c>
      <c r="BA35" s="40">
        <v>0.21379781420765001</v>
      </c>
      <c r="BB35" s="40">
        <v>0.21379781420765001</v>
      </c>
      <c r="BC35" s="40">
        <v>0.21379781420765001</v>
      </c>
      <c r="BD35" s="40">
        <v>0.21379781420765001</v>
      </c>
      <c r="BE35" s="40">
        <v>0.21379781420765001</v>
      </c>
      <c r="BF35" s="40">
        <v>0.21379781420765001</v>
      </c>
      <c r="BG35" s="40">
        <v>0.21379781420765001</v>
      </c>
      <c r="BH35" s="40">
        <v>0.21379781420765001</v>
      </c>
      <c r="BI35" s="40">
        <v>0.21379781420765001</v>
      </c>
      <c r="BJ35" s="40">
        <v>0.21379781420765001</v>
      </c>
      <c r="BK35" s="40">
        <v>0.21379781420765001</v>
      </c>
      <c r="BL35" s="40">
        <v>0.21379781420765001</v>
      </c>
      <c r="BM35" s="40">
        <v>0.21379781420765001</v>
      </c>
      <c r="BN35" s="40">
        <v>0.21379781420765001</v>
      </c>
      <c r="BO35" s="40">
        <v>0.21379781420765001</v>
      </c>
      <c r="BP35" s="40">
        <v>0.21379781420765001</v>
      </c>
      <c r="BQ35" s="40">
        <v>0.21379781420765001</v>
      </c>
      <c r="BR35" s="40">
        <v>0.21379781420765001</v>
      </c>
      <c r="BS35" s="40">
        <v>0.21379781420765001</v>
      </c>
      <c r="BT35" s="40">
        <v>0.21379781420765001</v>
      </c>
      <c r="BU35" s="40">
        <v>0.21379781420765001</v>
      </c>
      <c r="BV35" s="40">
        <v>0.21379781420765001</v>
      </c>
      <c r="BW35" s="40">
        <v>0.21379781420765001</v>
      </c>
      <c r="BX35" s="40">
        <v>0.21379781420765001</v>
      </c>
      <c r="BY35" s="40">
        <v>0.21379781420765001</v>
      </c>
      <c r="BZ35" s="40">
        <v>0.21379781420765001</v>
      </c>
      <c r="CA35" s="40">
        <v>0.21379781420765001</v>
      </c>
      <c r="CB35" s="40">
        <v>0.21379781420765001</v>
      </c>
      <c r="CC35" s="40">
        <v>0.21379781420765001</v>
      </c>
      <c r="CD35" s="40">
        <v>0.21379781420765001</v>
      </c>
      <c r="CE35" s="40">
        <v>0.21379781420765001</v>
      </c>
      <c r="CF35" s="40">
        <v>0.21379781420765001</v>
      </c>
      <c r="CG35" s="40">
        <v>0.21379781420765001</v>
      </c>
      <c r="CH35" s="40">
        <v>0.21379781420765001</v>
      </c>
      <c r="CI35" s="40">
        <v>0.21379781420765001</v>
      </c>
      <c r="CJ35" s="40">
        <v>0.21379781420765001</v>
      </c>
      <c r="CK35" s="40">
        <v>0.21379781420765001</v>
      </c>
      <c r="CL35" s="40">
        <v>0.21379781420765001</v>
      </c>
      <c r="CM35" s="40">
        <v>0.21379781420765001</v>
      </c>
      <c r="CN35" s="40">
        <v>0.21379781420765001</v>
      </c>
      <c r="CO35" s="40">
        <v>0.21379781420765001</v>
      </c>
      <c r="CP35" s="40">
        <v>0.21379781420765001</v>
      </c>
      <c r="CQ35" s="40">
        <v>0.21379781420765001</v>
      </c>
      <c r="CR35" s="40">
        <v>0.21379781420765001</v>
      </c>
      <c r="CS35" s="40">
        <v>0.21379781420765001</v>
      </c>
      <c r="CT35" s="40">
        <v>0.21379781420765001</v>
      </c>
      <c r="CU35" s="40">
        <v>0.21379781420765001</v>
      </c>
      <c r="CV35" s="40">
        <v>0.21379781420765001</v>
      </c>
      <c r="CW35" s="40">
        <v>0.21379781420765001</v>
      </c>
    </row>
    <row r="36" spans="1:101" x14ac:dyDescent="0.2">
      <c r="A36" s="36"/>
      <c r="B36" s="35"/>
      <c r="F36" s="41"/>
      <c r="G36" s="43"/>
      <c r="H36" s="42"/>
      <c r="I36" s="42"/>
      <c r="J36" s="41"/>
      <c r="K36" s="41"/>
      <c r="O36" s="62" t="s">
        <v>59</v>
      </c>
      <c r="P36" s="33" t="s">
        <v>57</v>
      </c>
      <c r="Q36" s="33" t="s">
        <v>1174</v>
      </c>
      <c r="R36" s="33" t="s">
        <v>1177</v>
      </c>
      <c r="S36" s="40">
        <v>3.9032006245120999E-4</v>
      </c>
      <c r="T36" s="40">
        <v>3.9032006245120999E-4</v>
      </c>
      <c r="U36" s="40">
        <v>3.9032006245120999E-4</v>
      </c>
      <c r="V36" s="40">
        <v>3.9032006245120999E-4</v>
      </c>
      <c r="W36" s="40">
        <v>3.9032006245120999E-4</v>
      </c>
      <c r="X36" s="40">
        <v>3.9032006245120999E-4</v>
      </c>
      <c r="Y36" s="40">
        <v>3.9032006245120999E-4</v>
      </c>
      <c r="Z36" s="40">
        <v>3.9032006245120999E-4</v>
      </c>
      <c r="AA36" s="40">
        <v>3.9032006245120999E-4</v>
      </c>
      <c r="AB36" s="40">
        <v>3.9032006245120999E-4</v>
      </c>
      <c r="AC36" s="40">
        <v>3.9032006245120999E-4</v>
      </c>
      <c r="AD36" s="40">
        <v>3.9032006245120999E-4</v>
      </c>
      <c r="AE36" s="40">
        <v>3.9032006245120999E-4</v>
      </c>
      <c r="AF36" s="40">
        <v>3.9032006245120999E-4</v>
      </c>
      <c r="AG36" s="40">
        <v>3.9032006245120999E-4</v>
      </c>
      <c r="AH36" s="40">
        <v>3.9032006245120999E-4</v>
      </c>
      <c r="AI36" s="40">
        <v>3.9032006245120999E-4</v>
      </c>
      <c r="AJ36" s="40">
        <v>3.9032006245120999E-4</v>
      </c>
      <c r="AK36" s="40">
        <v>3.9032006245120999E-4</v>
      </c>
      <c r="AL36" s="40">
        <v>3.9032006245120999E-4</v>
      </c>
      <c r="AM36" s="40">
        <v>3.9032006245120999E-4</v>
      </c>
      <c r="AN36" s="40">
        <v>3.9032006245120999E-4</v>
      </c>
      <c r="AO36" s="40">
        <v>3.9032006245120999E-4</v>
      </c>
      <c r="AP36" s="40">
        <v>3.9032006245120999E-4</v>
      </c>
      <c r="AQ36" s="40">
        <v>3.9032006245120999E-4</v>
      </c>
      <c r="AR36" s="40">
        <v>3.9032006245120999E-4</v>
      </c>
      <c r="AS36" s="40">
        <v>3.9032006245120999E-4</v>
      </c>
      <c r="AT36" s="40">
        <v>3.9032006245120999E-4</v>
      </c>
      <c r="AU36" s="40">
        <v>3.9032006245120999E-4</v>
      </c>
      <c r="AV36" s="40">
        <v>3.9032006245120999E-4</v>
      </c>
      <c r="AW36" s="40">
        <v>3.9032006245120999E-4</v>
      </c>
      <c r="AX36" s="40">
        <v>3.9032006245120999E-4</v>
      </c>
      <c r="AY36" s="40">
        <v>3.9032006245120999E-4</v>
      </c>
      <c r="AZ36" s="40">
        <v>3.9032006245120999E-4</v>
      </c>
      <c r="BA36" s="40">
        <v>3.9032006245120999E-4</v>
      </c>
      <c r="BB36" s="40">
        <v>3.9032006245120999E-4</v>
      </c>
      <c r="BC36" s="40">
        <v>3.9032006245120999E-4</v>
      </c>
      <c r="BD36" s="40">
        <v>3.9032006245120999E-4</v>
      </c>
      <c r="BE36" s="40">
        <v>3.9032006245120999E-4</v>
      </c>
      <c r="BF36" s="40">
        <v>3.9032006245120999E-4</v>
      </c>
      <c r="BG36" s="40">
        <v>3.9032006245120999E-4</v>
      </c>
      <c r="BH36" s="40">
        <v>3.9032006245120999E-4</v>
      </c>
      <c r="BI36" s="40">
        <v>3.9032006245120999E-4</v>
      </c>
      <c r="BJ36" s="40">
        <v>3.9032006245120999E-4</v>
      </c>
      <c r="BK36" s="40">
        <v>3.9032006245120999E-4</v>
      </c>
      <c r="BL36" s="40">
        <v>3.9032006245120999E-4</v>
      </c>
      <c r="BM36" s="40">
        <v>3.9032006245120999E-4</v>
      </c>
      <c r="BN36" s="40">
        <v>3.9032006245120999E-4</v>
      </c>
      <c r="BO36" s="40">
        <v>3.9032006245120999E-4</v>
      </c>
      <c r="BP36" s="40">
        <v>3.9032006245120999E-4</v>
      </c>
      <c r="BQ36" s="40">
        <v>3.9032006245120999E-4</v>
      </c>
      <c r="BR36" s="40">
        <v>3.9032006245120999E-4</v>
      </c>
      <c r="BS36" s="40">
        <v>3.9032006245120999E-4</v>
      </c>
      <c r="BT36" s="40">
        <v>3.9032006245120999E-4</v>
      </c>
      <c r="BU36" s="40">
        <v>3.9032006245120999E-4</v>
      </c>
      <c r="BV36" s="40">
        <v>3.9032006245120999E-4</v>
      </c>
      <c r="BW36" s="40">
        <v>3.9032006245120999E-4</v>
      </c>
      <c r="BX36" s="40">
        <v>3.9032006245120999E-4</v>
      </c>
      <c r="BY36" s="40">
        <v>3.9032006245120999E-4</v>
      </c>
      <c r="BZ36" s="40">
        <v>3.9032006245120999E-4</v>
      </c>
      <c r="CA36" s="40">
        <v>3.9032006245120999E-4</v>
      </c>
      <c r="CB36" s="40">
        <v>3.9032006245120999E-4</v>
      </c>
      <c r="CC36" s="40">
        <v>3.9032006245120999E-4</v>
      </c>
      <c r="CD36" s="40">
        <v>3.9032006245120999E-4</v>
      </c>
      <c r="CE36" s="40">
        <v>3.9032006245120999E-4</v>
      </c>
      <c r="CF36" s="40">
        <v>3.9032006245120999E-4</v>
      </c>
      <c r="CG36" s="40">
        <v>3.9032006245120999E-4</v>
      </c>
      <c r="CH36" s="40">
        <v>3.9032006245120999E-4</v>
      </c>
      <c r="CI36" s="40">
        <v>3.9032006245120999E-4</v>
      </c>
      <c r="CJ36" s="40">
        <v>3.9032006245120999E-4</v>
      </c>
      <c r="CK36" s="40">
        <v>3.9032006245120999E-4</v>
      </c>
      <c r="CL36" s="40">
        <v>3.9032006245120999E-4</v>
      </c>
      <c r="CM36" s="40">
        <v>3.9032006245120999E-4</v>
      </c>
      <c r="CN36" s="40">
        <v>3.9032006245120999E-4</v>
      </c>
      <c r="CO36" s="40">
        <v>3.9032006245120999E-4</v>
      </c>
      <c r="CP36" s="40">
        <v>3.9032006245120999E-4</v>
      </c>
      <c r="CQ36" s="40">
        <v>3.9032006245120999E-4</v>
      </c>
      <c r="CR36" s="40">
        <v>3.9032006245120999E-4</v>
      </c>
      <c r="CS36" s="40">
        <v>3.9032006245120999E-4</v>
      </c>
      <c r="CT36" s="40">
        <v>3.9032006245120999E-4</v>
      </c>
      <c r="CU36" s="40">
        <v>3.9032006245120999E-4</v>
      </c>
      <c r="CV36" s="40">
        <v>3.9032006245120999E-4</v>
      </c>
      <c r="CW36" s="40">
        <v>3.9032006245120999E-4</v>
      </c>
    </row>
    <row r="37" spans="1:101" x14ac:dyDescent="0.2">
      <c r="H37" s="42"/>
      <c r="I37" s="42"/>
      <c r="J37" s="41"/>
      <c r="K37" s="41"/>
      <c r="O37" s="62" t="s">
        <v>59</v>
      </c>
      <c r="P37" s="33" t="s">
        <v>57</v>
      </c>
      <c r="Q37" s="33" t="s">
        <v>1174</v>
      </c>
      <c r="R37" s="33" t="s">
        <v>1173</v>
      </c>
      <c r="S37" s="40">
        <v>3.9032006245120999E-3</v>
      </c>
      <c r="T37" s="40">
        <v>3.9032006245120999E-3</v>
      </c>
      <c r="U37" s="40">
        <v>3.9032006245120999E-3</v>
      </c>
      <c r="V37" s="40">
        <v>3.9032006245120999E-3</v>
      </c>
      <c r="W37" s="40">
        <v>3.9032006245120999E-3</v>
      </c>
      <c r="X37" s="40">
        <v>3.9032006245120999E-3</v>
      </c>
      <c r="Y37" s="40">
        <v>3.9032006245120999E-3</v>
      </c>
      <c r="Z37" s="40">
        <v>3.9032006245120999E-3</v>
      </c>
      <c r="AA37" s="40">
        <v>3.9032006245120999E-3</v>
      </c>
      <c r="AB37" s="40">
        <v>3.9032006245120999E-3</v>
      </c>
      <c r="AC37" s="40">
        <v>3.9032006245120999E-3</v>
      </c>
      <c r="AD37" s="40">
        <v>3.9032006245120999E-3</v>
      </c>
      <c r="AE37" s="40">
        <v>3.9032006245120999E-3</v>
      </c>
      <c r="AF37" s="40">
        <v>3.9032006245120999E-3</v>
      </c>
      <c r="AG37" s="40">
        <v>3.9032006245120999E-3</v>
      </c>
      <c r="AH37" s="40">
        <v>3.9032006245120999E-3</v>
      </c>
      <c r="AI37" s="40">
        <v>3.9032006245120999E-3</v>
      </c>
      <c r="AJ37" s="40">
        <v>3.9032006245120999E-3</v>
      </c>
      <c r="AK37" s="40">
        <v>3.9032006245120999E-3</v>
      </c>
      <c r="AL37" s="40">
        <v>3.9032006245120999E-3</v>
      </c>
      <c r="AM37" s="40">
        <v>3.9032006245120999E-3</v>
      </c>
      <c r="AN37" s="40">
        <v>3.9032006245120999E-3</v>
      </c>
      <c r="AO37" s="40">
        <v>3.9032006245120999E-3</v>
      </c>
      <c r="AP37" s="40">
        <v>3.9032006245120999E-3</v>
      </c>
      <c r="AQ37" s="40">
        <v>3.9032006245120999E-3</v>
      </c>
      <c r="AR37" s="40">
        <v>3.9032006245120999E-3</v>
      </c>
      <c r="AS37" s="40">
        <v>3.9032006245120999E-3</v>
      </c>
      <c r="AT37" s="40">
        <v>3.9032006245120999E-3</v>
      </c>
      <c r="AU37" s="40">
        <v>3.9032006245120999E-3</v>
      </c>
      <c r="AV37" s="40">
        <v>3.9032006245120999E-3</v>
      </c>
      <c r="AW37" s="40">
        <v>3.9032006245120999E-3</v>
      </c>
      <c r="AX37" s="40">
        <v>3.9032006245120999E-3</v>
      </c>
      <c r="AY37" s="40">
        <v>3.9032006245120999E-3</v>
      </c>
      <c r="AZ37" s="40">
        <v>3.9032006245120999E-3</v>
      </c>
      <c r="BA37" s="40">
        <v>3.9032006245120999E-3</v>
      </c>
      <c r="BB37" s="40">
        <v>3.9032006245120999E-3</v>
      </c>
      <c r="BC37" s="40">
        <v>3.9032006245120999E-3</v>
      </c>
      <c r="BD37" s="40">
        <v>3.9032006245120999E-3</v>
      </c>
      <c r="BE37" s="40">
        <v>3.9032006245120999E-3</v>
      </c>
      <c r="BF37" s="40">
        <v>3.9032006245120999E-3</v>
      </c>
      <c r="BG37" s="40">
        <v>3.9032006245120999E-3</v>
      </c>
      <c r="BH37" s="40">
        <v>3.9032006245120999E-3</v>
      </c>
      <c r="BI37" s="40">
        <v>3.9032006245120999E-3</v>
      </c>
      <c r="BJ37" s="40">
        <v>3.9032006245120999E-3</v>
      </c>
      <c r="BK37" s="40">
        <v>3.9032006245120999E-3</v>
      </c>
      <c r="BL37" s="40">
        <v>3.9032006245120999E-3</v>
      </c>
      <c r="BM37" s="40">
        <v>3.9032006245120999E-3</v>
      </c>
      <c r="BN37" s="40">
        <v>3.9032006245120999E-3</v>
      </c>
      <c r="BO37" s="40">
        <v>3.9032006245120999E-3</v>
      </c>
      <c r="BP37" s="40">
        <v>3.9032006245120999E-3</v>
      </c>
      <c r="BQ37" s="40">
        <v>3.9032006245120999E-3</v>
      </c>
      <c r="BR37" s="40">
        <v>3.9032006245120999E-3</v>
      </c>
      <c r="BS37" s="40">
        <v>3.9032006245120999E-3</v>
      </c>
      <c r="BT37" s="40">
        <v>3.9032006245120999E-3</v>
      </c>
      <c r="BU37" s="40">
        <v>3.9032006245120999E-3</v>
      </c>
      <c r="BV37" s="40">
        <v>3.9032006245120999E-3</v>
      </c>
      <c r="BW37" s="40">
        <v>3.9032006245120999E-3</v>
      </c>
      <c r="BX37" s="40">
        <v>3.9032006245120999E-3</v>
      </c>
      <c r="BY37" s="40">
        <v>3.9032006245120999E-3</v>
      </c>
      <c r="BZ37" s="40">
        <v>3.9032006245120999E-3</v>
      </c>
      <c r="CA37" s="40">
        <v>3.9032006245120999E-3</v>
      </c>
      <c r="CB37" s="40">
        <v>3.9032006245120999E-3</v>
      </c>
      <c r="CC37" s="40">
        <v>3.9032006245120999E-3</v>
      </c>
      <c r="CD37" s="40">
        <v>3.9032006245120999E-3</v>
      </c>
      <c r="CE37" s="40">
        <v>3.9032006245120999E-3</v>
      </c>
      <c r="CF37" s="40">
        <v>3.9032006245120999E-3</v>
      </c>
      <c r="CG37" s="40">
        <v>3.9032006245120999E-3</v>
      </c>
      <c r="CH37" s="40">
        <v>3.9032006245120999E-3</v>
      </c>
      <c r="CI37" s="40">
        <v>3.9032006245120999E-3</v>
      </c>
      <c r="CJ37" s="40">
        <v>3.9032006245120999E-3</v>
      </c>
      <c r="CK37" s="40">
        <v>3.9032006245120999E-3</v>
      </c>
      <c r="CL37" s="40">
        <v>3.9032006245120999E-3</v>
      </c>
      <c r="CM37" s="40">
        <v>3.9032006245120999E-3</v>
      </c>
      <c r="CN37" s="40">
        <v>3.9032006245120999E-3</v>
      </c>
      <c r="CO37" s="40">
        <v>3.9032006245120999E-3</v>
      </c>
      <c r="CP37" s="40">
        <v>3.9032006245120999E-3</v>
      </c>
      <c r="CQ37" s="40">
        <v>3.9032006245120999E-3</v>
      </c>
      <c r="CR37" s="40">
        <v>3.9032006245120999E-3</v>
      </c>
      <c r="CS37" s="40">
        <v>3.9032006245120999E-3</v>
      </c>
      <c r="CT37" s="40">
        <v>3.9032006245120999E-3</v>
      </c>
      <c r="CU37" s="40">
        <v>3.9032006245120999E-3</v>
      </c>
      <c r="CV37" s="40">
        <v>3.9032006245120999E-3</v>
      </c>
      <c r="CW37" s="40">
        <v>3.9032006245120999E-3</v>
      </c>
    </row>
    <row r="38" spans="1:101" x14ac:dyDescent="0.2">
      <c r="H38" s="42"/>
      <c r="I38" s="42"/>
      <c r="J38" s="41"/>
      <c r="K38" s="41"/>
      <c r="L38"/>
      <c r="M38"/>
      <c r="O38" s="62" t="s">
        <v>59</v>
      </c>
      <c r="P38" s="62" t="s">
        <v>60</v>
      </c>
      <c r="Q38" s="33" t="s">
        <v>6</v>
      </c>
      <c r="R38" s="33" t="s">
        <v>1180</v>
      </c>
      <c r="S38" s="40">
        <v>6.8306010928961705E-4</v>
      </c>
      <c r="T38" s="40">
        <v>6.8306010928961705E-4</v>
      </c>
      <c r="U38" s="40">
        <v>6.8306010928961705E-4</v>
      </c>
      <c r="V38" s="40">
        <v>6.8306010928961705E-4</v>
      </c>
      <c r="W38" s="40">
        <v>6.8306010928961705E-4</v>
      </c>
      <c r="X38" s="40">
        <v>6.8306010928961705E-4</v>
      </c>
      <c r="Y38" s="40">
        <v>6.8306010928961705E-4</v>
      </c>
      <c r="Z38" s="40">
        <v>6.8306010928961705E-4</v>
      </c>
      <c r="AA38" s="40">
        <v>6.8306010928961705E-4</v>
      </c>
      <c r="AB38" s="40">
        <v>6.8306010928961705E-4</v>
      </c>
      <c r="AC38" s="40">
        <v>6.8306010928961705E-4</v>
      </c>
      <c r="AD38" s="40">
        <v>6.8306010928961705E-4</v>
      </c>
      <c r="AE38" s="40">
        <v>6.8306010928961705E-4</v>
      </c>
      <c r="AF38" s="40">
        <v>6.8306010928961705E-4</v>
      </c>
      <c r="AG38" s="40">
        <v>6.8306010928961705E-4</v>
      </c>
      <c r="AH38" s="40">
        <v>6.8306010928961705E-4</v>
      </c>
      <c r="AI38" s="40">
        <v>6.8306010928961705E-4</v>
      </c>
      <c r="AJ38" s="40">
        <v>6.8306010928961705E-4</v>
      </c>
      <c r="AK38" s="40">
        <v>6.8306010928961705E-4</v>
      </c>
      <c r="AL38" s="40">
        <v>6.8306010928961705E-4</v>
      </c>
      <c r="AM38" s="40">
        <v>6.8306010928961705E-4</v>
      </c>
      <c r="AN38" s="40">
        <v>6.8306010928961705E-4</v>
      </c>
      <c r="AO38" s="40">
        <v>6.8306010928961705E-4</v>
      </c>
      <c r="AP38" s="40">
        <v>6.8306010928961705E-4</v>
      </c>
      <c r="AQ38" s="40">
        <v>6.8306010928961705E-4</v>
      </c>
      <c r="AR38" s="40">
        <v>6.8306010928961705E-4</v>
      </c>
      <c r="AS38" s="40">
        <v>6.8306010928961705E-4</v>
      </c>
      <c r="AT38" s="40">
        <v>6.8306010928961705E-4</v>
      </c>
      <c r="AU38" s="40">
        <v>6.8306010928961705E-4</v>
      </c>
      <c r="AV38" s="40">
        <v>6.8306010928961705E-4</v>
      </c>
      <c r="AW38" s="40">
        <v>6.8306010928961705E-4</v>
      </c>
      <c r="AX38" s="40">
        <v>6.8306010928961705E-4</v>
      </c>
      <c r="AY38" s="40">
        <v>6.8306010928961705E-4</v>
      </c>
      <c r="AZ38" s="40">
        <v>6.8306010928961705E-4</v>
      </c>
      <c r="BA38" s="40">
        <v>6.8306010928961705E-4</v>
      </c>
      <c r="BB38" s="40">
        <v>6.8306010928961705E-4</v>
      </c>
      <c r="BC38" s="40">
        <v>6.8306010928961705E-4</v>
      </c>
      <c r="BD38" s="40">
        <v>6.8306010928961705E-4</v>
      </c>
      <c r="BE38" s="40">
        <v>6.8306010928961705E-4</v>
      </c>
      <c r="BF38" s="40">
        <v>6.8306010928961705E-4</v>
      </c>
      <c r="BG38" s="40">
        <v>6.8306010928961705E-4</v>
      </c>
      <c r="BH38" s="40">
        <v>6.8306010928961705E-4</v>
      </c>
      <c r="BI38" s="40">
        <v>6.8306010928961705E-4</v>
      </c>
      <c r="BJ38" s="40">
        <v>6.8306010928961705E-4</v>
      </c>
      <c r="BK38" s="40">
        <v>6.8306010928961705E-4</v>
      </c>
      <c r="BL38" s="40">
        <v>6.8306010928961705E-4</v>
      </c>
      <c r="BM38" s="40">
        <v>6.8306010928961705E-4</v>
      </c>
      <c r="BN38" s="40">
        <v>6.8306010928961705E-4</v>
      </c>
      <c r="BO38" s="40">
        <v>6.8306010928961705E-4</v>
      </c>
      <c r="BP38" s="40">
        <v>6.8306010928961705E-4</v>
      </c>
      <c r="BQ38" s="40">
        <v>6.8306010928961705E-4</v>
      </c>
      <c r="BR38" s="40">
        <v>6.8306010928961705E-4</v>
      </c>
      <c r="BS38" s="40">
        <v>6.8306010928961705E-4</v>
      </c>
      <c r="BT38" s="40">
        <v>6.8306010928961705E-4</v>
      </c>
      <c r="BU38" s="40">
        <v>6.8306010928961705E-4</v>
      </c>
      <c r="BV38" s="40">
        <v>6.8306010928961705E-4</v>
      </c>
      <c r="BW38" s="40">
        <v>6.8306010928961705E-4</v>
      </c>
      <c r="BX38" s="40">
        <v>6.8306010928961705E-4</v>
      </c>
      <c r="BY38" s="40">
        <v>6.8306010928961705E-4</v>
      </c>
      <c r="BZ38" s="40">
        <v>6.8306010928961705E-4</v>
      </c>
      <c r="CA38" s="40">
        <v>6.8306010928961705E-4</v>
      </c>
      <c r="CB38" s="40">
        <v>6.8306010928961705E-4</v>
      </c>
      <c r="CC38" s="40">
        <v>6.8306010928961705E-4</v>
      </c>
      <c r="CD38" s="40">
        <v>6.8306010928961705E-4</v>
      </c>
      <c r="CE38" s="40">
        <v>6.8306010928961705E-4</v>
      </c>
      <c r="CF38" s="40">
        <v>6.8306010928961705E-4</v>
      </c>
      <c r="CG38" s="40">
        <v>6.8306010928961705E-4</v>
      </c>
      <c r="CH38" s="40">
        <v>6.8306010928961705E-4</v>
      </c>
      <c r="CI38" s="40">
        <v>6.8306010928961705E-4</v>
      </c>
      <c r="CJ38" s="40">
        <v>6.8306010928961705E-4</v>
      </c>
      <c r="CK38" s="40">
        <v>6.8306010928961705E-4</v>
      </c>
      <c r="CL38" s="40">
        <v>6.8306010928961705E-4</v>
      </c>
      <c r="CM38" s="40">
        <v>6.8306010928961705E-4</v>
      </c>
      <c r="CN38" s="40">
        <v>6.8306010928961705E-4</v>
      </c>
      <c r="CO38" s="40">
        <v>6.8306010928961705E-4</v>
      </c>
      <c r="CP38" s="40">
        <v>6.8306010928961705E-4</v>
      </c>
      <c r="CQ38" s="40">
        <v>6.8306010928961705E-4</v>
      </c>
      <c r="CR38" s="40">
        <v>6.8306010928961705E-4</v>
      </c>
      <c r="CS38" s="40">
        <v>6.8306010928961705E-4</v>
      </c>
      <c r="CT38" s="40">
        <v>6.8306010928961705E-4</v>
      </c>
      <c r="CU38" s="40">
        <v>6.8306010928961705E-4</v>
      </c>
      <c r="CV38" s="40">
        <v>6.8306010928961705E-4</v>
      </c>
      <c r="CW38" s="40">
        <v>6.8306010928961705E-4</v>
      </c>
    </row>
    <row r="39" spans="1:101" x14ac:dyDescent="0.2">
      <c r="H39" s="42"/>
      <c r="I39" s="42"/>
      <c r="L39"/>
      <c r="M39"/>
      <c r="O39" s="62" t="s">
        <v>59</v>
      </c>
      <c r="P39" s="62" t="s">
        <v>60</v>
      </c>
      <c r="Q39" s="33" t="s">
        <v>6</v>
      </c>
      <c r="R39" s="33" t="s">
        <v>1179</v>
      </c>
      <c r="S39" s="40">
        <v>0.494535519125683</v>
      </c>
      <c r="T39" s="40">
        <v>0.494535519125683</v>
      </c>
      <c r="U39" s="40">
        <v>0.494535519125683</v>
      </c>
      <c r="V39" s="40">
        <v>0.494535519125683</v>
      </c>
      <c r="W39" s="40">
        <v>0.494535519125683</v>
      </c>
      <c r="X39" s="40">
        <v>0.494535519125683</v>
      </c>
      <c r="Y39" s="40">
        <v>0.494535519125683</v>
      </c>
      <c r="Z39" s="40">
        <v>0.494535519125683</v>
      </c>
      <c r="AA39" s="40">
        <v>0.494535519125683</v>
      </c>
      <c r="AB39" s="40">
        <v>0.494535519125683</v>
      </c>
      <c r="AC39" s="40">
        <v>0.494535519125683</v>
      </c>
      <c r="AD39" s="40">
        <v>0.494535519125683</v>
      </c>
      <c r="AE39" s="40">
        <v>0.494535519125683</v>
      </c>
      <c r="AF39" s="40">
        <v>0.494535519125683</v>
      </c>
      <c r="AG39" s="40">
        <v>0.494535519125683</v>
      </c>
      <c r="AH39" s="40">
        <v>0.494535519125683</v>
      </c>
      <c r="AI39" s="40">
        <v>0.494535519125683</v>
      </c>
      <c r="AJ39" s="40">
        <v>0.494535519125683</v>
      </c>
      <c r="AK39" s="40">
        <v>0.494535519125683</v>
      </c>
      <c r="AL39" s="40">
        <v>0.494535519125683</v>
      </c>
      <c r="AM39" s="40">
        <v>0.494535519125683</v>
      </c>
      <c r="AN39" s="40">
        <v>0.494535519125683</v>
      </c>
      <c r="AO39" s="40">
        <v>0.494535519125683</v>
      </c>
      <c r="AP39" s="40">
        <v>0.494535519125683</v>
      </c>
      <c r="AQ39" s="40">
        <v>0.494535519125683</v>
      </c>
      <c r="AR39" s="40">
        <v>0.494535519125683</v>
      </c>
      <c r="AS39" s="40">
        <v>0.494535519125683</v>
      </c>
      <c r="AT39" s="40">
        <v>0.494535519125683</v>
      </c>
      <c r="AU39" s="40">
        <v>0.494535519125683</v>
      </c>
      <c r="AV39" s="40">
        <v>0.494535519125683</v>
      </c>
      <c r="AW39" s="40">
        <v>0.494535519125683</v>
      </c>
      <c r="AX39" s="40">
        <v>0.494535519125683</v>
      </c>
      <c r="AY39" s="40">
        <v>0.494535519125683</v>
      </c>
      <c r="AZ39" s="40">
        <v>0.494535519125683</v>
      </c>
      <c r="BA39" s="40">
        <v>0.494535519125683</v>
      </c>
      <c r="BB39" s="40">
        <v>0.494535519125683</v>
      </c>
      <c r="BC39" s="40">
        <v>0.494535519125683</v>
      </c>
      <c r="BD39" s="40">
        <v>0.494535519125683</v>
      </c>
      <c r="BE39" s="40">
        <v>0.494535519125683</v>
      </c>
      <c r="BF39" s="40">
        <v>0.494535519125683</v>
      </c>
      <c r="BG39" s="40">
        <v>0.494535519125683</v>
      </c>
      <c r="BH39" s="40">
        <v>0.494535519125683</v>
      </c>
      <c r="BI39" s="40">
        <v>0.494535519125683</v>
      </c>
      <c r="BJ39" s="40">
        <v>0.494535519125683</v>
      </c>
      <c r="BK39" s="40">
        <v>0.494535519125683</v>
      </c>
      <c r="BL39" s="40">
        <v>0.494535519125683</v>
      </c>
      <c r="BM39" s="40">
        <v>0.494535519125683</v>
      </c>
      <c r="BN39" s="40">
        <v>0.494535519125683</v>
      </c>
      <c r="BO39" s="40">
        <v>0.494535519125683</v>
      </c>
      <c r="BP39" s="40">
        <v>0.494535519125683</v>
      </c>
      <c r="BQ39" s="40">
        <v>0.494535519125683</v>
      </c>
      <c r="BR39" s="40">
        <v>0.494535519125683</v>
      </c>
      <c r="BS39" s="40">
        <v>0.494535519125683</v>
      </c>
      <c r="BT39" s="40">
        <v>0.494535519125683</v>
      </c>
      <c r="BU39" s="40">
        <v>0.494535519125683</v>
      </c>
      <c r="BV39" s="40">
        <v>0.494535519125683</v>
      </c>
      <c r="BW39" s="40">
        <v>0.494535519125683</v>
      </c>
      <c r="BX39" s="40">
        <v>0.494535519125683</v>
      </c>
      <c r="BY39" s="40">
        <v>0.494535519125683</v>
      </c>
      <c r="BZ39" s="40">
        <v>0.494535519125683</v>
      </c>
      <c r="CA39" s="40">
        <v>0.494535519125683</v>
      </c>
      <c r="CB39" s="40">
        <v>0.494535519125683</v>
      </c>
      <c r="CC39" s="40">
        <v>0.494535519125683</v>
      </c>
      <c r="CD39" s="40">
        <v>0.494535519125683</v>
      </c>
      <c r="CE39" s="40">
        <v>0.494535519125683</v>
      </c>
      <c r="CF39" s="40">
        <v>0.494535519125683</v>
      </c>
      <c r="CG39" s="40">
        <v>0.494535519125683</v>
      </c>
      <c r="CH39" s="40">
        <v>0.494535519125683</v>
      </c>
      <c r="CI39" s="40">
        <v>0.494535519125683</v>
      </c>
      <c r="CJ39" s="40">
        <v>0.494535519125683</v>
      </c>
      <c r="CK39" s="40">
        <v>0.494535519125683</v>
      </c>
      <c r="CL39" s="40">
        <v>0.494535519125683</v>
      </c>
      <c r="CM39" s="40">
        <v>0.494535519125683</v>
      </c>
      <c r="CN39" s="40">
        <v>0.494535519125683</v>
      </c>
      <c r="CO39" s="40">
        <v>0.494535519125683</v>
      </c>
      <c r="CP39" s="40">
        <v>0.494535519125683</v>
      </c>
      <c r="CQ39" s="40">
        <v>0.494535519125683</v>
      </c>
      <c r="CR39" s="40">
        <v>0.494535519125683</v>
      </c>
      <c r="CS39" s="40">
        <v>0.494535519125683</v>
      </c>
      <c r="CT39" s="40">
        <v>0.494535519125683</v>
      </c>
      <c r="CU39" s="40">
        <v>0.494535519125683</v>
      </c>
      <c r="CV39" s="40">
        <v>0.494535519125683</v>
      </c>
      <c r="CW39" s="40">
        <v>0.494535519125683</v>
      </c>
    </row>
    <row r="40" spans="1:101" x14ac:dyDescent="0.2">
      <c r="H40" s="42"/>
      <c r="I40" s="42"/>
      <c r="L40"/>
      <c r="M40"/>
      <c r="O40" s="62" t="s">
        <v>59</v>
      </c>
      <c r="P40" s="62" t="s">
        <v>60</v>
      </c>
      <c r="Q40" s="33" t="s">
        <v>6</v>
      </c>
      <c r="R40" s="33" t="s">
        <v>1178</v>
      </c>
      <c r="S40" s="40">
        <v>0.44535519125682999</v>
      </c>
      <c r="T40" s="40">
        <v>0.44535519125682999</v>
      </c>
      <c r="U40" s="40">
        <v>0.44535519125682999</v>
      </c>
      <c r="V40" s="40">
        <v>0.44535519125682999</v>
      </c>
      <c r="W40" s="40">
        <v>0.44535519125682999</v>
      </c>
      <c r="X40" s="40">
        <v>0.44535519125682999</v>
      </c>
      <c r="Y40" s="40">
        <v>0.44535519125682999</v>
      </c>
      <c r="Z40" s="40">
        <v>0.44535519125682999</v>
      </c>
      <c r="AA40" s="40">
        <v>0.44535519125682999</v>
      </c>
      <c r="AB40" s="40">
        <v>0.44535519125682999</v>
      </c>
      <c r="AC40" s="40">
        <v>0.44535519125682999</v>
      </c>
      <c r="AD40" s="40">
        <v>0.44535519125682999</v>
      </c>
      <c r="AE40" s="40">
        <v>0.44535519125682999</v>
      </c>
      <c r="AF40" s="40">
        <v>0.44535519125682999</v>
      </c>
      <c r="AG40" s="40">
        <v>0.44535519125682999</v>
      </c>
      <c r="AH40" s="40">
        <v>0.44535519125682999</v>
      </c>
      <c r="AI40" s="40">
        <v>0.44535519125682999</v>
      </c>
      <c r="AJ40" s="40">
        <v>0.44535519125682999</v>
      </c>
      <c r="AK40" s="40">
        <v>0.44535519125682999</v>
      </c>
      <c r="AL40" s="40">
        <v>0.44535519125682999</v>
      </c>
      <c r="AM40" s="40">
        <v>0.44535519125682999</v>
      </c>
      <c r="AN40" s="40">
        <v>0.44535519125682999</v>
      </c>
      <c r="AO40" s="40">
        <v>0.44535519125682999</v>
      </c>
      <c r="AP40" s="40">
        <v>0.44535519125682999</v>
      </c>
      <c r="AQ40" s="40">
        <v>0.44535519125682999</v>
      </c>
      <c r="AR40" s="40">
        <v>0.44535519125682999</v>
      </c>
      <c r="AS40" s="40">
        <v>0.44535519125682999</v>
      </c>
      <c r="AT40" s="40">
        <v>0.44535519125682999</v>
      </c>
      <c r="AU40" s="40">
        <v>0.44535519125682999</v>
      </c>
      <c r="AV40" s="40">
        <v>0.44535519125682999</v>
      </c>
      <c r="AW40" s="40">
        <v>0.44535519125682999</v>
      </c>
      <c r="AX40" s="40">
        <v>0.44535519125682999</v>
      </c>
      <c r="AY40" s="40">
        <v>0.44535519125682999</v>
      </c>
      <c r="AZ40" s="40">
        <v>0.44535519125682999</v>
      </c>
      <c r="BA40" s="40">
        <v>0.44535519125682999</v>
      </c>
      <c r="BB40" s="40">
        <v>0.44535519125682999</v>
      </c>
      <c r="BC40" s="40">
        <v>0.44535519125682999</v>
      </c>
      <c r="BD40" s="40">
        <v>0.44535519125682999</v>
      </c>
      <c r="BE40" s="40">
        <v>0.44535519125682999</v>
      </c>
      <c r="BF40" s="40">
        <v>0.44535519125682999</v>
      </c>
      <c r="BG40" s="40">
        <v>0.44535519125682999</v>
      </c>
      <c r="BH40" s="40">
        <v>0.44535519125682999</v>
      </c>
      <c r="BI40" s="40">
        <v>0.44535519125682999</v>
      </c>
      <c r="BJ40" s="40">
        <v>0.44535519125682999</v>
      </c>
      <c r="BK40" s="40">
        <v>0.44535519125682999</v>
      </c>
      <c r="BL40" s="40">
        <v>0.44535519125682999</v>
      </c>
      <c r="BM40" s="40">
        <v>0.44535519125682999</v>
      </c>
      <c r="BN40" s="40">
        <v>0.44535519125682999</v>
      </c>
      <c r="BO40" s="40">
        <v>0.44535519125682999</v>
      </c>
      <c r="BP40" s="40">
        <v>0.44535519125682999</v>
      </c>
      <c r="BQ40" s="40">
        <v>0.44535519125682999</v>
      </c>
      <c r="BR40" s="40">
        <v>0.44535519125682999</v>
      </c>
      <c r="BS40" s="40">
        <v>0.44535519125682999</v>
      </c>
      <c r="BT40" s="40">
        <v>0.44535519125682999</v>
      </c>
      <c r="BU40" s="40">
        <v>0.44535519125682999</v>
      </c>
      <c r="BV40" s="40">
        <v>0.44535519125682999</v>
      </c>
      <c r="BW40" s="40">
        <v>0.44535519125682999</v>
      </c>
      <c r="BX40" s="40">
        <v>0.44535519125682999</v>
      </c>
      <c r="BY40" s="40">
        <v>0.44535519125682999</v>
      </c>
      <c r="BZ40" s="40">
        <v>0.44535519125682999</v>
      </c>
      <c r="CA40" s="40">
        <v>0.44535519125682999</v>
      </c>
      <c r="CB40" s="40">
        <v>0.44535519125682999</v>
      </c>
      <c r="CC40" s="40">
        <v>0.44535519125682999</v>
      </c>
      <c r="CD40" s="40">
        <v>0.44535519125682999</v>
      </c>
      <c r="CE40" s="40">
        <v>0.44535519125682999</v>
      </c>
      <c r="CF40" s="40">
        <v>0.44535519125682999</v>
      </c>
      <c r="CG40" s="40">
        <v>0.44535519125682999</v>
      </c>
      <c r="CH40" s="40">
        <v>0.44535519125682999</v>
      </c>
      <c r="CI40" s="40">
        <v>0.44535519125682999</v>
      </c>
      <c r="CJ40" s="40">
        <v>0.44535519125682999</v>
      </c>
      <c r="CK40" s="40">
        <v>0.44535519125682999</v>
      </c>
      <c r="CL40" s="40">
        <v>0.44535519125682999</v>
      </c>
      <c r="CM40" s="40">
        <v>0.44535519125682999</v>
      </c>
      <c r="CN40" s="40">
        <v>0.44535519125682999</v>
      </c>
      <c r="CO40" s="40">
        <v>0.44535519125682999</v>
      </c>
      <c r="CP40" s="40">
        <v>0.44535519125682999</v>
      </c>
      <c r="CQ40" s="40">
        <v>0.44535519125682999</v>
      </c>
      <c r="CR40" s="40">
        <v>0.44535519125682999</v>
      </c>
      <c r="CS40" s="40">
        <v>0.44535519125682999</v>
      </c>
      <c r="CT40" s="40">
        <v>0.44535519125682999</v>
      </c>
      <c r="CU40" s="40">
        <v>0.44535519125682999</v>
      </c>
      <c r="CV40" s="40">
        <v>0.44535519125682999</v>
      </c>
      <c r="CW40" s="40">
        <v>0.44535519125682999</v>
      </c>
    </row>
    <row r="41" spans="1:101" x14ac:dyDescent="0.2">
      <c r="J41" s="41"/>
      <c r="K41" s="41"/>
      <c r="L41"/>
      <c r="M41"/>
      <c r="O41" s="62" t="s">
        <v>59</v>
      </c>
      <c r="P41" s="62" t="s">
        <v>60</v>
      </c>
      <c r="Q41" s="33" t="s">
        <v>6</v>
      </c>
      <c r="R41" s="33" t="s">
        <v>1173</v>
      </c>
      <c r="S41" s="40">
        <v>1.17096018735363E-3</v>
      </c>
      <c r="T41" s="40">
        <v>1.17096018735363E-3</v>
      </c>
      <c r="U41" s="40">
        <v>1.17096018735363E-3</v>
      </c>
      <c r="V41" s="40">
        <v>1.17096018735363E-3</v>
      </c>
      <c r="W41" s="40">
        <v>1.17096018735363E-3</v>
      </c>
      <c r="X41" s="40">
        <v>1.17096018735363E-3</v>
      </c>
      <c r="Y41" s="40">
        <v>1.17096018735363E-3</v>
      </c>
      <c r="Z41" s="40">
        <v>1.17096018735363E-3</v>
      </c>
      <c r="AA41" s="40">
        <v>1.17096018735363E-3</v>
      </c>
      <c r="AB41" s="40">
        <v>1.17096018735363E-3</v>
      </c>
      <c r="AC41" s="40">
        <v>1.17096018735363E-3</v>
      </c>
      <c r="AD41" s="40">
        <v>1.17096018735363E-3</v>
      </c>
      <c r="AE41" s="40">
        <v>1.17096018735363E-3</v>
      </c>
      <c r="AF41" s="40">
        <v>1.17096018735363E-3</v>
      </c>
      <c r="AG41" s="40">
        <v>1.17096018735363E-3</v>
      </c>
      <c r="AH41" s="40">
        <v>1.17096018735363E-3</v>
      </c>
      <c r="AI41" s="40">
        <v>1.17096018735363E-3</v>
      </c>
      <c r="AJ41" s="40">
        <v>1.17096018735363E-3</v>
      </c>
      <c r="AK41" s="40">
        <v>1.17096018735363E-3</v>
      </c>
      <c r="AL41" s="40">
        <v>1.17096018735363E-3</v>
      </c>
      <c r="AM41" s="40">
        <v>1.17096018735363E-3</v>
      </c>
      <c r="AN41" s="40">
        <v>1.17096018735363E-3</v>
      </c>
      <c r="AO41" s="40">
        <v>1.17096018735363E-3</v>
      </c>
      <c r="AP41" s="40">
        <v>1.17096018735363E-3</v>
      </c>
      <c r="AQ41" s="40">
        <v>1.17096018735363E-3</v>
      </c>
      <c r="AR41" s="40">
        <v>1.17096018735363E-3</v>
      </c>
      <c r="AS41" s="40">
        <v>1.17096018735363E-3</v>
      </c>
      <c r="AT41" s="40">
        <v>1.17096018735363E-3</v>
      </c>
      <c r="AU41" s="40">
        <v>1.17096018735363E-3</v>
      </c>
      <c r="AV41" s="40">
        <v>1.17096018735363E-3</v>
      </c>
      <c r="AW41" s="40">
        <v>1.17096018735363E-3</v>
      </c>
      <c r="AX41" s="40">
        <v>1.17096018735363E-3</v>
      </c>
      <c r="AY41" s="40">
        <v>1.17096018735363E-3</v>
      </c>
      <c r="AZ41" s="40">
        <v>1.17096018735363E-3</v>
      </c>
      <c r="BA41" s="40">
        <v>1.17096018735363E-3</v>
      </c>
      <c r="BB41" s="40">
        <v>1.17096018735363E-3</v>
      </c>
      <c r="BC41" s="40">
        <v>1.17096018735363E-3</v>
      </c>
      <c r="BD41" s="40">
        <v>1.17096018735363E-3</v>
      </c>
      <c r="BE41" s="40">
        <v>1.17096018735363E-3</v>
      </c>
      <c r="BF41" s="40">
        <v>1.17096018735363E-3</v>
      </c>
      <c r="BG41" s="40">
        <v>1.17096018735363E-3</v>
      </c>
      <c r="BH41" s="40">
        <v>1.17096018735363E-3</v>
      </c>
      <c r="BI41" s="40">
        <v>1.17096018735363E-3</v>
      </c>
      <c r="BJ41" s="40">
        <v>1.17096018735363E-3</v>
      </c>
      <c r="BK41" s="40">
        <v>1.17096018735363E-3</v>
      </c>
      <c r="BL41" s="40">
        <v>1.17096018735363E-3</v>
      </c>
      <c r="BM41" s="40">
        <v>1.17096018735363E-3</v>
      </c>
      <c r="BN41" s="40">
        <v>1.17096018735363E-3</v>
      </c>
      <c r="BO41" s="40">
        <v>1.17096018735363E-3</v>
      </c>
      <c r="BP41" s="40">
        <v>1.17096018735363E-3</v>
      </c>
      <c r="BQ41" s="40">
        <v>1.17096018735363E-3</v>
      </c>
      <c r="BR41" s="40">
        <v>1.17096018735363E-3</v>
      </c>
      <c r="BS41" s="40">
        <v>1.17096018735363E-3</v>
      </c>
      <c r="BT41" s="40">
        <v>1.17096018735363E-3</v>
      </c>
      <c r="BU41" s="40">
        <v>1.17096018735363E-3</v>
      </c>
      <c r="BV41" s="40">
        <v>1.17096018735363E-3</v>
      </c>
      <c r="BW41" s="40">
        <v>1.17096018735363E-3</v>
      </c>
      <c r="BX41" s="40">
        <v>1.17096018735363E-3</v>
      </c>
      <c r="BY41" s="40">
        <v>1.17096018735363E-3</v>
      </c>
      <c r="BZ41" s="40">
        <v>1.17096018735363E-3</v>
      </c>
      <c r="CA41" s="40">
        <v>1.17096018735363E-3</v>
      </c>
      <c r="CB41" s="40">
        <v>1.17096018735363E-3</v>
      </c>
      <c r="CC41" s="40">
        <v>1.17096018735363E-3</v>
      </c>
      <c r="CD41" s="40">
        <v>1.17096018735363E-3</v>
      </c>
      <c r="CE41" s="40">
        <v>1.17096018735363E-3</v>
      </c>
      <c r="CF41" s="40">
        <v>1.17096018735363E-3</v>
      </c>
      <c r="CG41" s="40">
        <v>1.17096018735363E-3</v>
      </c>
      <c r="CH41" s="40">
        <v>1.17096018735363E-3</v>
      </c>
      <c r="CI41" s="40">
        <v>1.17096018735363E-3</v>
      </c>
      <c r="CJ41" s="40">
        <v>1.17096018735363E-3</v>
      </c>
      <c r="CK41" s="40">
        <v>1.17096018735363E-3</v>
      </c>
      <c r="CL41" s="40">
        <v>1.17096018735363E-3</v>
      </c>
      <c r="CM41" s="40">
        <v>1.17096018735363E-3</v>
      </c>
      <c r="CN41" s="40">
        <v>1.17096018735363E-3</v>
      </c>
      <c r="CO41" s="40">
        <v>1.17096018735363E-3</v>
      </c>
      <c r="CP41" s="40">
        <v>1.17096018735363E-3</v>
      </c>
      <c r="CQ41" s="40">
        <v>1.17096018735363E-3</v>
      </c>
      <c r="CR41" s="40">
        <v>1.17096018735363E-3</v>
      </c>
      <c r="CS41" s="40">
        <v>1.17096018735363E-3</v>
      </c>
      <c r="CT41" s="40">
        <v>1.17096018735363E-3</v>
      </c>
      <c r="CU41" s="40">
        <v>1.17096018735363E-3</v>
      </c>
      <c r="CV41" s="40">
        <v>1.17096018735363E-3</v>
      </c>
      <c r="CW41" s="40">
        <v>1.17096018735363E-3</v>
      </c>
    </row>
    <row r="42" spans="1:101" x14ac:dyDescent="0.2">
      <c r="A42"/>
      <c r="B42"/>
      <c r="J42" s="41"/>
      <c r="K42" s="41"/>
      <c r="L42"/>
      <c r="M42"/>
      <c r="O42" s="62" t="s">
        <v>59</v>
      </c>
      <c r="P42" s="62" t="s">
        <v>60</v>
      </c>
      <c r="Q42" s="33" t="s">
        <v>1174</v>
      </c>
      <c r="R42" s="33" t="s">
        <v>1181</v>
      </c>
      <c r="S42" s="40">
        <v>0.12363387978142</v>
      </c>
      <c r="T42" s="40">
        <v>0.12363387978142</v>
      </c>
      <c r="U42" s="40">
        <v>0.12363387978142</v>
      </c>
      <c r="V42" s="40">
        <v>0.12363387978142</v>
      </c>
      <c r="W42" s="40">
        <v>0.12363387978142</v>
      </c>
      <c r="X42" s="40">
        <v>0.12363387978142</v>
      </c>
      <c r="Y42" s="40">
        <v>0.12363387978142</v>
      </c>
      <c r="Z42" s="40">
        <v>0.12363387978142</v>
      </c>
      <c r="AA42" s="40">
        <v>0.12363387978142</v>
      </c>
      <c r="AB42" s="40">
        <v>0.12363387978142</v>
      </c>
      <c r="AC42" s="40">
        <v>0.12363387978142</v>
      </c>
      <c r="AD42" s="40">
        <v>0.12363387978142</v>
      </c>
      <c r="AE42" s="40">
        <v>0.12363387978142</v>
      </c>
      <c r="AF42" s="40">
        <v>0.12363387978142</v>
      </c>
      <c r="AG42" s="40">
        <v>0.12363387978142</v>
      </c>
      <c r="AH42" s="40">
        <v>0.12363387978142</v>
      </c>
      <c r="AI42" s="40">
        <v>0.12363387978142</v>
      </c>
      <c r="AJ42" s="40">
        <v>0.12363387978142</v>
      </c>
      <c r="AK42" s="40">
        <v>0.12363387978142</v>
      </c>
      <c r="AL42" s="40">
        <v>0.12363387978142</v>
      </c>
      <c r="AM42" s="40">
        <v>0.12363387978142</v>
      </c>
      <c r="AN42" s="40">
        <v>0.12363387978142</v>
      </c>
      <c r="AO42" s="40">
        <v>0.12363387978142</v>
      </c>
      <c r="AP42" s="40">
        <v>0.12363387978142</v>
      </c>
      <c r="AQ42" s="40">
        <v>0.12363387978142</v>
      </c>
      <c r="AR42" s="40">
        <v>0.12363387978142</v>
      </c>
      <c r="AS42" s="40">
        <v>0.12363387978142</v>
      </c>
      <c r="AT42" s="40">
        <v>0.12363387978142</v>
      </c>
      <c r="AU42" s="40">
        <v>0.12363387978142</v>
      </c>
      <c r="AV42" s="40">
        <v>0.12363387978142</v>
      </c>
      <c r="AW42" s="40">
        <v>0.12363387978142</v>
      </c>
      <c r="AX42" s="40">
        <v>0.12363387978142</v>
      </c>
      <c r="AY42" s="40">
        <v>0.12363387978142</v>
      </c>
      <c r="AZ42" s="40">
        <v>0.12363387978142</v>
      </c>
      <c r="BA42" s="40">
        <v>0.12363387978142</v>
      </c>
      <c r="BB42" s="40">
        <v>0.12363387978142</v>
      </c>
      <c r="BC42" s="40">
        <v>0.12363387978142</v>
      </c>
      <c r="BD42" s="40">
        <v>0.12363387978142</v>
      </c>
      <c r="BE42" s="40">
        <v>0.12363387978142</v>
      </c>
      <c r="BF42" s="40">
        <v>0.12363387978142</v>
      </c>
      <c r="BG42" s="40">
        <v>0.12363387978142</v>
      </c>
      <c r="BH42" s="40">
        <v>0.12363387978142</v>
      </c>
      <c r="BI42" s="40">
        <v>0.12363387978142</v>
      </c>
      <c r="BJ42" s="40">
        <v>0.12363387978142</v>
      </c>
      <c r="BK42" s="40">
        <v>0.12363387978142</v>
      </c>
      <c r="BL42" s="40">
        <v>0.12363387978142</v>
      </c>
      <c r="BM42" s="40">
        <v>0.12363387978142</v>
      </c>
      <c r="BN42" s="40">
        <v>0.12363387978142</v>
      </c>
      <c r="BO42" s="40">
        <v>0.12363387978142</v>
      </c>
      <c r="BP42" s="40">
        <v>0.12363387978142</v>
      </c>
      <c r="BQ42" s="40">
        <v>0.12363387978142</v>
      </c>
      <c r="BR42" s="40">
        <v>0.12363387978142</v>
      </c>
      <c r="BS42" s="40">
        <v>0.12363387978142</v>
      </c>
      <c r="BT42" s="40">
        <v>0.12363387978142</v>
      </c>
      <c r="BU42" s="40">
        <v>0.12363387978142</v>
      </c>
      <c r="BV42" s="40">
        <v>0.12363387978142</v>
      </c>
      <c r="BW42" s="40">
        <v>0.12363387978142</v>
      </c>
      <c r="BX42" s="40">
        <v>0.12363387978142</v>
      </c>
      <c r="BY42" s="40">
        <v>0.12363387978142</v>
      </c>
      <c r="BZ42" s="40">
        <v>0.12363387978142</v>
      </c>
      <c r="CA42" s="40">
        <v>0.12363387978142</v>
      </c>
      <c r="CB42" s="40">
        <v>0.12363387978142</v>
      </c>
      <c r="CC42" s="40">
        <v>0.12363387978142</v>
      </c>
      <c r="CD42" s="40">
        <v>0.12363387978142</v>
      </c>
      <c r="CE42" s="40">
        <v>0.12363387978142</v>
      </c>
      <c r="CF42" s="40">
        <v>0.12363387978142</v>
      </c>
      <c r="CG42" s="40">
        <v>0.12363387978142</v>
      </c>
      <c r="CH42" s="40">
        <v>0.12363387978142</v>
      </c>
      <c r="CI42" s="40">
        <v>0.12363387978142</v>
      </c>
      <c r="CJ42" s="40">
        <v>0.12363387978142</v>
      </c>
      <c r="CK42" s="40">
        <v>0.12363387978142</v>
      </c>
      <c r="CL42" s="40">
        <v>0.12363387978142</v>
      </c>
      <c r="CM42" s="40">
        <v>0.12363387978142</v>
      </c>
      <c r="CN42" s="40">
        <v>0.12363387978142</v>
      </c>
      <c r="CO42" s="40">
        <v>0.12363387978142</v>
      </c>
      <c r="CP42" s="40">
        <v>0.12363387978142</v>
      </c>
      <c r="CQ42" s="40">
        <v>0.12363387978142</v>
      </c>
      <c r="CR42" s="40">
        <v>0.12363387978142</v>
      </c>
      <c r="CS42" s="40">
        <v>0.12363387978142</v>
      </c>
      <c r="CT42" s="40">
        <v>0.12363387978142</v>
      </c>
      <c r="CU42" s="40">
        <v>0.12363387978142</v>
      </c>
      <c r="CV42" s="40">
        <v>0.12363387978142</v>
      </c>
      <c r="CW42" s="40">
        <v>0.12363387978142</v>
      </c>
    </row>
    <row r="43" spans="1:101" x14ac:dyDescent="0.2">
      <c r="A43"/>
      <c r="B43"/>
      <c r="J43" s="41"/>
      <c r="K43" s="41"/>
      <c r="O43" s="62" t="s">
        <v>59</v>
      </c>
      <c r="P43" s="62" t="s">
        <v>60</v>
      </c>
      <c r="Q43" s="33" t="s">
        <v>1174</v>
      </c>
      <c r="R43" s="33" t="s">
        <v>1180</v>
      </c>
      <c r="S43" s="40">
        <v>0.114071038251366</v>
      </c>
      <c r="T43" s="40">
        <v>0.114071038251366</v>
      </c>
      <c r="U43" s="40">
        <v>0.114071038251366</v>
      </c>
      <c r="V43" s="40">
        <v>0.114071038251366</v>
      </c>
      <c r="W43" s="40">
        <v>0.114071038251366</v>
      </c>
      <c r="X43" s="40">
        <v>0.114071038251366</v>
      </c>
      <c r="Y43" s="40">
        <v>0.114071038251366</v>
      </c>
      <c r="Z43" s="40">
        <v>0.114071038251366</v>
      </c>
      <c r="AA43" s="40">
        <v>0.114071038251366</v>
      </c>
      <c r="AB43" s="40">
        <v>0.114071038251366</v>
      </c>
      <c r="AC43" s="40">
        <v>0.114071038251366</v>
      </c>
      <c r="AD43" s="40">
        <v>0.114071038251366</v>
      </c>
      <c r="AE43" s="40">
        <v>0.114071038251366</v>
      </c>
      <c r="AF43" s="40">
        <v>0.114071038251366</v>
      </c>
      <c r="AG43" s="40">
        <v>0.114071038251366</v>
      </c>
      <c r="AH43" s="40">
        <v>0.114071038251366</v>
      </c>
      <c r="AI43" s="40">
        <v>0.114071038251366</v>
      </c>
      <c r="AJ43" s="40">
        <v>0.114071038251366</v>
      </c>
      <c r="AK43" s="40">
        <v>0.114071038251366</v>
      </c>
      <c r="AL43" s="40">
        <v>0.114071038251366</v>
      </c>
      <c r="AM43" s="40">
        <v>0.114071038251366</v>
      </c>
      <c r="AN43" s="40">
        <v>0.114071038251366</v>
      </c>
      <c r="AO43" s="40">
        <v>0.114071038251366</v>
      </c>
      <c r="AP43" s="40">
        <v>0.114071038251366</v>
      </c>
      <c r="AQ43" s="40">
        <v>0.114071038251366</v>
      </c>
      <c r="AR43" s="40">
        <v>0.114071038251366</v>
      </c>
      <c r="AS43" s="40">
        <v>0.114071038251366</v>
      </c>
      <c r="AT43" s="40">
        <v>0.114071038251366</v>
      </c>
      <c r="AU43" s="40">
        <v>0.114071038251366</v>
      </c>
      <c r="AV43" s="40">
        <v>0.114071038251366</v>
      </c>
      <c r="AW43" s="40">
        <v>0.114071038251366</v>
      </c>
      <c r="AX43" s="40">
        <v>0.114071038251366</v>
      </c>
      <c r="AY43" s="40">
        <v>0.114071038251366</v>
      </c>
      <c r="AZ43" s="40">
        <v>0.114071038251366</v>
      </c>
      <c r="BA43" s="40">
        <v>0.114071038251366</v>
      </c>
      <c r="BB43" s="40">
        <v>0.114071038251366</v>
      </c>
      <c r="BC43" s="40">
        <v>0.114071038251366</v>
      </c>
      <c r="BD43" s="40">
        <v>0.114071038251366</v>
      </c>
      <c r="BE43" s="40">
        <v>0.114071038251366</v>
      </c>
      <c r="BF43" s="40">
        <v>0.114071038251366</v>
      </c>
      <c r="BG43" s="40">
        <v>0.114071038251366</v>
      </c>
      <c r="BH43" s="40">
        <v>0.114071038251366</v>
      </c>
      <c r="BI43" s="40">
        <v>0.114071038251366</v>
      </c>
      <c r="BJ43" s="40">
        <v>0.114071038251366</v>
      </c>
      <c r="BK43" s="40">
        <v>0.114071038251366</v>
      </c>
      <c r="BL43" s="40">
        <v>0.114071038251366</v>
      </c>
      <c r="BM43" s="40">
        <v>0.114071038251366</v>
      </c>
      <c r="BN43" s="40">
        <v>0.114071038251366</v>
      </c>
      <c r="BO43" s="40">
        <v>0.114071038251366</v>
      </c>
      <c r="BP43" s="40">
        <v>0.114071038251366</v>
      </c>
      <c r="BQ43" s="40">
        <v>0.114071038251366</v>
      </c>
      <c r="BR43" s="40">
        <v>0.114071038251366</v>
      </c>
      <c r="BS43" s="40">
        <v>0.114071038251366</v>
      </c>
      <c r="BT43" s="40">
        <v>0.114071038251366</v>
      </c>
      <c r="BU43" s="40">
        <v>0.114071038251366</v>
      </c>
      <c r="BV43" s="40">
        <v>0.114071038251366</v>
      </c>
      <c r="BW43" s="40">
        <v>0.114071038251366</v>
      </c>
      <c r="BX43" s="40">
        <v>0.114071038251366</v>
      </c>
      <c r="BY43" s="40">
        <v>0.114071038251366</v>
      </c>
      <c r="BZ43" s="40">
        <v>0.114071038251366</v>
      </c>
      <c r="CA43" s="40">
        <v>0.114071038251366</v>
      </c>
      <c r="CB43" s="40">
        <v>0.114071038251366</v>
      </c>
      <c r="CC43" s="40">
        <v>0.114071038251366</v>
      </c>
      <c r="CD43" s="40">
        <v>0.114071038251366</v>
      </c>
      <c r="CE43" s="40">
        <v>0.114071038251366</v>
      </c>
      <c r="CF43" s="40">
        <v>0.114071038251366</v>
      </c>
      <c r="CG43" s="40">
        <v>0.114071038251366</v>
      </c>
      <c r="CH43" s="40">
        <v>0.114071038251366</v>
      </c>
      <c r="CI43" s="40">
        <v>0.114071038251366</v>
      </c>
      <c r="CJ43" s="40">
        <v>0.114071038251366</v>
      </c>
      <c r="CK43" s="40">
        <v>0.114071038251366</v>
      </c>
      <c r="CL43" s="40">
        <v>0.114071038251366</v>
      </c>
      <c r="CM43" s="40">
        <v>0.114071038251366</v>
      </c>
      <c r="CN43" s="40">
        <v>0.114071038251366</v>
      </c>
      <c r="CO43" s="40">
        <v>0.114071038251366</v>
      </c>
      <c r="CP43" s="40">
        <v>0.114071038251366</v>
      </c>
      <c r="CQ43" s="40">
        <v>0.114071038251366</v>
      </c>
      <c r="CR43" s="40">
        <v>0.114071038251366</v>
      </c>
      <c r="CS43" s="40">
        <v>0.114071038251366</v>
      </c>
      <c r="CT43" s="40">
        <v>0.114071038251366</v>
      </c>
      <c r="CU43" s="40">
        <v>0.114071038251366</v>
      </c>
      <c r="CV43" s="40">
        <v>0.114071038251366</v>
      </c>
      <c r="CW43" s="40">
        <v>0.114071038251366</v>
      </c>
    </row>
    <row r="44" spans="1:101" x14ac:dyDescent="0.2">
      <c r="A44"/>
      <c r="B44"/>
      <c r="J44" s="41"/>
      <c r="K44" s="41"/>
      <c r="O44" s="62" t="s">
        <v>61</v>
      </c>
      <c r="P44" s="62" t="s">
        <v>60</v>
      </c>
      <c r="Q44" s="33" t="s">
        <v>6</v>
      </c>
      <c r="R44" s="33" t="s">
        <v>1181</v>
      </c>
      <c r="S44" s="40">
        <v>8.9007935693991101E-3</v>
      </c>
      <c r="T44" s="40">
        <v>8.9218554388955998E-3</v>
      </c>
      <c r="U44" s="40">
        <v>8.9429671469085301E-3</v>
      </c>
      <c r="V44" s="40">
        <v>8.9641288113703494E-3</v>
      </c>
      <c r="W44" s="40">
        <v>8.9313094399340806E-3</v>
      </c>
      <c r="X44" s="40">
        <v>8.8986102264254994E-3</v>
      </c>
      <c r="Y44" s="40">
        <v>8.8660307309236901E-3</v>
      </c>
      <c r="Z44" s="40">
        <v>8.8335705151183896E-3</v>
      </c>
      <c r="AA44" s="40">
        <v>8.8012291423040599E-3</v>
      </c>
      <c r="AB44" s="40">
        <v>8.7690061773740401E-3</v>
      </c>
      <c r="AC44" s="40">
        <v>8.6861047095472994E-3</v>
      </c>
      <c r="AD44" s="40">
        <v>8.6039869854229595E-3</v>
      </c>
      <c r="AE44" s="40">
        <v>8.5226455955521099E-3</v>
      </c>
      <c r="AF44" s="40">
        <v>8.4420732005341496E-3</v>
      </c>
      <c r="AG44" s="40">
        <v>8.3622625303545698E-3</v>
      </c>
      <c r="AH44" s="40">
        <v>8.2832063837290099E-3</v>
      </c>
      <c r="AI44" s="40">
        <v>8.2048976274534408E-3</v>
      </c>
      <c r="AJ44" s="40">
        <v>8.1273291957605701E-3</v>
      </c>
      <c r="AK44" s="40">
        <v>8.0504940896822894E-3</v>
      </c>
      <c r="AL44" s="40">
        <v>7.9743853764181593E-3</v>
      </c>
      <c r="AM44" s="40">
        <v>7.8989961887098795E-3</v>
      </c>
      <c r="AN44" s="40">
        <v>7.8243197242216303E-3</v>
      </c>
      <c r="AO44" s="40">
        <v>7.7612254691468404E-3</v>
      </c>
      <c r="AP44" s="40">
        <v>7.6986399976038703E-3</v>
      </c>
      <c r="AQ44" s="40">
        <v>7.6365592068312E-3</v>
      </c>
      <c r="AR44" s="40">
        <v>7.5749790271514303E-3</v>
      </c>
      <c r="AS44" s="40">
        <v>7.5138954217044496E-3</v>
      </c>
      <c r="AT44" s="40">
        <v>7.4533043861828904E-3</v>
      </c>
      <c r="AU44" s="40">
        <v>7.39320194856954E-3</v>
      </c>
      <c r="AV44" s="40">
        <v>7.3335841688770198E-3</v>
      </c>
      <c r="AW44" s="40">
        <v>7.2744471388894501E-3</v>
      </c>
      <c r="AX44" s="40">
        <v>7.2157869819063003E-3</v>
      </c>
      <c r="AY44" s="40">
        <v>7.15759985248821E-3</v>
      </c>
      <c r="AZ44" s="40">
        <v>7.15759985248821E-3</v>
      </c>
      <c r="BA44" s="40">
        <v>7.15759985248821E-3</v>
      </c>
      <c r="BB44" s="40">
        <v>7.15759985248821E-3</v>
      </c>
      <c r="BC44" s="40">
        <v>7.15759985248821E-3</v>
      </c>
      <c r="BD44" s="40">
        <v>7.15759985248821E-3</v>
      </c>
      <c r="BE44" s="40">
        <v>7.15759985248821E-3</v>
      </c>
      <c r="BF44" s="40">
        <v>7.15759985248821E-3</v>
      </c>
      <c r="BG44" s="40">
        <v>7.15759985248821E-3</v>
      </c>
      <c r="BH44" s="40">
        <v>7.15759985248821E-3</v>
      </c>
      <c r="BI44" s="40">
        <v>7.15759985248821E-3</v>
      </c>
      <c r="BJ44" s="40">
        <v>7.15759985248821E-3</v>
      </c>
      <c r="BK44" s="40">
        <v>7.15759985248821E-3</v>
      </c>
      <c r="BL44" s="40">
        <v>7.15759985248821E-3</v>
      </c>
      <c r="BM44" s="40">
        <v>7.15759985248821E-3</v>
      </c>
      <c r="BN44" s="40">
        <v>7.15759985248821E-3</v>
      </c>
      <c r="BO44" s="40">
        <v>7.15759985248821E-3</v>
      </c>
      <c r="BP44" s="40">
        <v>7.15759985248821E-3</v>
      </c>
      <c r="BQ44" s="40">
        <v>7.15759985248821E-3</v>
      </c>
      <c r="BR44" s="40">
        <v>7.15759985248821E-3</v>
      </c>
      <c r="BS44" s="40">
        <v>7.15759985248821E-3</v>
      </c>
      <c r="BT44" s="40">
        <v>7.15759985248821E-3</v>
      </c>
      <c r="BU44" s="40">
        <v>7.15759985248821E-3</v>
      </c>
      <c r="BV44" s="40">
        <v>7.15759985248821E-3</v>
      </c>
      <c r="BW44" s="40">
        <v>7.15759985248821E-3</v>
      </c>
      <c r="BX44" s="40">
        <v>7.15759985248821E-3</v>
      </c>
      <c r="BY44" s="40">
        <v>7.15759985248821E-3</v>
      </c>
      <c r="BZ44" s="40">
        <v>7.15759985248821E-3</v>
      </c>
      <c r="CA44" s="40">
        <v>7.15759985248821E-3</v>
      </c>
      <c r="CB44" s="40">
        <v>7.15759985248821E-3</v>
      </c>
      <c r="CC44" s="40">
        <v>7.15759985248821E-3</v>
      </c>
      <c r="CD44" s="40">
        <v>7.15759985248821E-3</v>
      </c>
      <c r="CE44" s="40">
        <v>7.15759985248821E-3</v>
      </c>
      <c r="CF44" s="40">
        <v>7.15759985248821E-3</v>
      </c>
      <c r="CG44" s="40">
        <v>7.15759985248821E-3</v>
      </c>
      <c r="CH44" s="40">
        <v>7.15759985248821E-3</v>
      </c>
      <c r="CI44" s="40">
        <v>7.15759985248821E-3</v>
      </c>
      <c r="CJ44" s="40">
        <v>7.15759985248821E-3</v>
      </c>
      <c r="CK44" s="40">
        <v>7.15759985248821E-3</v>
      </c>
      <c r="CL44" s="40">
        <v>7.15759985248821E-3</v>
      </c>
      <c r="CM44" s="40">
        <v>7.15759985248821E-3</v>
      </c>
      <c r="CN44" s="40">
        <v>7.15759985248821E-3</v>
      </c>
      <c r="CO44" s="40">
        <v>7.15759985248821E-3</v>
      </c>
      <c r="CP44" s="40">
        <v>7.15759985248821E-3</v>
      </c>
      <c r="CQ44" s="40">
        <v>7.15759985248821E-3</v>
      </c>
      <c r="CR44" s="40">
        <v>7.15759985248821E-3</v>
      </c>
      <c r="CS44" s="40">
        <v>7.15759985248821E-3</v>
      </c>
      <c r="CT44" s="40">
        <v>7.15759985248821E-3</v>
      </c>
      <c r="CU44" s="40">
        <v>7.15759985248821E-3</v>
      </c>
      <c r="CV44" s="40">
        <v>7.15759985248821E-3</v>
      </c>
      <c r="CW44" s="40">
        <v>7.15759985248821E-3</v>
      </c>
    </row>
    <row r="45" spans="1:101" x14ac:dyDescent="0.2">
      <c r="A45"/>
      <c r="B45"/>
      <c r="J45" s="41"/>
      <c r="K45" s="41"/>
      <c r="O45" s="62" t="s">
        <v>61</v>
      </c>
      <c r="P45" s="62" t="s">
        <v>60</v>
      </c>
      <c r="Q45" s="33" t="s">
        <v>6</v>
      </c>
      <c r="R45" s="33" t="s">
        <v>1180</v>
      </c>
      <c r="S45" s="40">
        <v>5.47741142732252E-3</v>
      </c>
      <c r="T45" s="40">
        <v>5.4903725777818999E-3</v>
      </c>
      <c r="U45" s="40">
        <v>5.5033643980975499E-3</v>
      </c>
      <c r="V45" s="40">
        <v>5.5163869608432902E-3</v>
      </c>
      <c r="W45" s="40">
        <v>5.4961904245748204E-3</v>
      </c>
      <c r="X45" s="40">
        <v>5.4760678316464603E-3</v>
      </c>
      <c r="Y45" s="40">
        <v>5.4560189113376503E-3</v>
      </c>
      <c r="Z45" s="40">
        <v>5.43604339391901E-3</v>
      </c>
      <c r="AA45" s="40">
        <v>5.4161410106486497E-3</v>
      </c>
      <c r="AB45" s="40">
        <v>5.3963114937686397E-3</v>
      </c>
      <c r="AC45" s="40">
        <v>5.3452952058752603E-3</v>
      </c>
      <c r="AD45" s="40">
        <v>5.2947612217987498E-3</v>
      </c>
      <c r="AE45" s="40">
        <v>5.2447049818782204E-3</v>
      </c>
      <c r="AF45" s="40">
        <v>5.1951219695594696E-3</v>
      </c>
      <c r="AG45" s="40">
        <v>5.1460077109874297E-3</v>
      </c>
      <c r="AH45" s="40">
        <v>5.0973577746024701E-3</v>
      </c>
      <c r="AI45" s="40">
        <v>5.0491677707405801E-3</v>
      </c>
      <c r="AJ45" s="40">
        <v>5.0014333512372697E-3</v>
      </c>
      <c r="AK45" s="40">
        <v>4.9541502090352501E-3</v>
      </c>
      <c r="AL45" s="40">
        <v>4.9073140777957901E-3</v>
      </c>
      <c r="AM45" s="40">
        <v>4.86092073151377E-3</v>
      </c>
      <c r="AN45" s="40">
        <v>4.8149659841363896E-3</v>
      </c>
      <c r="AO45" s="40">
        <v>4.7761387502442097E-3</v>
      </c>
      <c r="AP45" s="40">
        <v>4.7376246139100697E-3</v>
      </c>
      <c r="AQ45" s="40">
        <v>4.6994210503576604E-3</v>
      </c>
      <c r="AR45" s="40">
        <v>4.6615255551701101E-3</v>
      </c>
      <c r="AS45" s="40">
        <v>4.62393564412581E-3</v>
      </c>
      <c r="AT45" s="40">
        <v>4.58664885303562E-3</v>
      </c>
      <c r="AU45" s="40">
        <v>4.5496627375812499E-3</v>
      </c>
      <c r="AV45" s="40">
        <v>4.5129748731550798E-3</v>
      </c>
      <c r="AW45" s="40">
        <v>4.4765828547012002E-3</v>
      </c>
      <c r="AX45" s="40">
        <v>4.44048429655772E-3</v>
      </c>
      <c r="AY45" s="40">
        <v>4.4046768323004297E-3</v>
      </c>
      <c r="AZ45" s="40">
        <v>4.4046768323004297E-3</v>
      </c>
      <c r="BA45" s="40">
        <v>4.4046768323004297E-3</v>
      </c>
      <c r="BB45" s="40">
        <v>4.4046768323004297E-3</v>
      </c>
      <c r="BC45" s="40">
        <v>4.4046768323004297E-3</v>
      </c>
      <c r="BD45" s="40">
        <v>4.4046768323004297E-3</v>
      </c>
      <c r="BE45" s="40">
        <v>4.4046768323004297E-3</v>
      </c>
      <c r="BF45" s="40">
        <v>4.4046768323004297E-3</v>
      </c>
      <c r="BG45" s="40">
        <v>4.4046768323004297E-3</v>
      </c>
      <c r="BH45" s="40">
        <v>4.4046768323004297E-3</v>
      </c>
      <c r="BI45" s="40">
        <v>4.4046768323004297E-3</v>
      </c>
      <c r="BJ45" s="40">
        <v>4.4046768323004297E-3</v>
      </c>
      <c r="BK45" s="40">
        <v>4.4046768323004297E-3</v>
      </c>
      <c r="BL45" s="40">
        <v>4.4046768323004297E-3</v>
      </c>
      <c r="BM45" s="40">
        <v>4.4046768323004297E-3</v>
      </c>
      <c r="BN45" s="40">
        <v>4.4046768323004297E-3</v>
      </c>
      <c r="BO45" s="40">
        <v>4.4046768323004297E-3</v>
      </c>
      <c r="BP45" s="40">
        <v>4.4046768323004297E-3</v>
      </c>
      <c r="BQ45" s="40">
        <v>4.4046768323004297E-3</v>
      </c>
      <c r="BR45" s="40">
        <v>4.4046768323004297E-3</v>
      </c>
      <c r="BS45" s="40">
        <v>4.4046768323004297E-3</v>
      </c>
      <c r="BT45" s="40">
        <v>4.4046768323004297E-3</v>
      </c>
      <c r="BU45" s="40">
        <v>4.4046768323004297E-3</v>
      </c>
      <c r="BV45" s="40">
        <v>4.4046768323004297E-3</v>
      </c>
      <c r="BW45" s="40">
        <v>4.4046768323004297E-3</v>
      </c>
      <c r="BX45" s="40">
        <v>4.4046768323004297E-3</v>
      </c>
      <c r="BY45" s="40">
        <v>4.4046768323004297E-3</v>
      </c>
      <c r="BZ45" s="40">
        <v>4.4046768323004297E-3</v>
      </c>
      <c r="CA45" s="40">
        <v>4.4046768323004297E-3</v>
      </c>
      <c r="CB45" s="40">
        <v>4.4046768323004297E-3</v>
      </c>
      <c r="CC45" s="40">
        <v>4.4046768323004297E-3</v>
      </c>
      <c r="CD45" s="40">
        <v>4.4046768323004297E-3</v>
      </c>
      <c r="CE45" s="40">
        <v>4.4046768323004297E-3</v>
      </c>
      <c r="CF45" s="40">
        <v>4.4046768323004297E-3</v>
      </c>
      <c r="CG45" s="40">
        <v>4.4046768323004297E-3</v>
      </c>
      <c r="CH45" s="40">
        <v>4.4046768323004297E-3</v>
      </c>
      <c r="CI45" s="40">
        <v>4.4046768323004297E-3</v>
      </c>
      <c r="CJ45" s="40">
        <v>4.4046768323004297E-3</v>
      </c>
      <c r="CK45" s="40">
        <v>4.4046768323004297E-3</v>
      </c>
      <c r="CL45" s="40">
        <v>4.4046768323004297E-3</v>
      </c>
      <c r="CM45" s="40">
        <v>4.4046768323004297E-3</v>
      </c>
      <c r="CN45" s="40">
        <v>4.4046768323004297E-3</v>
      </c>
      <c r="CO45" s="40">
        <v>4.4046768323004297E-3</v>
      </c>
      <c r="CP45" s="40">
        <v>4.4046768323004297E-3</v>
      </c>
      <c r="CQ45" s="40">
        <v>4.4046768323004297E-3</v>
      </c>
      <c r="CR45" s="40">
        <v>4.4046768323004297E-3</v>
      </c>
      <c r="CS45" s="40">
        <v>4.4046768323004297E-3</v>
      </c>
      <c r="CT45" s="40">
        <v>4.4046768323004297E-3</v>
      </c>
      <c r="CU45" s="40">
        <v>4.4046768323004297E-3</v>
      </c>
      <c r="CV45" s="40">
        <v>4.4046768323004297E-3</v>
      </c>
      <c r="CW45" s="40">
        <v>4.4046768323004297E-3</v>
      </c>
    </row>
    <row r="46" spans="1:101" x14ac:dyDescent="0.2">
      <c r="A46"/>
      <c r="B46"/>
      <c r="J46" s="41"/>
      <c r="K46" s="41"/>
      <c r="O46" s="62" t="s">
        <v>61</v>
      </c>
      <c r="P46" s="62" t="s">
        <v>60</v>
      </c>
      <c r="Q46" s="33" t="s">
        <v>6</v>
      </c>
      <c r="R46" s="33" t="s">
        <v>1179</v>
      </c>
      <c r="S46" s="40">
        <v>1.36935285683063E-2</v>
      </c>
      <c r="T46" s="40">
        <v>1.3725931444454701E-2</v>
      </c>
      <c r="U46" s="40">
        <v>1.3758410995243799E-2</v>
      </c>
      <c r="V46" s="40">
        <v>1.37909674021082E-2</v>
      </c>
      <c r="W46" s="40">
        <v>1.3740476061436999E-2</v>
      </c>
      <c r="X46" s="40">
        <v>1.3690169579116101E-2</v>
      </c>
      <c r="Y46" s="40">
        <v>1.36400472783441E-2</v>
      </c>
      <c r="Z46" s="40">
        <v>1.3590108484797501E-2</v>
      </c>
      <c r="AA46" s="40">
        <v>1.3540352526621601E-2</v>
      </c>
      <c r="AB46" s="40">
        <v>1.3490778734421499E-2</v>
      </c>
      <c r="AC46" s="40">
        <v>1.3363238014688099E-2</v>
      </c>
      <c r="AD46" s="40">
        <v>1.3236903054496801E-2</v>
      </c>
      <c r="AE46" s="40">
        <v>1.3111762454695501E-2</v>
      </c>
      <c r="AF46" s="40">
        <v>1.29878049238986E-2</v>
      </c>
      <c r="AG46" s="40">
        <v>1.28650192774685E-2</v>
      </c>
      <c r="AH46" s="40">
        <v>1.27433944365061E-2</v>
      </c>
      <c r="AI46" s="40">
        <v>1.26229194268514E-2</v>
      </c>
      <c r="AJ46" s="40">
        <v>1.2503583378093101E-2</v>
      </c>
      <c r="AK46" s="40">
        <v>1.23853755225881E-2</v>
      </c>
      <c r="AL46" s="40">
        <v>1.2268285194489401E-2</v>
      </c>
      <c r="AM46" s="40">
        <v>1.21523018287844E-2</v>
      </c>
      <c r="AN46" s="40">
        <v>1.20374149603409E-2</v>
      </c>
      <c r="AO46" s="40">
        <v>1.19403468756105E-2</v>
      </c>
      <c r="AP46" s="40">
        <v>1.18440615347751E-2</v>
      </c>
      <c r="AQ46" s="40">
        <v>1.1748552625894099E-2</v>
      </c>
      <c r="AR46" s="40">
        <v>1.1653813887925199E-2</v>
      </c>
      <c r="AS46" s="40">
        <v>1.1559839110314499E-2</v>
      </c>
      <c r="AT46" s="40">
        <v>1.1466622132589E-2</v>
      </c>
      <c r="AU46" s="40">
        <v>1.13741568439531E-2</v>
      </c>
      <c r="AV46" s="40">
        <v>1.1282437182887701E-2</v>
      </c>
      <c r="AW46" s="40">
        <v>1.1191457136753E-2</v>
      </c>
      <c r="AX46" s="40">
        <v>1.11012107413943E-2</v>
      </c>
      <c r="AY46" s="40">
        <v>1.1011692080751E-2</v>
      </c>
      <c r="AZ46" s="40">
        <v>1.1011692080751E-2</v>
      </c>
      <c r="BA46" s="40">
        <v>1.1011692080751E-2</v>
      </c>
      <c r="BB46" s="40">
        <v>1.1011692080751E-2</v>
      </c>
      <c r="BC46" s="40">
        <v>1.1011692080751E-2</v>
      </c>
      <c r="BD46" s="40">
        <v>1.1011692080751E-2</v>
      </c>
      <c r="BE46" s="40">
        <v>1.1011692080751E-2</v>
      </c>
      <c r="BF46" s="40">
        <v>1.1011692080751E-2</v>
      </c>
      <c r="BG46" s="40">
        <v>1.1011692080751E-2</v>
      </c>
      <c r="BH46" s="40">
        <v>1.1011692080751E-2</v>
      </c>
      <c r="BI46" s="40">
        <v>1.1011692080751E-2</v>
      </c>
      <c r="BJ46" s="40">
        <v>1.1011692080751E-2</v>
      </c>
      <c r="BK46" s="40">
        <v>1.1011692080751E-2</v>
      </c>
      <c r="BL46" s="40">
        <v>1.1011692080751E-2</v>
      </c>
      <c r="BM46" s="40">
        <v>1.1011692080751E-2</v>
      </c>
      <c r="BN46" s="40">
        <v>1.1011692080751E-2</v>
      </c>
      <c r="BO46" s="40">
        <v>1.1011692080751E-2</v>
      </c>
      <c r="BP46" s="40">
        <v>1.1011692080751E-2</v>
      </c>
      <c r="BQ46" s="40">
        <v>1.1011692080751E-2</v>
      </c>
      <c r="BR46" s="40">
        <v>1.1011692080751E-2</v>
      </c>
      <c r="BS46" s="40">
        <v>1.1011692080751E-2</v>
      </c>
      <c r="BT46" s="40">
        <v>1.1011692080751E-2</v>
      </c>
      <c r="BU46" s="40">
        <v>1.1011692080751E-2</v>
      </c>
      <c r="BV46" s="40">
        <v>1.1011692080751E-2</v>
      </c>
      <c r="BW46" s="40">
        <v>1.1011692080751E-2</v>
      </c>
      <c r="BX46" s="40">
        <v>1.1011692080751E-2</v>
      </c>
      <c r="BY46" s="40">
        <v>1.1011692080751E-2</v>
      </c>
      <c r="BZ46" s="40">
        <v>1.1011692080751E-2</v>
      </c>
      <c r="CA46" s="40">
        <v>1.1011692080751E-2</v>
      </c>
      <c r="CB46" s="40">
        <v>1.1011692080751E-2</v>
      </c>
      <c r="CC46" s="40">
        <v>1.1011692080751E-2</v>
      </c>
      <c r="CD46" s="40">
        <v>1.1011692080751E-2</v>
      </c>
      <c r="CE46" s="40">
        <v>1.1011692080751E-2</v>
      </c>
      <c r="CF46" s="40">
        <v>1.1011692080751E-2</v>
      </c>
      <c r="CG46" s="40">
        <v>1.1011692080751E-2</v>
      </c>
      <c r="CH46" s="40">
        <v>1.1011692080751E-2</v>
      </c>
      <c r="CI46" s="40">
        <v>1.1011692080751E-2</v>
      </c>
      <c r="CJ46" s="40">
        <v>1.1011692080751E-2</v>
      </c>
      <c r="CK46" s="40">
        <v>1.1011692080751E-2</v>
      </c>
      <c r="CL46" s="40">
        <v>1.1011692080751E-2</v>
      </c>
      <c r="CM46" s="40">
        <v>1.1011692080751E-2</v>
      </c>
      <c r="CN46" s="40">
        <v>1.1011692080751E-2</v>
      </c>
      <c r="CO46" s="40">
        <v>1.1011692080751E-2</v>
      </c>
      <c r="CP46" s="40">
        <v>1.1011692080751E-2</v>
      </c>
      <c r="CQ46" s="40">
        <v>1.1011692080751E-2</v>
      </c>
      <c r="CR46" s="40">
        <v>1.1011692080751E-2</v>
      </c>
      <c r="CS46" s="40">
        <v>1.1011692080751E-2</v>
      </c>
      <c r="CT46" s="40">
        <v>1.1011692080751E-2</v>
      </c>
      <c r="CU46" s="40">
        <v>1.1011692080751E-2</v>
      </c>
      <c r="CV46" s="40">
        <v>1.1011692080751E-2</v>
      </c>
      <c r="CW46" s="40">
        <v>1.1011692080751E-2</v>
      </c>
    </row>
    <row r="47" spans="1:101" x14ac:dyDescent="0.2">
      <c r="A47"/>
      <c r="B47"/>
      <c r="J47" s="41"/>
      <c r="K47" s="41"/>
      <c r="O47" s="62" t="s">
        <v>61</v>
      </c>
      <c r="P47" s="62" t="s">
        <v>60</v>
      </c>
      <c r="Q47" s="33" t="s">
        <v>6</v>
      </c>
      <c r="R47" s="33" t="s">
        <v>1178</v>
      </c>
      <c r="S47" s="40">
        <v>2.73870571366126E-3</v>
      </c>
      <c r="T47" s="40">
        <v>2.7451862888909499E-3</v>
      </c>
      <c r="U47" s="40">
        <v>2.7516821990487702E-3</v>
      </c>
      <c r="V47" s="40">
        <v>2.7581934804216399E-3</v>
      </c>
      <c r="W47" s="40">
        <v>2.7480952122874102E-3</v>
      </c>
      <c r="X47" s="40">
        <v>2.7380339158232301E-3</v>
      </c>
      <c r="Y47" s="40">
        <v>2.7280094556688199E-3</v>
      </c>
      <c r="Z47" s="40">
        <v>2.7180216969594998E-3</v>
      </c>
      <c r="AA47" s="40">
        <v>2.7080705053243201E-3</v>
      </c>
      <c r="AB47" s="40">
        <v>2.6981557468843198E-3</v>
      </c>
      <c r="AC47" s="40">
        <v>2.6726476029376302E-3</v>
      </c>
      <c r="AD47" s="40">
        <v>2.6473806108993701E-3</v>
      </c>
      <c r="AE47" s="40">
        <v>2.6223524909391102E-3</v>
      </c>
      <c r="AF47" s="40">
        <v>2.59756098477973E-3</v>
      </c>
      <c r="AG47" s="40">
        <v>2.5730038554937101E-3</v>
      </c>
      <c r="AH47" s="40">
        <v>2.5486788873012299E-3</v>
      </c>
      <c r="AI47" s="40">
        <v>2.5245838853702901E-3</v>
      </c>
      <c r="AJ47" s="40">
        <v>2.5007166756186301E-3</v>
      </c>
      <c r="AK47" s="40">
        <v>2.4770751045176198E-3</v>
      </c>
      <c r="AL47" s="40">
        <v>2.4536570388978898E-3</v>
      </c>
      <c r="AM47" s="40">
        <v>2.4304603657568798E-3</v>
      </c>
      <c r="AN47" s="40">
        <v>2.40748299206819E-3</v>
      </c>
      <c r="AO47" s="40">
        <v>2.3880693751221001E-3</v>
      </c>
      <c r="AP47" s="40">
        <v>2.3688123069550301E-3</v>
      </c>
      <c r="AQ47" s="40">
        <v>2.3497105251788302E-3</v>
      </c>
      <c r="AR47" s="40">
        <v>2.3307627775850498E-3</v>
      </c>
      <c r="AS47" s="40">
        <v>2.3119678220628998E-3</v>
      </c>
      <c r="AT47" s="40">
        <v>2.29332442651781E-3</v>
      </c>
      <c r="AU47" s="40">
        <v>2.2748313687906202E-3</v>
      </c>
      <c r="AV47" s="40">
        <v>2.2564874365775399E-3</v>
      </c>
      <c r="AW47" s="40">
        <v>2.2382914273506001E-3</v>
      </c>
      <c r="AX47" s="40">
        <v>2.22024214827886E-3</v>
      </c>
      <c r="AY47" s="40">
        <v>2.2023384161502101E-3</v>
      </c>
      <c r="AZ47" s="40">
        <v>2.2023384161502101E-3</v>
      </c>
      <c r="BA47" s="40">
        <v>2.2023384161502101E-3</v>
      </c>
      <c r="BB47" s="40">
        <v>2.2023384161502101E-3</v>
      </c>
      <c r="BC47" s="40">
        <v>2.2023384161502101E-3</v>
      </c>
      <c r="BD47" s="40">
        <v>2.2023384161502101E-3</v>
      </c>
      <c r="BE47" s="40">
        <v>2.2023384161502101E-3</v>
      </c>
      <c r="BF47" s="40">
        <v>2.2023384161502101E-3</v>
      </c>
      <c r="BG47" s="40">
        <v>2.2023384161502101E-3</v>
      </c>
      <c r="BH47" s="40">
        <v>2.2023384161502101E-3</v>
      </c>
      <c r="BI47" s="40">
        <v>2.2023384161502101E-3</v>
      </c>
      <c r="BJ47" s="40">
        <v>2.2023384161502101E-3</v>
      </c>
      <c r="BK47" s="40">
        <v>2.2023384161502101E-3</v>
      </c>
      <c r="BL47" s="40">
        <v>2.2023384161502101E-3</v>
      </c>
      <c r="BM47" s="40">
        <v>2.2023384161502101E-3</v>
      </c>
      <c r="BN47" s="40">
        <v>2.2023384161502101E-3</v>
      </c>
      <c r="BO47" s="40">
        <v>2.2023384161502101E-3</v>
      </c>
      <c r="BP47" s="40">
        <v>2.2023384161502101E-3</v>
      </c>
      <c r="BQ47" s="40">
        <v>2.2023384161502101E-3</v>
      </c>
      <c r="BR47" s="40">
        <v>2.2023384161502101E-3</v>
      </c>
      <c r="BS47" s="40">
        <v>2.2023384161502101E-3</v>
      </c>
      <c r="BT47" s="40">
        <v>2.2023384161502101E-3</v>
      </c>
      <c r="BU47" s="40">
        <v>2.2023384161502101E-3</v>
      </c>
      <c r="BV47" s="40">
        <v>2.2023384161502101E-3</v>
      </c>
      <c r="BW47" s="40">
        <v>2.2023384161502101E-3</v>
      </c>
      <c r="BX47" s="40">
        <v>2.2023384161502101E-3</v>
      </c>
      <c r="BY47" s="40">
        <v>2.2023384161502101E-3</v>
      </c>
      <c r="BZ47" s="40">
        <v>2.2023384161502101E-3</v>
      </c>
      <c r="CA47" s="40">
        <v>2.2023384161502101E-3</v>
      </c>
      <c r="CB47" s="40">
        <v>2.2023384161502101E-3</v>
      </c>
      <c r="CC47" s="40">
        <v>2.2023384161502101E-3</v>
      </c>
      <c r="CD47" s="40">
        <v>2.2023384161502101E-3</v>
      </c>
      <c r="CE47" s="40">
        <v>2.2023384161502101E-3</v>
      </c>
      <c r="CF47" s="40">
        <v>2.2023384161502101E-3</v>
      </c>
      <c r="CG47" s="40">
        <v>2.2023384161502101E-3</v>
      </c>
      <c r="CH47" s="40">
        <v>2.2023384161502101E-3</v>
      </c>
      <c r="CI47" s="40">
        <v>2.2023384161502101E-3</v>
      </c>
      <c r="CJ47" s="40">
        <v>2.2023384161502101E-3</v>
      </c>
      <c r="CK47" s="40">
        <v>2.2023384161502101E-3</v>
      </c>
      <c r="CL47" s="40">
        <v>2.2023384161502101E-3</v>
      </c>
      <c r="CM47" s="40">
        <v>2.2023384161502101E-3</v>
      </c>
      <c r="CN47" s="40">
        <v>2.2023384161502101E-3</v>
      </c>
      <c r="CO47" s="40">
        <v>2.2023384161502101E-3</v>
      </c>
      <c r="CP47" s="40">
        <v>2.2023384161502101E-3</v>
      </c>
      <c r="CQ47" s="40">
        <v>2.2023384161502101E-3</v>
      </c>
      <c r="CR47" s="40">
        <v>2.2023384161502101E-3</v>
      </c>
      <c r="CS47" s="40">
        <v>2.2023384161502101E-3</v>
      </c>
      <c r="CT47" s="40">
        <v>2.2023384161502101E-3</v>
      </c>
      <c r="CU47" s="40">
        <v>2.2023384161502101E-3</v>
      </c>
      <c r="CV47" s="40">
        <v>2.2023384161502101E-3</v>
      </c>
      <c r="CW47" s="40">
        <v>2.2023384161502101E-3</v>
      </c>
    </row>
    <row r="48" spans="1:101" x14ac:dyDescent="0.2">
      <c r="A48"/>
      <c r="B48"/>
      <c r="J48" s="41"/>
      <c r="K48" s="41"/>
      <c r="O48" s="62" t="s">
        <v>61</v>
      </c>
      <c r="P48" s="62" t="s">
        <v>60</v>
      </c>
      <c r="Q48" s="33" t="s">
        <v>6</v>
      </c>
      <c r="R48" s="33" t="s">
        <v>1177</v>
      </c>
      <c r="S48" s="40">
        <v>6.6511424474630697E-3</v>
      </c>
      <c r="T48" s="40">
        <v>6.6668809873066002E-3</v>
      </c>
      <c r="U48" s="40">
        <v>6.6826567691184603E-3</v>
      </c>
      <c r="V48" s="40">
        <v>6.6984698810239997E-3</v>
      </c>
      <c r="W48" s="40">
        <v>6.6739455155551399E-3</v>
      </c>
      <c r="X48" s="40">
        <v>6.6495109384278397E-3</v>
      </c>
      <c r="Y48" s="40">
        <v>6.6251658209100098E-3</v>
      </c>
      <c r="Z48" s="40">
        <v>6.6009098354730799E-3</v>
      </c>
      <c r="AA48" s="40">
        <v>6.5767426557876499E-3</v>
      </c>
      <c r="AB48" s="40">
        <v>6.5526639567190601E-3</v>
      </c>
      <c r="AC48" s="40">
        <v>6.4907156071342398E-3</v>
      </c>
      <c r="AD48" s="40">
        <v>6.4293529121841903E-3</v>
      </c>
      <c r="AE48" s="40">
        <v>6.3685703351378398E-3</v>
      </c>
      <c r="AF48" s="40">
        <v>6.3083623916079298E-3</v>
      </c>
      <c r="AG48" s="40">
        <v>6.2487236490561598E-3</v>
      </c>
      <c r="AH48" s="40">
        <v>6.1896487263030002E-3</v>
      </c>
      <c r="AI48" s="40">
        <v>6.1311322930421297E-3</v>
      </c>
      <c r="AJ48" s="40">
        <v>6.07316906935955E-3</v>
      </c>
      <c r="AK48" s="40">
        <v>6.0157538252570896E-3</v>
      </c>
      <c r="AL48" s="40">
        <v>5.9588813801805997E-3</v>
      </c>
      <c r="AM48" s="40">
        <v>5.9025466025524297E-3</v>
      </c>
      <c r="AN48" s="40">
        <v>5.84674440930847E-3</v>
      </c>
      <c r="AO48" s="40">
        <v>5.7995970538679597E-3</v>
      </c>
      <c r="AP48" s="40">
        <v>5.7528298883193704E-3</v>
      </c>
      <c r="AQ48" s="40">
        <v>5.7064398468628704E-3</v>
      </c>
      <c r="AR48" s="40">
        <v>5.6604238884208399E-3</v>
      </c>
      <c r="AS48" s="40">
        <v>5.6147789964384898E-3</v>
      </c>
      <c r="AT48" s="40">
        <v>5.5695021786861098E-3</v>
      </c>
      <c r="AU48" s="40">
        <v>5.5245904670629502E-3</v>
      </c>
      <c r="AV48" s="40">
        <v>5.4800409174026003E-3</v>
      </c>
      <c r="AW48" s="40">
        <v>5.43585060928003E-3</v>
      </c>
      <c r="AX48" s="40">
        <v>5.3920166458200896E-3</v>
      </c>
      <c r="AY48" s="40">
        <v>5.3485361535076702E-3</v>
      </c>
      <c r="AZ48" s="40">
        <v>5.3485361535076702E-3</v>
      </c>
      <c r="BA48" s="40">
        <v>5.3485361535076702E-3</v>
      </c>
      <c r="BB48" s="40">
        <v>5.3485361535076702E-3</v>
      </c>
      <c r="BC48" s="40">
        <v>5.3485361535076702E-3</v>
      </c>
      <c r="BD48" s="40">
        <v>5.3485361535076702E-3</v>
      </c>
      <c r="BE48" s="40">
        <v>5.3485361535076702E-3</v>
      </c>
      <c r="BF48" s="40">
        <v>5.3485361535076702E-3</v>
      </c>
      <c r="BG48" s="40">
        <v>5.3485361535076702E-3</v>
      </c>
      <c r="BH48" s="40">
        <v>5.3485361535076702E-3</v>
      </c>
      <c r="BI48" s="40">
        <v>5.3485361535076702E-3</v>
      </c>
      <c r="BJ48" s="40">
        <v>5.3485361535076702E-3</v>
      </c>
      <c r="BK48" s="40">
        <v>5.3485361535076702E-3</v>
      </c>
      <c r="BL48" s="40">
        <v>5.3485361535076702E-3</v>
      </c>
      <c r="BM48" s="40">
        <v>5.3485361535076702E-3</v>
      </c>
      <c r="BN48" s="40">
        <v>5.3485361535076702E-3</v>
      </c>
      <c r="BO48" s="40">
        <v>5.3485361535076702E-3</v>
      </c>
      <c r="BP48" s="40">
        <v>5.3485361535076702E-3</v>
      </c>
      <c r="BQ48" s="40">
        <v>5.3485361535076702E-3</v>
      </c>
      <c r="BR48" s="40">
        <v>5.3485361535076702E-3</v>
      </c>
      <c r="BS48" s="40">
        <v>5.3485361535076702E-3</v>
      </c>
      <c r="BT48" s="40">
        <v>5.3485361535076702E-3</v>
      </c>
      <c r="BU48" s="40">
        <v>5.3485361535076702E-3</v>
      </c>
      <c r="BV48" s="40">
        <v>5.3485361535076702E-3</v>
      </c>
      <c r="BW48" s="40">
        <v>5.3485361535076702E-3</v>
      </c>
      <c r="BX48" s="40">
        <v>5.3485361535076702E-3</v>
      </c>
      <c r="BY48" s="40">
        <v>5.3485361535076702E-3</v>
      </c>
      <c r="BZ48" s="40">
        <v>5.3485361535076702E-3</v>
      </c>
      <c r="CA48" s="40">
        <v>5.3485361535076702E-3</v>
      </c>
      <c r="CB48" s="40">
        <v>5.3485361535076702E-3</v>
      </c>
      <c r="CC48" s="40">
        <v>5.3485361535076702E-3</v>
      </c>
      <c r="CD48" s="40">
        <v>5.3485361535076702E-3</v>
      </c>
      <c r="CE48" s="40">
        <v>5.3485361535076702E-3</v>
      </c>
      <c r="CF48" s="40">
        <v>5.3485361535076702E-3</v>
      </c>
      <c r="CG48" s="40">
        <v>5.3485361535076702E-3</v>
      </c>
      <c r="CH48" s="40">
        <v>5.3485361535076702E-3</v>
      </c>
      <c r="CI48" s="40">
        <v>5.3485361535076702E-3</v>
      </c>
      <c r="CJ48" s="40">
        <v>5.3485361535076702E-3</v>
      </c>
      <c r="CK48" s="40">
        <v>5.3485361535076702E-3</v>
      </c>
      <c r="CL48" s="40">
        <v>5.3485361535076702E-3</v>
      </c>
      <c r="CM48" s="40">
        <v>5.3485361535076702E-3</v>
      </c>
      <c r="CN48" s="40">
        <v>5.3485361535076702E-3</v>
      </c>
      <c r="CO48" s="40">
        <v>5.3485361535076702E-3</v>
      </c>
      <c r="CP48" s="40">
        <v>5.3485361535076702E-3</v>
      </c>
      <c r="CQ48" s="40">
        <v>5.3485361535076702E-3</v>
      </c>
      <c r="CR48" s="40">
        <v>5.3485361535076702E-3</v>
      </c>
      <c r="CS48" s="40">
        <v>5.3485361535076702E-3</v>
      </c>
      <c r="CT48" s="40">
        <v>5.3485361535076702E-3</v>
      </c>
      <c r="CU48" s="40">
        <v>5.3485361535076702E-3</v>
      </c>
      <c r="CV48" s="40">
        <v>5.3485361535076702E-3</v>
      </c>
      <c r="CW48" s="40">
        <v>5.3485361535076702E-3</v>
      </c>
    </row>
    <row r="49" spans="1:101" x14ac:dyDescent="0.2">
      <c r="A49"/>
      <c r="B49"/>
      <c r="J49" s="41"/>
      <c r="K49" s="41"/>
      <c r="O49" s="62" t="s">
        <v>61</v>
      </c>
      <c r="P49" s="62" t="s">
        <v>60</v>
      </c>
      <c r="Q49" s="33" t="s">
        <v>6</v>
      </c>
      <c r="R49" s="33" t="s">
        <v>1173</v>
      </c>
      <c r="S49" s="40">
        <v>5.47741142732252E-3</v>
      </c>
      <c r="T49" s="40">
        <v>5.4903725777818999E-3</v>
      </c>
      <c r="U49" s="40">
        <v>5.5033643980975499E-3</v>
      </c>
      <c r="V49" s="40">
        <v>5.5163869608432902E-3</v>
      </c>
      <c r="W49" s="40">
        <v>5.4961904245748204E-3</v>
      </c>
      <c r="X49" s="40">
        <v>5.4760678316464603E-3</v>
      </c>
      <c r="Y49" s="40">
        <v>5.4560189113376503E-3</v>
      </c>
      <c r="Z49" s="40">
        <v>5.43604339391901E-3</v>
      </c>
      <c r="AA49" s="40">
        <v>5.4161410106486497E-3</v>
      </c>
      <c r="AB49" s="40">
        <v>5.3963114937686397E-3</v>
      </c>
      <c r="AC49" s="40">
        <v>5.3452952058752603E-3</v>
      </c>
      <c r="AD49" s="40">
        <v>5.2947612217987498E-3</v>
      </c>
      <c r="AE49" s="40">
        <v>5.2447049818782204E-3</v>
      </c>
      <c r="AF49" s="40">
        <v>5.1951219695594696E-3</v>
      </c>
      <c r="AG49" s="40">
        <v>5.1460077109874297E-3</v>
      </c>
      <c r="AH49" s="40">
        <v>5.0973577746024701E-3</v>
      </c>
      <c r="AI49" s="40">
        <v>5.0491677707405801E-3</v>
      </c>
      <c r="AJ49" s="40">
        <v>5.0014333512372697E-3</v>
      </c>
      <c r="AK49" s="40">
        <v>4.9541502090352501E-3</v>
      </c>
      <c r="AL49" s="40">
        <v>4.9073140777957901E-3</v>
      </c>
      <c r="AM49" s="40">
        <v>4.86092073151377E-3</v>
      </c>
      <c r="AN49" s="40">
        <v>4.8149659841363896E-3</v>
      </c>
      <c r="AO49" s="40">
        <v>4.7761387502442097E-3</v>
      </c>
      <c r="AP49" s="40">
        <v>4.7376246139100697E-3</v>
      </c>
      <c r="AQ49" s="40">
        <v>4.6994210503576604E-3</v>
      </c>
      <c r="AR49" s="40">
        <v>4.6615255551701101E-3</v>
      </c>
      <c r="AS49" s="40">
        <v>4.62393564412581E-3</v>
      </c>
      <c r="AT49" s="40">
        <v>4.58664885303562E-3</v>
      </c>
      <c r="AU49" s="40">
        <v>4.5496627375812499E-3</v>
      </c>
      <c r="AV49" s="40">
        <v>4.5129748731550798E-3</v>
      </c>
      <c r="AW49" s="40">
        <v>4.4765828547012002E-3</v>
      </c>
      <c r="AX49" s="40">
        <v>4.44048429655772E-3</v>
      </c>
      <c r="AY49" s="40">
        <v>4.4046768323004297E-3</v>
      </c>
      <c r="AZ49" s="40">
        <v>4.4046768323004297E-3</v>
      </c>
      <c r="BA49" s="40">
        <v>4.4046768323004297E-3</v>
      </c>
      <c r="BB49" s="40">
        <v>4.4046768323004297E-3</v>
      </c>
      <c r="BC49" s="40">
        <v>4.4046768323004297E-3</v>
      </c>
      <c r="BD49" s="40">
        <v>4.4046768323004297E-3</v>
      </c>
      <c r="BE49" s="40">
        <v>4.4046768323004297E-3</v>
      </c>
      <c r="BF49" s="40">
        <v>4.4046768323004297E-3</v>
      </c>
      <c r="BG49" s="40">
        <v>4.4046768323004297E-3</v>
      </c>
      <c r="BH49" s="40">
        <v>4.4046768323004297E-3</v>
      </c>
      <c r="BI49" s="40">
        <v>4.4046768323004297E-3</v>
      </c>
      <c r="BJ49" s="40">
        <v>4.4046768323004297E-3</v>
      </c>
      <c r="BK49" s="40">
        <v>4.4046768323004297E-3</v>
      </c>
      <c r="BL49" s="40">
        <v>4.4046768323004297E-3</v>
      </c>
      <c r="BM49" s="40">
        <v>4.4046768323004297E-3</v>
      </c>
      <c r="BN49" s="40">
        <v>4.4046768323004297E-3</v>
      </c>
      <c r="BO49" s="40">
        <v>4.4046768323004297E-3</v>
      </c>
      <c r="BP49" s="40">
        <v>4.4046768323004297E-3</v>
      </c>
      <c r="BQ49" s="40">
        <v>4.4046768323004297E-3</v>
      </c>
      <c r="BR49" s="40">
        <v>4.4046768323004297E-3</v>
      </c>
      <c r="BS49" s="40">
        <v>4.4046768323004297E-3</v>
      </c>
      <c r="BT49" s="40">
        <v>4.4046768323004297E-3</v>
      </c>
      <c r="BU49" s="40">
        <v>4.4046768323004297E-3</v>
      </c>
      <c r="BV49" s="40">
        <v>4.4046768323004297E-3</v>
      </c>
      <c r="BW49" s="40">
        <v>4.4046768323004297E-3</v>
      </c>
      <c r="BX49" s="40">
        <v>4.4046768323004297E-3</v>
      </c>
      <c r="BY49" s="40">
        <v>4.4046768323004297E-3</v>
      </c>
      <c r="BZ49" s="40">
        <v>4.4046768323004297E-3</v>
      </c>
      <c r="CA49" s="40">
        <v>4.4046768323004297E-3</v>
      </c>
      <c r="CB49" s="40">
        <v>4.4046768323004297E-3</v>
      </c>
      <c r="CC49" s="40">
        <v>4.4046768323004297E-3</v>
      </c>
      <c r="CD49" s="40">
        <v>4.4046768323004297E-3</v>
      </c>
      <c r="CE49" s="40">
        <v>4.4046768323004297E-3</v>
      </c>
      <c r="CF49" s="40">
        <v>4.4046768323004297E-3</v>
      </c>
      <c r="CG49" s="40">
        <v>4.4046768323004297E-3</v>
      </c>
      <c r="CH49" s="40">
        <v>4.4046768323004297E-3</v>
      </c>
      <c r="CI49" s="40">
        <v>4.4046768323004297E-3</v>
      </c>
      <c r="CJ49" s="40">
        <v>4.4046768323004297E-3</v>
      </c>
      <c r="CK49" s="40">
        <v>4.4046768323004297E-3</v>
      </c>
      <c r="CL49" s="40">
        <v>4.4046768323004297E-3</v>
      </c>
      <c r="CM49" s="40">
        <v>4.4046768323004297E-3</v>
      </c>
      <c r="CN49" s="40">
        <v>4.4046768323004297E-3</v>
      </c>
      <c r="CO49" s="40">
        <v>4.4046768323004297E-3</v>
      </c>
      <c r="CP49" s="40">
        <v>4.4046768323004297E-3</v>
      </c>
      <c r="CQ49" s="40">
        <v>4.4046768323004297E-3</v>
      </c>
      <c r="CR49" s="40">
        <v>4.4046768323004297E-3</v>
      </c>
      <c r="CS49" s="40">
        <v>4.4046768323004297E-3</v>
      </c>
      <c r="CT49" s="40">
        <v>4.4046768323004297E-3</v>
      </c>
      <c r="CU49" s="40">
        <v>4.4046768323004297E-3</v>
      </c>
      <c r="CV49" s="40">
        <v>4.4046768323004297E-3</v>
      </c>
      <c r="CW49" s="40">
        <v>4.4046768323004297E-3</v>
      </c>
    </row>
    <row r="50" spans="1:101" x14ac:dyDescent="0.2">
      <c r="A50"/>
      <c r="B50"/>
      <c r="J50" s="41"/>
      <c r="K50" s="41"/>
      <c r="O50" s="62" t="s">
        <v>61</v>
      </c>
      <c r="P50" s="62" t="s">
        <v>60</v>
      </c>
      <c r="Q50" s="33" t="s">
        <v>1174</v>
      </c>
      <c r="R50" s="33" t="s">
        <v>1181</v>
      </c>
      <c r="S50" s="40">
        <v>8.2161171409837908E-3</v>
      </c>
      <c r="T50" s="40">
        <v>8.2355588666728607E-3</v>
      </c>
      <c r="U50" s="40">
        <v>8.2550465971463396E-3</v>
      </c>
      <c r="V50" s="40">
        <v>8.2745804412649396E-3</v>
      </c>
      <c r="W50" s="40">
        <v>8.2442856368622301E-3</v>
      </c>
      <c r="X50" s="40">
        <v>8.21410174746969E-3</v>
      </c>
      <c r="Y50" s="40">
        <v>8.1840283670064802E-3</v>
      </c>
      <c r="Z50" s="40">
        <v>8.1540650908785098E-3</v>
      </c>
      <c r="AA50" s="40">
        <v>8.1242115159729806E-3</v>
      </c>
      <c r="AB50" s="40">
        <v>8.0944672406529604E-3</v>
      </c>
      <c r="AC50" s="40">
        <v>8.0179428088128901E-3</v>
      </c>
      <c r="AD50" s="40">
        <v>7.9421418326981203E-3</v>
      </c>
      <c r="AE50" s="40">
        <v>7.8670574728173306E-3</v>
      </c>
      <c r="AF50" s="40">
        <v>7.7926829543392096E-3</v>
      </c>
      <c r="AG50" s="40">
        <v>7.7190115664811402E-3</v>
      </c>
      <c r="AH50" s="40">
        <v>7.6460366619037004E-3</v>
      </c>
      <c r="AI50" s="40">
        <v>7.5737516561108697E-3</v>
      </c>
      <c r="AJ50" s="40">
        <v>7.5021500268559098E-3</v>
      </c>
      <c r="AK50" s="40">
        <v>7.4312253135528803E-3</v>
      </c>
      <c r="AL50" s="40">
        <v>7.3609711166936799E-3</v>
      </c>
      <c r="AM50" s="40">
        <v>7.2913810972706503E-3</v>
      </c>
      <c r="AN50" s="40">
        <v>7.2224489762045801E-3</v>
      </c>
      <c r="AO50" s="40">
        <v>7.1642081253663102E-3</v>
      </c>
      <c r="AP50" s="40">
        <v>7.1064369208651097E-3</v>
      </c>
      <c r="AQ50" s="40">
        <v>7.0491315755364901E-3</v>
      </c>
      <c r="AR50" s="40">
        <v>6.9922883327551604E-3</v>
      </c>
      <c r="AS50" s="40">
        <v>6.9359034661887198E-3</v>
      </c>
      <c r="AT50" s="40">
        <v>6.8799732795534396E-3</v>
      </c>
      <c r="AU50" s="40">
        <v>6.8244941063718796E-3</v>
      </c>
      <c r="AV50" s="40">
        <v>6.7694623097326297E-3</v>
      </c>
      <c r="AW50" s="40">
        <v>6.7148742820518003E-3</v>
      </c>
      <c r="AX50" s="40">
        <v>6.6607264448365804E-3</v>
      </c>
      <c r="AY50" s="40">
        <v>6.6070152484506497E-3</v>
      </c>
      <c r="AZ50" s="40">
        <v>6.6070152484506497E-3</v>
      </c>
      <c r="BA50" s="40">
        <v>6.6070152484506497E-3</v>
      </c>
      <c r="BB50" s="40">
        <v>6.6070152484506497E-3</v>
      </c>
      <c r="BC50" s="40">
        <v>6.6070152484506497E-3</v>
      </c>
      <c r="BD50" s="40">
        <v>6.6070152484506497E-3</v>
      </c>
      <c r="BE50" s="40">
        <v>6.6070152484506497E-3</v>
      </c>
      <c r="BF50" s="40">
        <v>6.6070152484506497E-3</v>
      </c>
      <c r="BG50" s="40">
        <v>6.6070152484506497E-3</v>
      </c>
      <c r="BH50" s="40">
        <v>6.6070152484506497E-3</v>
      </c>
      <c r="BI50" s="40">
        <v>6.6070152484506497E-3</v>
      </c>
      <c r="BJ50" s="40">
        <v>6.6070152484506497E-3</v>
      </c>
      <c r="BK50" s="40">
        <v>6.6070152484506497E-3</v>
      </c>
      <c r="BL50" s="40">
        <v>6.6070152484506497E-3</v>
      </c>
      <c r="BM50" s="40">
        <v>6.6070152484506497E-3</v>
      </c>
      <c r="BN50" s="40">
        <v>6.6070152484506497E-3</v>
      </c>
      <c r="BO50" s="40">
        <v>6.6070152484506497E-3</v>
      </c>
      <c r="BP50" s="40">
        <v>6.6070152484506497E-3</v>
      </c>
      <c r="BQ50" s="40">
        <v>6.6070152484506497E-3</v>
      </c>
      <c r="BR50" s="40">
        <v>6.6070152484506497E-3</v>
      </c>
      <c r="BS50" s="40">
        <v>6.6070152484506497E-3</v>
      </c>
      <c r="BT50" s="40">
        <v>6.6070152484506497E-3</v>
      </c>
      <c r="BU50" s="40">
        <v>6.6070152484506497E-3</v>
      </c>
      <c r="BV50" s="40">
        <v>6.6070152484506497E-3</v>
      </c>
      <c r="BW50" s="40">
        <v>6.6070152484506497E-3</v>
      </c>
      <c r="BX50" s="40">
        <v>6.6070152484506497E-3</v>
      </c>
      <c r="BY50" s="40">
        <v>6.6070152484506497E-3</v>
      </c>
      <c r="BZ50" s="40">
        <v>6.6070152484506497E-3</v>
      </c>
      <c r="CA50" s="40">
        <v>6.6070152484506497E-3</v>
      </c>
      <c r="CB50" s="40">
        <v>6.6070152484506497E-3</v>
      </c>
      <c r="CC50" s="40">
        <v>6.6070152484506497E-3</v>
      </c>
      <c r="CD50" s="40">
        <v>6.6070152484506497E-3</v>
      </c>
      <c r="CE50" s="40">
        <v>6.6070152484506497E-3</v>
      </c>
      <c r="CF50" s="40">
        <v>6.6070152484506497E-3</v>
      </c>
      <c r="CG50" s="40">
        <v>6.6070152484506497E-3</v>
      </c>
      <c r="CH50" s="40">
        <v>6.6070152484506497E-3</v>
      </c>
      <c r="CI50" s="40">
        <v>6.6070152484506497E-3</v>
      </c>
      <c r="CJ50" s="40">
        <v>6.6070152484506497E-3</v>
      </c>
      <c r="CK50" s="40">
        <v>6.6070152484506497E-3</v>
      </c>
      <c r="CL50" s="40">
        <v>6.6070152484506497E-3</v>
      </c>
      <c r="CM50" s="40">
        <v>6.6070152484506497E-3</v>
      </c>
      <c r="CN50" s="40">
        <v>6.6070152484506497E-3</v>
      </c>
      <c r="CO50" s="40">
        <v>6.6070152484506497E-3</v>
      </c>
      <c r="CP50" s="40">
        <v>6.6070152484506497E-3</v>
      </c>
      <c r="CQ50" s="40">
        <v>6.6070152484506497E-3</v>
      </c>
      <c r="CR50" s="40">
        <v>6.6070152484506497E-3</v>
      </c>
      <c r="CS50" s="40">
        <v>6.6070152484506497E-3</v>
      </c>
      <c r="CT50" s="40">
        <v>6.6070152484506497E-3</v>
      </c>
      <c r="CU50" s="40">
        <v>6.6070152484506497E-3</v>
      </c>
      <c r="CV50" s="40">
        <v>6.6070152484506497E-3</v>
      </c>
      <c r="CW50" s="40">
        <v>6.6070152484506497E-3</v>
      </c>
    </row>
    <row r="51" spans="1:101" x14ac:dyDescent="0.2">
      <c r="A51"/>
      <c r="B51"/>
      <c r="J51" s="41"/>
      <c r="K51" s="41"/>
      <c r="O51" s="62" t="s">
        <v>61</v>
      </c>
      <c r="P51" s="62" t="s">
        <v>60</v>
      </c>
      <c r="Q51" s="33" t="s">
        <v>1174</v>
      </c>
      <c r="R51" s="33" t="s">
        <v>1180</v>
      </c>
      <c r="S51" s="40">
        <v>4.7927349989072103E-3</v>
      </c>
      <c r="T51" s="40">
        <v>4.8040760055591599E-3</v>
      </c>
      <c r="U51" s="40">
        <v>4.8154438483353603E-3</v>
      </c>
      <c r="V51" s="40">
        <v>4.8268385907378796E-3</v>
      </c>
      <c r="W51" s="40">
        <v>4.8091666215029603E-3</v>
      </c>
      <c r="X51" s="40">
        <v>4.79155935269065E-3</v>
      </c>
      <c r="Y51" s="40">
        <v>4.7740165474204404E-3</v>
      </c>
      <c r="Z51" s="40">
        <v>4.7565379696791303E-3</v>
      </c>
      <c r="AA51" s="40">
        <v>4.7391233843175704E-3</v>
      </c>
      <c r="AB51" s="40">
        <v>4.7217725570475599E-3</v>
      </c>
      <c r="AC51" s="40">
        <v>4.6771333051408501E-3</v>
      </c>
      <c r="AD51" s="40">
        <v>4.6329160690739002E-3</v>
      </c>
      <c r="AE51" s="40">
        <v>4.5891168591434403E-3</v>
      </c>
      <c r="AF51" s="40">
        <v>4.54573172336454E-3</v>
      </c>
      <c r="AG51" s="40">
        <v>4.5027567471140001E-3</v>
      </c>
      <c r="AH51" s="40">
        <v>4.4601880527771597E-3</v>
      </c>
      <c r="AI51" s="40">
        <v>4.4180217993980003E-3</v>
      </c>
      <c r="AJ51" s="40">
        <v>4.3762541823326104E-3</v>
      </c>
      <c r="AK51" s="40">
        <v>4.3348814329058401E-3</v>
      </c>
      <c r="AL51" s="40">
        <v>4.2938998180713098E-3</v>
      </c>
      <c r="AM51" s="40">
        <v>4.25330564007454E-3</v>
      </c>
      <c r="AN51" s="40">
        <v>4.2130952361193403E-3</v>
      </c>
      <c r="AO51" s="40">
        <v>4.1791214064636796E-3</v>
      </c>
      <c r="AP51" s="40">
        <v>4.1454215371713099E-3</v>
      </c>
      <c r="AQ51" s="40">
        <v>4.1119934190629497E-3</v>
      </c>
      <c r="AR51" s="40">
        <v>4.0788348607738402E-3</v>
      </c>
      <c r="AS51" s="40">
        <v>4.0459436886100897E-3</v>
      </c>
      <c r="AT51" s="40">
        <v>4.0133177464061701E-3</v>
      </c>
      <c r="AU51" s="40">
        <v>3.9809548953835998E-3</v>
      </c>
      <c r="AV51" s="40">
        <v>3.9488530140107002E-3</v>
      </c>
      <c r="AW51" s="40">
        <v>3.91700999786354E-3</v>
      </c>
      <c r="AX51" s="40">
        <v>3.8854237594880001E-3</v>
      </c>
      <c r="AY51" s="40">
        <v>3.8540922282628799E-3</v>
      </c>
      <c r="AZ51" s="40">
        <v>3.8540922282628799E-3</v>
      </c>
      <c r="BA51" s="40">
        <v>3.8540922282628799E-3</v>
      </c>
      <c r="BB51" s="40">
        <v>3.8540922282628799E-3</v>
      </c>
      <c r="BC51" s="40">
        <v>3.8540922282628799E-3</v>
      </c>
      <c r="BD51" s="40">
        <v>3.8540922282628799E-3</v>
      </c>
      <c r="BE51" s="40">
        <v>3.8540922282628799E-3</v>
      </c>
      <c r="BF51" s="40">
        <v>3.8540922282628799E-3</v>
      </c>
      <c r="BG51" s="40">
        <v>3.8540922282628799E-3</v>
      </c>
      <c r="BH51" s="40">
        <v>3.8540922282628799E-3</v>
      </c>
      <c r="BI51" s="40">
        <v>3.8540922282628799E-3</v>
      </c>
      <c r="BJ51" s="40">
        <v>3.8540922282628799E-3</v>
      </c>
      <c r="BK51" s="40">
        <v>3.8540922282628799E-3</v>
      </c>
      <c r="BL51" s="40">
        <v>3.8540922282628799E-3</v>
      </c>
      <c r="BM51" s="40">
        <v>3.8540922282628799E-3</v>
      </c>
      <c r="BN51" s="40">
        <v>3.8540922282628799E-3</v>
      </c>
      <c r="BO51" s="40">
        <v>3.8540922282628799E-3</v>
      </c>
      <c r="BP51" s="40">
        <v>3.8540922282628799E-3</v>
      </c>
      <c r="BQ51" s="40">
        <v>3.8540922282628799E-3</v>
      </c>
      <c r="BR51" s="40">
        <v>3.8540922282628799E-3</v>
      </c>
      <c r="BS51" s="40">
        <v>3.8540922282628799E-3</v>
      </c>
      <c r="BT51" s="40">
        <v>3.8540922282628799E-3</v>
      </c>
      <c r="BU51" s="40">
        <v>3.8540922282628799E-3</v>
      </c>
      <c r="BV51" s="40">
        <v>3.8540922282628799E-3</v>
      </c>
      <c r="BW51" s="40">
        <v>3.8540922282628799E-3</v>
      </c>
      <c r="BX51" s="40">
        <v>3.8540922282628799E-3</v>
      </c>
      <c r="BY51" s="40">
        <v>3.8540922282628799E-3</v>
      </c>
      <c r="BZ51" s="40">
        <v>3.8540922282628799E-3</v>
      </c>
      <c r="CA51" s="40">
        <v>3.8540922282628799E-3</v>
      </c>
      <c r="CB51" s="40">
        <v>3.8540922282628799E-3</v>
      </c>
      <c r="CC51" s="40">
        <v>3.8540922282628799E-3</v>
      </c>
      <c r="CD51" s="40">
        <v>3.8540922282628799E-3</v>
      </c>
      <c r="CE51" s="40">
        <v>3.8540922282628799E-3</v>
      </c>
      <c r="CF51" s="40">
        <v>3.8540922282628799E-3</v>
      </c>
      <c r="CG51" s="40">
        <v>3.8540922282628799E-3</v>
      </c>
      <c r="CH51" s="40">
        <v>3.8540922282628799E-3</v>
      </c>
      <c r="CI51" s="40">
        <v>3.8540922282628799E-3</v>
      </c>
      <c r="CJ51" s="40">
        <v>3.8540922282628799E-3</v>
      </c>
      <c r="CK51" s="40">
        <v>3.8540922282628799E-3</v>
      </c>
      <c r="CL51" s="40">
        <v>3.8540922282628799E-3</v>
      </c>
      <c r="CM51" s="40">
        <v>3.8540922282628799E-3</v>
      </c>
      <c r="CN51" s="40">
        <v>3.8540922282628799E-3</v>
      </c>
      <c r="CO51" s="40">
        <v>3.8540922282628799E-3</v>
      </c>
      <c r="CP51" s="40">
        <v>3.8540922282628799E-3</v>
      </c>
      <c r="CQ51" s="40">
        <v>3.8540922282628799E-3</v>
      </c>
      <c r="CR51" s="40">
        <v>3.8540922282628799E-3</v>
      </c>
      <c r="CS51" s="40">
        <v>3.8540922282628799E-3</v>
      </c>
      <c r="CT51" s="40">
        <v>3.8540922282628799E-3</v>
      </c>
      <c r="CU51" s="40">
        <v>3.8540922282628799E-3</v>
      </c>
      <c r="CV51" s="40">
        <v>3.8540922282628799E-3</v>
      </c>
      <c r="CW51" s="40">
        <v>3.8540922282628799E-3</v>
      </c>
    </row>
    <row r="52" spans="1:101" x14ac:dyDescent="0.2">
      <c r="A52"/>
      <c r="B52"/>
      <c r="J52" s="41"/>
      <c r="K52" s="41"/>
      <c r="O52" s="62" t="s">
        <v>61</v>
      </c>
      <c r="P52" s="62" t="s">
        <v>60</v>
      </c>
      <c r="Q52" s="33" t="s">
        <v>1174</v>
      </c>
      <c r="R52" s="33" t="s">
        <v>1179</v>
      </c>
      <c r="S52" s="40">
        <v>2.73870571366126E-3</v>
      </c>
      <c r="T52" s="40">
        <v>2.7451862888909499E-3</v>
      </c>
      <c r="U52" s="40">
        <v>2.7516821990487702E-3</v>
      </c>
      <c r="V52" s="40">
        <v>2.7581934804216399E-3</v>
      </c>
      <c r="W52" s="40">
        <v>2.7480952122874102E-3</v>
      </c>
      <c r="X52" s="40">
        <v>2.7380339158232301E-3</v>
      </c>
      <c r="Y52" s="40">
        <v>2.7280094556688199E-3</v>
      </c>
      <c r="Z52" s="40">
        <v>2.7180216969594998E-3</v>
      </c>
      <c r="AA52" s="40">
        <v>2.7080705053243201E-3</v>
      </c>
      <c r="AB52" s="40">
        <v>2.6981557468843198E-3</v>
      </c>
      <c r="AC52" s="40">
        <v>2.6726476029376302E-3</v>
      </c>
      <c r="AD52" s="40">
        <v>2.6473806108993701E-3</v>
      </c>
      <c r="AE52" s="40">
        <v>2.6223524909391102E-3</v>
      </c>
      <c r="AF52" s="40">
        <v>2.59756098477973E-3</v>
      </c>
      <c r="AG52" s="40">
        <v>2.5730038554937101E-3</v>
      </c>
      <c r="AH52" s="40">
        <v>2.5486788873012299E-3</v>
      </c>
      <c r="AI52" s="40">
        <v>2.5245838853702901E-3</v>
      </c>
      <c r="AJ52" s="40">
        <v>2.5007166756186301E-3</v>
      </c>
      <c r="AK52" s="40">
        <v>2.4770751045176198E-3</v>
      </c>
      <c r="AL52" s="40">
        <v>2.4536570388978898E-3</v>
      </c>
      <c r="AM52" s="40">
        <v>2.4304603657568798E-3</v>
      </c>
      <c r="AN52" s="40">
        <v>2.40748299206819E-3</v>
      </c>
      <c r="AO52" s="40">
        <v>2.3880693751221001E-3</v>
      </c>
      <c r="AP52" s="40">
        <v>2.3688123069550301E-3</v>
      </c>
      <c r="AQ52" s="40">
        <v>2.3497105251788302E-3</v>
      </c>
      <c r="AR52" s="40">
        <v>2.3307627775850498E-3</v>
      </c>
      <c r="AS52" s="40">
        <v>2.3119678220628998E-3</v>
      </c>
      <c r="AT52" s="40">
        <v>2.29332442651781E-3</v>
      </c>
      <c r="AU52" s="40">
        <v>2.2748313687906202E-3</v>
      </c>
      <c r="AV52" s="40">
        <v>2.2564874365775399E-3</v>
      </c>
      <c r="AW52" s="40">
        <v>2.2382914273506001E-3</v>
      </c>
      <c r="AX52" s="40">
        <v>2.22024214827886E-3</v>
      </c>
      <c r="AY52" s="40">
        <v>2.2023384161502101E-3</v>
      </c>
      <c r="AZ52" s="40">
        <v>2.2023384161502101E-3</v>
      </c>
      <c r="BA52" s="40">
        <v>2.2023384161502101E-3</v>
      </c>
      <c r="BB52" s="40">
        <v>2.2023384161502101E-3</v>
      </c>
      <c r="BC52" s="40">
        <v>2.2023384161502101E-3</v>
      </c>
      <c r="BD52" s="40">
        <v>2.2023384161502101E-3</v>
      </c>
      <c r="BE52" s="40">
        <v>2.2023384161502101E-3</v>
      </c>
      <c r="BF52" s="40">
        <v>2.2023384161502101E-3</v>
      </c>
      <c r="BG52" s="40">
        <v>2.2023384161502101E-3</v>
      </c>
      <c r="BH52" s="40">
        <v>2.2023384161502101E-3</v>
      </c>
      <c r="BI52" s="40">
        <v>2.2023384161502101E-3</v>
      </c>
      <c r="BJ52" s="40">
        <v>2.2023384161502101E-3</v>
      </c>
      <c r="BK52" s="40">
        <v>2.2023384161502101E-3</v>
      </c>
      <c r="BL52" s="40">
        <v>2.2023384161502101E-3</v>
      </c>
      <c r="BM52" s="40">
        <v>2.2023384161502101E-3</v>
      </c>
      <c r="BN52" s="40">
        <v>2.2023384161502101E-3</v>
      </c>
      <c r="BO52" s="40">
        <v>2.2023384161502101E-3</v>
      </c>
      <c r="BP52" s="40">
        <v>2.2023384161502101E-3</v>
      </c>
      <c r="BQ52" s="40">
        <v>2.2023384161502101E-3</v>
      </c>
      <c r="BR52" s="40">
        <v>2.2023384161502101E-3</v>
      </c>
      <c r="BS52" s="40">
        <v>2.2023384161502101E-3</v>
      </c>
      <c r="BT52" s="40">
        <v>2.2023384161502101E-3</v>
      </c>
      <c r="BU52" s="40">
        <v>2.2023384161502101E-3</v>
      </c>
      <c r="BV52" s="40">
        <v>2.2023384161502101E-3</v>
      </c>
      <c r="BW52" s="40">
        <v>2.2023384161502101E-3</v>
      </c>
      <c r="BX52" s="40">
        <v>2.2023384161502101E-3</v>
      </c>
      <c r="BY52" s="40">
        <v>2.2023384161502101E-3</v>
      </c>
      <c r="BZ52" s="40">
        <v>2.2023384161502101E-3</v>
      </c>
      <c r="CA52" s="40">
        <v>2.2023384161502101E-3</v>
      </c>
      <c r="CB52" s="40">
        <v>2.2023384161502101E-3</v>
      </c>
      <c r="CC52" s="40">
        <v>2.2023384161502101E-3</v>
      </c>
      <c r="CD52" s="40">
        <v>2.2023384161502101E-3</v>
      </c>
      <c r="CE52" s="40">
        <v>2.2023384161502101E-3</v>
      </c>
      <c r="CF52" s="40">
        <v>2.2023384161502101E-3</v>
      </c>
      <c r="CG52" s="40">
        <v>2.2023384161502101E-3</v>
      </c>
      <c r="CH52" s="40">
        <v>2.2023384161502101E-3</v>
      </c>
      <c r="CI52" s="40">
        <v>2.2023384161502101E-3</v>
      </c>
      <c r="CJ52" s="40">
        <v>2.2023384161502101E-3</v>
      </c>
      <c r="CK52" s="40">
        <v>2.2023384161502101E-3</v>
      </c>
      <c r="CL52" s="40">
        <v>2.2023384161502101E-3</v>
      </c>
      <c r="CM52" s="40">
        <v>2.2023384161502101E-3</v>
      </c>
      <c r="CN52" s="40">
        <v>2.2023384161502101E-3</v>
      </c>
      <c r="CO52" s="40">
        <v>2.2023384161502101E-3</v>
      </c>
      <c r="CP52" s="40">
        <v>2.2023384161502101E-3</v>
      </c>
      <c r="CQ52" s="40">
        <v>2.2023384161502101E-3</v>
      </c>
      <c r="CR52" s="40">
        <v>2.2023384161502101E-3</v>
      </c>
      <c r="CS52" s="40">
        <v>2.2023384161502101E-3</v>
      </c>
      <c r="CT52" s="40">
        <v>2.2023384161502101E-3</v>
      </c>
      <c r="CU52" s="40">
        <v>2.2023384161502101E-3</v>
      </c>
      <c r="CV52" s="40">
        <v>2.2023384161502101E-3</v>
      </c>
      <c r="CW52" s="40">
        <v>2.2023384161502101E-3</v>
      </c>
    </row>
    <row r="53" spans="1:101" x14ac:dyDescent="0.2">
      <c r="A53"/>
      <c r="B53"/>
      <c r="J53" s="41"/>
      <c r="K53" s="41"/>
      <c r="O53" s="62" t="s">
        <v>61</v>
      </c>
      <c r="P53" s="62" t="s">
        <v>60</v>
      </c>
      <c r="Q53" s="33" t="s">
        <v>1174</v>
      </c>
      <c r="R53" s="33" t="s">
        <v>1178</v>
      </c>
      <c r="S53" s="40">
        <v>2.73870571366126E-3</v>
      </c>
      <c r="T53" s="40">
        <v>2.7451862888909499E-3</v>
      </c>
      <c r="U53" s="40">
        <v>2.7516821990487702E-3</v>
      </c>
      <c r="V53" s="40">
        <v>2.7581934804216399E-3</v>
      </c>
      <c r="W53" s="40">
        <v>2.7480952122874102E-3</v>
      </c>
      <c r="X53" s="40">
        <v>2.7380339158232301E-3</v>
      </c>
      <c r="Y53" s="40">
        <v>2.7280094556688199E-3</v>
      </c>
      <c r="Z53" s="40">
        <v>2.7180216969594998E-3</v>
      </c>
      <c r="AA53" s="40">
        <v>2.7080705053243201E-3</v>
      </c>
      <c r="AB53" s="40">
        <v>2.6981557468843198E-3</v>
      </c>
      <c r="AC53" s="40">
        <v>2.6726476029376302E-3</v>
      </c>
      <c r="AD53" s="40">
        <v>2.6473806108993701E-3</v>
      </c>
      <c r="AE53" s="40">
        <v>2.6223524909391102E-3</v>
      </c>
      <c r="AF53" s="40">
        <v>2.59756098477973E-3</v>
      </c>
      <c r="AG53" s="40">
        <v>2.5730038554937101E-3</v>
      </c>
      <c r="AH53" s="40">
        <v>2.5486788873012299E-3</v>
      </c>
      <c r="AI53" s="40">
        <v>2.5245838853702901E-3</v>
      </c>
      <c r="AJ53" s="40">
        <v>2.5007166756186301E-3</v>
      </c>
      <c r="AK53" s="40">
        <v>2.4770751045176198E-3</v>
      </c>
      <c r="AL53" s="40">
        <v>2.4536570388978898E-3</v>
      </c>
      <c r="AM53" s="40">
        <v>2.4304603657568798E-3</v>
      </c>
      <c r="AN53" s="40">
        <v>2.40748299206819E-3</v>
      </c>
      <c r="AO53" s="40">
        <v>2.3880693751221001E-3</v>
      </c>
      <c r="AP53" s="40">
        <v>2.3688123069550301E-3</v>
      </c>
      <c r="AQ53" s="40">
        <v>2.3497105251788302E-3</v>
      </c>
      <c r="AR53" s="40">
        <v>2.3307627775850498E-3</v>
      </c>
      <c r="AS53" s="40">
        <v>2.3119678220628998E-3</v>
      </c>
      <c r="AT53" s="40">
        <v>2.29332442651781E-3</v>
      </c>
      <c r="AU53" s="40">
        <v>2.2748313687906202E-3</v>
      </c>
      <c r="AV53" s="40">
        <v>2.2564874365775399E-3</v>
      </c>
      <c r="AW53" s="40">
        <v>2.2382914273506001E-3</v>
      </c>
      <c r="AX53" s="40">
        <v>2.22024214827886E-3</v>
      </c>
      <c r="AY53" s="40">
        <v>2.2023384161502101E-3</v>
      </c>
      <c r="AZ53" s="40">
        <v>2.2023384161502101E-3</v>
      </c>
      <c r="BA53" s="40">
        <v>2.2023384161502101E-3</v>
      </c>
      <c r="BB53" s="40">
        <v>2.2023384161502101E-3</v>
      </c>
      <c r="BC53" s="40">
        <v>2.2023384161502101E-3</v>
      </c>
      <c r="BD53" s="40">
        <v>2.2023384161502101E-3</v>
      </c>
      <c r="BE53" s="40">
        <v>2.2023384161502101E-3</v>
      </c>
      <c r="BF53" s="40">
        <v>2.2023384161502101E-3</v>
      </c>
      <c r="BG53" s="40">
        <v>2.2023384161502101E-3</v>
      </c>
      <c r="BH53" s="40">
        <v>2.2023384161502101E-3</v>
      </c>
      <c r="BI53" s="40">
        <v>2.2023384161502101E-3</v>
      </c>
      <c r="BJ53" s="40">
        <v>2.2023384161502101E-3</v>
      </c>
      <c r="BK53" s="40">
        <v>2.2023384161502101E-3</v>
      </c>
      <c r="BL53" s="40">
        <v>2.2023384161502101E-3</v>
      </c>
      <c r="BM53" s="40">
        <v>2.2023384161502101E-3</v>
      </c>
      <c r="BN53" s="40">
        <v>2.2023384161502101E-3</v>
      </c>
      <c r="BO53" s="40">
        <v>2.2023384161502101E-3</v>
      </c>
      <c r="BP53" s="40">
        <v>2.2023384161502101E-3</v>
      </c>
      <c r="BQ53" s="40">
        <v>2.2023384161502101E-3</v>
      </c>
      <c r="BR53" s="40">
        <v>2.2023384161502101E-3</v>
      </c>
      <c r="BS53" s="40">
        <v>2.2023384161502101E-3</v>
      </c>
      <c r="BT53" s="40">
        <v>2.2023384161502101E-3</v>
      </c>
      <c r="BU53" s="40">
        <v>2.2023384161502101E-3</v>
      </c>
      <c r="BV53" s="40">
        <v>2.2023384161502101E-3</v>
      </c>
      <c r="BW53" s="40">
        <v>2.2023384161502101E-3</v>
      </c>
      <c r="BX53" s="40">
        <v>2.2023384161502101E-3</v>
      </c>
      <c r="BY53" s="40">
        <v>2.2023384161502101E-3</v>
      </c>
      <c r="BZ53" s="40">
        <v>2.2023384161502101E-3</v>
      </c>
      <c r="CA53" s="40">
        <v>2.2023384161502101E-3</v>
      </c>
      <c r="CB53" s="40">
        <v>2.2023384161502101E-3</v>
      </c>
      <c r="CC53" s="40">
        <v>2.2023384161502101E-3</v>
      </c>
      <c r="CD53" s="40">
        <v>2.2023384161502101E-3</v>
      </c>
      <c r="CE53" s="40">
        <v>2.2023384161502101E-3</v>
      </c>
      <c r="CF53" s="40">
        <v>2.2023384161502101E-3</v>
      </c>
      <c r="CG53" s="40">
        <v>2.2023384161502101E-3</v>
      </c>
      <c r="CH53" s="40">
        <v>2.2023384161502101E-3</v>
      </c>
      <c r="CI53" s="40">
        <v>2.2023384161502101E-3</v>
      </c>
      <c r="CJ53" s="40">
        <v>2.2023384161502101E-3</v>
      </c>
      <c r="CK53" s="40">
        <v>2.2023384161502101E-3</v>
      </c>
      <c r="CL53" s="40">
        <v>2.2023384161502101E-3</v>
      </c>
      <c r="CM53" s="40">
        <v>2.2023384161502101E-3</v>
      </c>
      <c r="CN53" s="40">
        <v>2.2023384161502101E-3</v>
      </c>
      <c r="CO53" s="40">
        <v>2.2023384161502101E-3</v>
      </c>
      <c r="CP53" s="40">
        <v>2.2023384161502101E-3</v>
      </c>
      <c r="CQ53" s="40">
        <v>2.2023384161502101E-3</v>
      </c>
      <c r="CR53" s="40">
        <v>2.2023384161502101E-3</v>
      </c>
      <c r="CS53" s="40">
        <v>2.2023384161502101E-3</v>
      </c>
      <c r="CT53" s="40">
        <v>2.2023384161502101E-3</v>
      </c>
      <c r="CU53" s="40">
        <v>2.2023384161502101E-3</v>
      </c>
      <c r="CV53" s="40">
        <v>2.2023384161502101E-3</v>
      </c>
      <c r="CW53" s="40">
        <v>2.2023384161502101E-3</v>
      </c>
    </row>
    <row r="54" spans="1:101" x14ac:dyDescent="0.2">
      <c r="A54"/>
      <c r="B54"/>
      <c r="J54" s="41"/>
      <c r="K54" s="41"/>
      <c r="O54" s="62" t="s">
        <v>61</v>
      </c>
      <c r="P54" s="62" t="s">
        <v>60</v>
      </c>
      <c r="Q54" s="33" t="s">
        <v>1174</v>
      </c>
      <c r="R54" s="33" t="s">
        <v>1177</v>
      </c>
      <c r="S54" s="40">
        <v>6.6511424474630697E-3</v>
      </c>
      <c r="T54" s="40">
        <v>6.6668809873066002E-3</v>
      </c>
      <c r="U54" s="40">
        <v>6.6826567691184603E-3</v>
      </c>
      <c r="V54" s="40">
        <v>6.6984698810239997E-3</v>
      </c>
      <c r="W54" s="40">
        <v>6.6739455155551399E-3</v>
      </c>
      <c r="X54" s="40">
        <v>6.6495109384278397E-3</v>
      </c>
      <c r="Y54" s="40">
        <v>6.6251658209100098E-3</v>
      </c>
      <c r="Z54" s="40">
        <v>6.6009098354730799E-3</v>
      </c>
      <c r="AA54" s="40">
        <v>6.5767426557876499E-3</v>
      </c>
      <c r="AB54" s="40">
        <v>6.5526639567190601E-3</v>
      </c>
      <c r="AC54" s="40">
        <v>6.4907156071342398E-3</v>
      </c>
      <c r="AD54" s="40">
        <v>6.4293529121841903E-3</v>
      </c>
      <c r="AE54" s="40">
        <v>6.3685703351378398E-3</v>
      </c>
      <c r="AF54" s="40">
        <v>6.3083623916079298E-3</v>
      </c>
      <c r="AG54" s="40">
        <v>6.2487236490561598E-3</v>
      </c>
      <c r="AH54" s="40">
        <v>6.1896487263030002E-3</v>
      </c>
      <c r="AI54" s="40">
        <v>6.1311322930421297E-3</v>
      </c>
      <c r="AJ54" s="40">
        <v>6.07316906935955E-3</v>
      </c>
      <c r="AK54" s="40">
        <v>6.0157538252570896E-3</v>
      </c>
      <c r="AL54" s="40">
        <v>5.9588813801805997E-3</v>
      </c>
      <c r="AM54" s="40">
        <v>5.9025466025524297E-3</v>
      </c>
      <c r="AN54" s="40">
        <v>5.84674440930847E-3</v>
      </c>
      <c r="AO54" s="40">
        <v>5.7995970538679597E-3</v>
      </c>
      <c r="AP54" s="40">
        <v>5.7528298883193704E-3</v>
      </c>
      <c r="AQ54" s="40">
        <v>5.7064398468628704E-3</v>
      </c>
      <c r="AR54" s="40">
        <v>5.6604238884208399E-3</v>
      </c>
      <c r="AS54" s="40">
        <v>5.6147789964384898E-3</v>
      </c>
      <c r="AT54" s="40">
        <v>5.5695021786861098E-3</v>
      </c>
      <c r="AU54" s="40">
        <v>5.5245904670629502E-3</v>
      </c>
      <c r="AV54" s="40">
        <v>5.4800409174026003E-3</v>
      </c>
      <c r="AW54" s="40">
        <v>5.43585060928003E-3</v>
      </c>
      <c r="AX54" s="40">
        <v>5.3920166458200896E-3</v>
      </c>
      <c r="AY54" s="40">
        <v>5.3485361535076702E-3</v>
      </c>
      <c r="AZ54" s="40">
        <v>5.3485361535076702E-3</v>
      </c>
      <c r="BA54" s="40">
        <v>5.3485361535076702E-3</v>
      </c>
      <c r="BB54" s="40">
        <v>5.3485361535076702E-3</v>
      </c>
      <c r="BC54" s="40">
        <v>5.3485361535076702E-3</v>
      </c>
      <c r="BD54" s="40">
        <v>5.3485361535076702E-3</v>
      </c>
      <c r="BE54" s="40">
        <v>5.3485361535076702E-3</v>
      </c>
      <c r="BF54" s="40">
        <v>5.3485361535076702E-3</v>
      </c>
      <c r="BG54" s="40">
        <v>5.3485361535076702E-3</v>
      </c>
      <c r="BH54" s="40">
        <v>5.3485361535076702E-3</v>
      </c>
      <c r="BI54" s="40">
        <v>5.3485361535076702E-3</v>
      </c>
      <c r="BJ54" s="40">
        <v>5.3485361535076702E-3</v>
      </c>
      <c r="BK54" s="40">
        <v>5.3485361535076702E-3</v>
      </c>
      <c r="BL54" s="40">
        <v>5.3485361535076702E-3</v>
      </c>
      <c r="BM54" s="40">
        <v>5.3485361535076702E-3</v>
      </c>
      <c r="BN54" s="40">
        <v>5.3485361535076702E-3</v>
      </c>
      <c r="BO54" s="40">
        <v>5.3485361535076702E-3</v>
      </c>
      <c r="BP54" s="40">
        <v>5.3485361535076702E-3</v>
      </c>
      <c r="BQ54" s="40">
        <v>5.3485361535076702E-3</v>
      </c>
      <c r="BR54" s="40">
        <v>5.3485361535076702E-3</v>
      </c>
      <c r="BS54" s="40">
        <v>5.3485361535076702E-3</v>
      </c>
      <c r="BT54" s="40">
        <v>5.3485361535076702E-3</v>
      </c>
      <c r="BU54" s="40">
        <v>5.3485361535076702E-3</v>
      </c>
      <c r="BV54" s="40">
        <v>5.3485361535076702E-3</v>
      </c>
      <c r="BW54" s="40">
        <v>5.3485361535076702E-3</v>
      </c>
      <c r="BX54" s="40">
        <v>5.3485361535076702E-3</v>
      </c>
      <c r="BY54" s="40">
        <v>5.3485361535076702E-3</v>
      </c>
      <c r="BZ54" s="40">
        <v>5.3485361535076702E-3</v>
      </c>
      <c r="CA54" s="40">
        <v>5.3485361535076702E-3</v>
      </c>
      <c r="CB54" s="40">
        <v>5.3485361535076702E-3</v>
      </c>
      <c r="CC54" s="40">
        <v>5.3485361535076702E-3</v>
      </c>
      <c r="CD54" s="40">
        <v>5.3485361535076702E-3</v>
      </c>
      <c r="CE54" s="40">
        <v>5.3485361535076702E-3</v>
      </c>
      <c r="CF54" s="40">
        <v>5.3485361535076702E-3</v>
      </c>
      <c r="CG54" s="40">
        <v>5.3485361535076702E-3</v>
      </c>
      <c r="CH54" s="40">
        <v>5.3485361535076702E-3</v>
      </c>
      <c r="CI54" s="40">
        <v>5.3485361535076702E-3</v>
      </c>
      <c r="CJ54" s="40">
        <v>5.3485361535076702E-3</v>
      </c>
      <c r="CK54" s="40">
        <v>5.3485361535076702E-3</v>
      </c>
      <c r="CL54" s="40">
        <v>5.3485361535076702E-3</v>
      </c>
      <c r="CM54" s="40">
        <v>5.3485361535076702E-3</v>
      </c>
      <c r="CN54" s="40">
        <v>5.3485361535076702E-3</v>
      </c>
      <c r="CO54" s="40">
        <v>5.3485361535076702E-3</v>
      </c>
      <c r="CP54" s="40">
        <v>5.3485361535076702E-3</v>
      </c>
      <c r="CQ54" s="40">
        <v>5.3485361535076702E-3</v>
      </c>
      <c r="CR54" s="40">
        <v>5.3485361535076702E-3</v>
      </c>
      <c r="CS54" s="40">
        <v>5.3485361535076702E-3</v>
      </c>
      <c r="CT54" s="40">
        <v>5.3485361535076702E-3</v>
      </c>
      <c r="CU54" s="40">
        <v>5.3485361535076702E-3</v>
      </c>
      <c r="CV54" s="40">
        <v>5.3485361535076702E-3</v>
      </c>
      <c r="CW54" s="40">
        <v>5.3485361535076702E-3</v>
      </c>
    </row>
    <row r="55" spans="1:101" x14ac:dyDescent="0.2">
      <c r="A55"/>
      <c r="B55"/>
      <c r="J55" s="41"/>
      <c r="K55" s="41"/>
      <c r="O55" s="62" t="s">
        <v>61</v>
      </c>
      <c r="P55" s="62" t="s">
        <v>60</v>
      </c>
      <c r="Q55" s="33" t="s">
        <v>1174</v>
      </c>
      <c r="R55" s="33" t="s">
        <v>1173</v>
      </c>
      <c r="S55" s="40">
        <v>3.9124367338017997E-3</v>
      </c>
      <c r="T55" s="40">
        <v>3.9216946984156403E-3</v>
      </c>
      <c r="U55" s="40">
        <v>3.9309745700696801E-3</v>
      </c>
      <c r="V55" s="40">
        <v>3.9402764006023503E-3</v>
      </c>
      <c r="W55" s="40">
        <v>3.9258503032677198E-3</v>
      </c>
      <c r="X55" s="40">
        <v>3.91147702260461E-3</v>
      </c>
      <c r="Y55" s="40">
        <v>3.8971563652411799E-3</v>
      </c>
      <c r="Z55" s="40">
        <v>3.8828881385135701E-3</v>
      </c>
      <c r="AA55" s="40">
        <v>3.8686721504633198E-3</v>
      </c>
      <c r="AB55" s="40">
        <v>3.8545082098347398E-3</v>
      </c>
      <c r="AC55" s="40">
        <v>3.8180680041966101E-3</v>
      </c>
      <c r="AD55" s="40">
        <v>3.7819723012848202E-3</v>
      </c>
      <c r="AE55" s="40">
        <v>3.7462178441987301E-3</v>
      </c>
      <c r="AF55" s="40">
        <v>3.7108014068281902E-3</v>
      </c>
      <c r="AG55" s="40">
        <v>3.6757197935624402E-3</v>
      </c>
      <c r="AH55" s="40">
        <v>3.64096983900176E-3</v>
      </c>
      <c r="AI55" s="40">
        <v>3.6065484076718401E-3</v>
      </c>
      <c r="AJ55" s="40">
        <v>3.5724523937409099E-3</v>
      </c>
      <c r="AK55" s="40">
        <v>3.5386787207394598E-3</v>
      </c>
      <c r="AL55" s="40">
        <v>3.5052243412826999E-3</v>
      </c>
      <c r="AM55" s="40">
        <v>3.4720862367955498E-3</v>
      </c>
      <c r="AN55" s="40">
        <v>3.43926141724027E-3</v>
      </c>
      <c r="AO55" s="40">
        <v>3.41152767874586E-3</v>
      </c>
      <c r="AP55" s="40">
        <v>3.38401758136433E-3</v>
      </c>
      <c r="AQ55" s="40">
        <v>3.3567293216840398E-3</v>
      </c>
      <c r="AR55" s="40">
        <v>3.32966111083579E-3</v>
      </c>
      <c r="AS55" s="40">
        <v>3.3028111743755801E-3</v>
      </c>
      <c r="AT55" s="40">
        <v>3.2761777521683002E-3</v>
      </c>
      <c r="AU55" s="40">
        <v>3.24975909827232E-3</v>
      </c>
      <c r="AV55" s="40">
        <v>3.22355348082506E-3</v>
      </c>
      <c r="AW55" s="40">
        <v>3.1975591819294199E-3</v>
      </c>
      <c r="AX55" s="40">
        <v>3.1717744975412201E-3</v>
      </c>
      <c r="AY55" s="40">
        <v>3.1461977373574502E-3</v>
      </c>
      <c r="AZ55" s="40">
        <v>3.1461977373574502E-3</v>
      </c>
      <c r="BA55" s="40">
        <v>3.1461977373574502E-3</v>
      </c>
      <c r="BB55" s="40">
        <v>3.1461977373574502E-3</v>
      </c>
      <c r="BC55" s="40">
        <v>3.1461977373574502E-3</v>
      </c>
      <c r="BD55" s="40">
        <v>3.1461977373574502E-3</v>
      </c>
      <c r="BE55" s="40">
        <v>3.1461977373574502E-3</v>
      </c>
      <c r="BF55" s="40">
        <v>3.1461977373574502E-3</v>
      </c>
      <c r="BG55" s="40">
        <v>3.1461977373574502E-3</v>
      </c>
      <c r="BH55" s="40">
        <v>3.1461977373574502E-3</v>
      </c>
      <c r="BI55" s="40">
        <v>3.1461977373574502E-3</v>
      </c>
      <c r="BJ55" s="40">
        <v>3.1461977373574502E-3</v>
      </c>
      <c r="BK55" s="40">
        <v>3.1461977373574502E-3</v>
      </c>
      <c r="BL55" s="40">
        <v>3.1461977373574502E-3</v>
      </c>
      <c r="BM55" s="40">
        <v>3.1461977373574502E-3</v>
      </c>
      <c r="BN55" s="40">
        <v>3.1461977373574502E-3</v>
      </c>
      <c r="BO55" s="40">
        <v>3.1461977373574502E-3</v>
      </c>
      <c r="BP55" s="40">
        <v>3.1461977373574502E-3</v>
      </c>
      <c r="BQ55" s="40">
        <v>3.1461977373574502E-3</v>
      </c>
      <c r="BR55" s="40">
        <v>3.1461977373574502E-3</v>
      </c>
      <c r="BS55" s="40">
        <v>3.1461977373574502E-3</v>
      </c>
      <c r="BT55" s="40">
        <v>3.1461977373574502E-3</v>
      </c>
      <c r="BU55" s="40">
        <v>3.1461977373574502E-3</v>
      </c>
      <c r="BV55" s="40">
        <v>3.1461977373574502E-3</v>
      </c>
      <c r="BW55" s="40">
        <v>3.1461977373574502E-3</v>
      </c>
      <c r="BX55" s="40">
        <v>3.1461977373574502E-3</v>
      </c>
      <c r="BY55" s="40">
        <v>3.1461977373574502E-3</v>
      </c>
      <c r="BZ55" s="40">
        <v>3.1461977373574502E-3</v>
      </c>
      <c r="CA55" s="40">
        <v>3.1461977373574502E-3</v>
      </c>
      <c r="CB55" s="40">
        <v>3.1461977373574502E-3</v>
      </c>
      <c r="CC55" s="40">
        <v>3.1461977373574502E-3</v>
      </c>
      <c r="CD55" s="40">
        <v>3.1461977373574502E-3</v>
      </c>
      <c r="CE55" s="40">
        <v>3.1461977373574502E-3</v>
      </c>
      <c r="CF55" s="40">
        <v>3.1461977373574502E-3</v>
      </c>
      <c r="CG55" s="40">
        <v>3.1461977373574502E-3</v>
      </c>
      <c r="CH55" s="40">
        <v>3.1461977373574502E-3</v>
      </c>
      <c r="CI55" s="40">
        <v>3.1461977373574502E-3</v>
      </c>
      <c r="CJ55" s="40">
        <v>3.1461977373574502E-3</v>
      </c>
      <c r="CK55" s="40">
        <v>3.1461977373574502E-3</v>
      </c>
      <c r="CL55" s="40">
        <v>3.1461977373574502E-3</v>
      </c>
      <c r="CM55" s="40">
        <v>3.1461977373574502E-3</v>
      </c>
      <c r="CN55" s="40">
        <v>3.1461977373574502E-3</v>
      </c>
      <c r="CO55" s="40">
        <v>3.1461977373574502E-3</v>
      </c>
      <c r="CP55" s="40">
        <v>3.1461977373574502E-3</v>
      </c>
      <c r="CQ55" s="40">
        <v>3.1461977373574502E-3</v>
      </c>
      <c r="CR55" s="40">
        <v>3.1461977373574502E-3</v>
      </c>
      <c r="CS55" s="40">
        <v>3.1461977373574502E-3</v>
      </c>
      <c r="CT55" s="40">
        <v>3.1461977373574502E-3</v>
      </c>
      <c r="CU55" s="40">
        <v>3.1461977373574502E-3</v>
      </c>
      <c r="CV55" s="40">
        <v>3.1461977373574502E-3</v>
      </c>
      <c r="CW55" s="40">
        <v>3.1461977373574502E-3</v>
      </c>
    </row>
    <row r="56" spans="1:101" x14ac:dyDescent="0.2">
      <c r="A56"/>
      <c r="B56"/>
      <c r="J56" s="41"/>
      <c r="O56" s="62" t="s">
        <v>61</v>
      </c>
      <c r="P56" s="62" t="s">
        <v>60</v>
      </c>
      <c r="Q56" s="33" t="s">
        <v>6</v>
      </c>
      <c r="R56" s="33" t="s">
        <v>1181</v>
      </c>
      <c r="S56" s="40">
        <v>5.47741142732252E-3</v>
      </c>
      <c r="T56" s="40">
        <v>5.4903725777818999E-3</v>
      </c>
      <c r="U56" s="40">
        <v>5.5033643980975499E-3</v>
      </c>
      <c r="V56" s="40">
        <v>5.5163869608432902E-3</v>
      </c>
      <c r="W56" s="40">
        <v>5.4961904245748204E-3</v>
      </c>
      <c r="X56" s="40">
        <v>5.4760678316464603E-3</v>
      </c>
      <c r="Y56" s="40">
        <v>5.4560189113376503E-3</v>
      </c>
      <c r="Z56" s="40">
        <v>5.43604339391901E-3</v>
      </c>
      <c r="AA56" s="40">
        <v>5.4161410106486497E-3</v>
      </c>
      <c r="AB56" s="40">
        <v>5.3963114937686397E-3</v>
      </c>
      <c r="AC56" s="40">
        <v>5.3452952058752603E-3</v>
      </c>
      <c r="AD56" s="40">
        <v>5.2947612217987498E-3</v>
      </c>
      <c r="AE56" s="40">
        <v>5.2447049818782204E-3</v>
      </c>
      <c r="AF56" s="40">
        <v>5.1951219695594696E-3</v>
      </c>
      <c r="AG56" s="40">
        <v>5.1460077109874297E-3</v>
      </c>
      <c r="AH56" s="40">
        <v>5.0973577746024701E-3</v>
      </c>
      <c r="AI56" s="40">
        <v>5.0491677707405801E-3</v>
      </c>
      <c r="AJ56" s="40">
        <v>5.0014333512372697E-3</v>
      </c>
      <c r="AK56" s="40">
        <v>4.9541502090352501E-3</v>
      </c>
      <c r="AL56" s="40">
        <v>4.9073140777957901E-3</v>
      </c>
      <c r="AM56" s="40">
        <v>4.86092073151377E-3</v>
      </c>
      <c r="AN56" s="40">
        <v>4.8149659841363896E-3</v>
      </c>
      <c r="AO56" s="40">
        <v>4.7761387502442097E-3</v>
      </c>
      <c r="AP56" s="40">
        <v>4.7376246139100697E-3</v>
      </c>
      <c r="AQ56" s="40">
        <v>4.6994210503576604E-3</v>
      </c>
      <c r="AR56" s="40">
        <v>4.6615255551701101E-3</v>
      </c>
      <c r="AS56" s="40">
        <v>4.62393564412581E-3</v>
      </c>
      <c r="AT56" s="40">
        <v>4.58664885303562E-3</v>
      </c>
      <c r="AU56" s="40">
        <v>4.5496627375812499E-3</v>
      </c>
      <c r="AV56" s="40">
        <v>4.5129748731550798E-3</v>
      </c>
      <c r="AW56" s="40">
        <v>4.4765828547012002E-3</v>
      </c>
      <c r="AX56" s="40">
        <v>4.44048429655772E-3</v>
      </c>
      <c r="AY56" s="40">
        <v>4.4046768323004297E-3</v>
      </c>
      <c r="AZ56" s="40">
        <v>4.4046768323004297E-3</v>
      </c>
      <c r="BA56" s="40">
        <v>4.4046768323004297E-3</v>
      </c>
      <c r="BB56" s="40">
        <v>4.4046768323004297E-3</v>
      </c>
      <c r="BC56" s="40">
        <v>4.4046768323004297E-3</v>
      </c>
      <c r="BD56" s="40">
        <v>4.4046768323004297E-3</v>
      </c>
      <c r="BE56" s="40">
        <v>4.4046768323004297E-3</v>
      </c>
      <c r="BF56" s="40">
        <v>4.4046768323004297E-3</v>
      </c>
      <c r="BG56" s="40">
        <v>4.4046768323004297E-3</v>
      </c>
      <c r="BH56" s="40">
        <v>4.4046768323004297E-3</v>
      </c>
      <c r="BI56" s="40">
        <v>4.4046768323004297E-3</v>
      </c>
      <c r="BJ56" s="40">
        <v>4.4046768323004297E-3</v>
      </c>
      <c r="BK56" s="40">
        <v>4.4046768323004297E-3</v>
      </c>
      <c r="BL56" s="40">
        <v>4.4046768323004297E-3</v>
      </c>
      <c r="BM56" s="40">
        <v>4.4046768323004297E-3</v>
      </c>
      <c r="BN56" s="40">
        <v>4.4046768323004297E-3</v>
      </c>
      <c r="BO56" s="40">
        <v>4.4046768323004297E-3</v>
      </c>
      <c r="BP56" s="40">
        <v>4.4046768323004297E-3</v>
      </c>
      <c r="BQ56" s="40">
        <v>4.4046768323004297E-3</v>
      </c>
      <c r="BR56" s="40">
        <v>4.4046768323004297E-3</v>
      </c>
      <c r="BS56" s="40">
        <v>4.4046768323004297E-3</v>
      </c>
      <c r="BT56" s="40">
        <v>4.4046768323004297E-3</v>
      </c>
      <c r="BU56" s="40">
        <v>4.4046768323004297E-3</v>
      </c>
      <c r="BV56" s="40">
        <v>4.4046768323004297E-3</v>
      </c>
      <c r="BW56" s="40">
        <v>4.4046768323004297E-3</v>
      </c>
      <c r="BX56" s="40">
        <v>4.4046768323004297E-3</v>
      </c>
      <c r="BY56" s="40">
        <v>4.4046768323004297E-3</v>
      </c>
      <c r="BZ56" s="40">
        <v>4.4046768323004297E-3</v>
      </c>
      <c r="CA56" s="40">
        <v>4.4046768323004297E-3</v>
      </c>
      <c r="CB56" s="40">
        <v>4.4046768323004297E-3</v>
      </c>
      <c r="CC56" s="40">
        <v>4.4046768323004297E-3</v>
      </c>
      <c r="CD56" s="40">
        <v>4.4046768323004297E-3</v>
      </c>
      <c r="CE56" s="40">
        <v>4.4046768323004297E-3</v>
      </c>
      <c r="CF56" s="40">
        <v>4.4046768323004297E-3</v>
      </c>
      <c r="CG56" s="40">
        <v>4.4046768323004297E-3</v>
      </c>
      <c r="CH56" s="40">
        <v>4.4046768323004297E-3</v>
      </c>
      <c r="CI56" s="40">
        <v>4.4046768323004297E-3</v>
      </c>
      <c r="CJ56" s="40">
        <v>4.4046768323004297E-3</v>
      </c>
      <c r="CK56" s="40">
        <v>4.4046768323004297E-3</v>
      </c>
      <c r="CL56" s="40">
        <v>4.4046768323004297E-3</v>
      </c>
      <c r="CM56" s="40">
        <v>4.4046768323004297E-3</v>
      </c>
      <c r="CN56" s="40">
        <v>4.4046768323004297E-3</v>
      </c>
      <c r="CO56" s="40">
        <v>4.4046768323004297E-3</v>
      </c>
      <c r="CP56" s="40">
        <v>4.4046768323004297E-3</v>
      </c>
      <c r="CQ56" s="40">
        <v>4.4046768323004297E-3</v>
      </c>
      <c r="CR56" s="40">
        <v>4.4046768323004297E-3</v>
      </c>
      <c r="CS56" s="40">
        <v>4.4046768323004297E-3</v>
      </c>
      <c r="CT56" s="40">
        <v>4.4046768323004297E-3</v>
      </c>
      <c r="CU56" s="40">
        <v>4.4046768323004297E-3</v>
      </c>
      <c r="CV56" s="40">
        <v>4.4046768323004297E-3</v>
      </c>
      <c r="CW56" s="40">
        <v>4.4046768323004297E-3</v>
      </c>
    </row>
    <row r="57" spans="1:101" x14ac:dyDescent="0.2">
      <c r="A57"/>
      <c r="B57"/>
      <c r="J57" s="41"/>
      <c r="O57" s="62" t="s">
        <v>61</v>
      </c>
      <c r="P57" s="62" t="s">
        <v>60</v>
      </c>
      <c r="Q57" s="33" t="s">
        <v>6</v>
      </c>
      <c r="R57" s="33" t="s">
        <v>1180</v>
      </c>
      <c r="S57" s="40">
        <v>2.73870571366126E-3</v>
      </c>
      <c r="T57" s="40">
        <v>2.7451862888909499E-3</v>
      </c>
      <c r="U57" s="40">
        <v>2.7516821990487702E-3</v>
      </c>
      <c r="V57" s="40">
        <v>2.7581934804216399E-3</v>
      </c>
      <c r="W57" s="40">
        <v>2.7480952122874102E-3</v>
      </c>
      <c r="X57" s="40">
        <v>2.7380339158232301E-3</v>
      </c>
      <c r="Y57" s="40">
        <v>2.7280094556688199E-3</v>
      </c>
      <c r="Z57" s="40">
        <v>2.7180216969594998E-3</v>
      </c>
      <c r="AA57" s="40">
        <v>2.7080705053243201E-3</v>
      </c>
      <c r="AB57" s="40">
        <v>2.6981557468843198E-3</v>
      </c>
      <c r="AC57" s="40">
        <v>2.6726476029376302E-3</v>
      </c>
      <c r="AD57" s="40">
        <v>2.6473806108993701E-3</v>
      </c>
      <c r="AE57" s="40">
        <v>2.6223524909391102E-3</v>
      </c>
      <c r="AF57" s="40">
        <v>2.59756098477973E-3</v>
      </c>
      <c r="AG57" s="40">
        <v>2.5730038554937101E-3</v>
      </c>
      <c r="AH57" s="40">
        <v>2.5486788873012299E-3</v>
      </c>
      <c r="AI57" s="40">
        <v>2.5245838853702901E-3</v>
      </c>
      <c r="AJ57" s="40">
        <v>2.5007166756186301E-3</v>
      </c>
      <c r="AK57" s="40">
        <v>2.4770751045176198E-3</v>
      </c>
      <c r="AL57" s="40">
        <v>2.4536570388978898E-3</v>
      </c>
      <c r="AM57" s="40">
        <v>2.4304603657568798E-3</v>
      </c>
      <c r="AN57" s="40">
        <v>2.40748299206819E-3</v>
      </c>
      <c r="AO57" s="40">
        <v>2.3880693751221001E-3</v>
      </c>
      <c r="AP57" s="40">
        <v>2.3688123069550301E-3</v>
      </c>
      <c r="AQ57" s="40">
        <v>2.3497105251788302E-3</v>
      </c>
      <c r="AR57" s="40">
        <v>2.3307627775850498E-3</v>
      </c>
      <c r="AS57" s="40">
        <v>2.3119678220628998E-3</v>
      </c>
      <c r="AT57" s="40">
        <v>2.29332442651781E-3</v>
      </c>
      <c r="AU57" s="40">
        <v>2.2748313687906202E-3</v>
      </c>
      <c r="AV57" s="40">
        <v>2.2564874365775399E-3</v>
      </c>
      <c r="AW57" s="40">
        <v>2.2382914273506001E-3</v>
      </c>
      <c r="AX57" s="40">
        <v>2.22024214827886E-3</v>
      </c>
      <c r="AY57" s="40">
        <v>2.2023384161502101E-3</v>
      </c>
      <c r="AZ57" s="40">
        <v>2.2023384161502101E-3</v>
      </c>
      <c r="BA57" s="40">
        <v>2.2023384161502101E-3</v>
      </c>
      <c r="BB57" s="40">
        <v>2.2023384161502101E-3</v>
      </c>
      <c r="BC57" s="40">
        <v>2.2023384161502101E-3</v>
      </c>
      <c r="BD57" s="40">
        <v>2.2023384161502101E-3</v>
      </c>
      <c r="BE57" s="40">
        <v>2.2023384161502101E-3</v>
      </c>
      <c r="BF57" s="40">
        <v>2.2023384161502101E-3</v>
      </c>
      <c r="BG57" s="40">
        <v>2.2023384161502101E-3</v>
      </c>
      <c r="BH57" s="40">
        <v>2.2023384161502101E-3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row>
    <row r="58" spans="1:101" x14ac:dyDescent="0.2">
      <c r="A58"/>
      <c r="B58"/>
      <c r="J58" s="41"/>
      <c r="O58" s="62" t="s">
        <v>61</v>
      </c>
      <c r="P58" s="62" t="s">
        <v>60</v>
      </c>
      <c r="Q58" s="33" t="s">
        <v>6</v>
      </c>
      <c r="R58" s="33" t="s">
        <v>1179</v>
      </c>
      <c r="S58" s="40">
        <v>2.73870571366126E-3</v>
      </c>
      <c r="T58" s="40">
        <v>2.7451862888909499E-3</v>
      </c>
      <c r="U58" s="40">
        <v>2.7516821990487702E-3</v>
      </c>
      <c r="V58" s="40">
        <v>2.7581934804216399E-3</v>
      </c>
      <c r="W58" s="40">
        <v>2.7480952122874102E-3</v>
      </c>
      <c r="X58" s="40">
        <v>2.7380339158232301E-3</v>
      </c>
      <c r="Y58" s="40">
        <v>2.7280094556688199E-3</v>
      </c>
      <c r="Z58" s="40">
        <v>2.7180216969594998E-3</v>
      </c>
      <c r="AA58" s="40">
        <v>2.7080705053243201E-3</v>
      </c>
      <c r="AB58" s="40">
        <v>2.6981557468843198E-3</v>
      </c>
      <c r="AC58" s="40">
        <v>2.6726476029376302E-3</v>
      </c>
      <c r="AD58" s="40">
        <v>2.6473806108993701E-3</v>
      </c>
      <c r="AE58" s="40">
        <v>2.6223524909391102E-3</v>
      </c>
      <c r="AF58" s="40">
        <v>2.59756098477973E-3</v>
      </c>
      <c r="AG58" s="40">
        <v>2.5730038554937101E-3</v>
      </c>
      <c r="AH58" s="40">
        <v>2.5486788873012299E-3</v>
      </c>
      <c r="AI58" s="40">
        <v>2.5245838853702901E-3</v>
      </c>
      <c r="AJ58" s="40">
        <v>2.5007166756186301E-3</v>
      </c>
      <c r="AK58" s="40">
        <v>2.4770751045176198E-3</v>
      </c>
      <c r="AL58" s="40">
        <v>2.4536570388978898E-3</v>
      </c>
      <c r="AM58" s="40">
        <v>2.4304603657568798E-3</v>
      </c>
      <c r="AN58" s="40">
        <v>2.40748299206819E-3</v>
      </c>
      <c r="AO58" s="40">
        <v>2.3880693751221001E-3</v>
      </c>
      <c r="AP58" s="40">
        <v>2.3688123069550301E-3</v>
      </c>
      <c r="AQ58" s="40">
        <v>2.3497105251788302E-3</v>
      </c>
      <c r="AR58" s="40">
        <v>2.3307627775850498E-3</v>
      </c>
      <c r="AS58" s="40">
        <v>2.3119678220628998E-3</v>
      </c>
      <c r="AT58" s="40">
        <v>2.29332442651781E-3</v>
      </c>
      <c r="AU58" s="40">
        <v>2.2748313687906202E-3</v>
      </c>
      <c r="AV58" s="40">
        <v>2.2564874365775399E-3</v>
      </c>
      <c r="AW58" s="40">
        <v>2.2382914273506001E-3</v>
      </c>
      <c r="AX58" s="40">
        <v>2.22024214827886E-3</v>
      </c>
      <c r="AY58" s="40">
        <v>2.2023384161502101E-3</v>
      </c>
      <c r="AZ58" s="40">
        <v>2.2023384161502101E-3</v>
      </c>
      <c r="BA58" s="40">
        <v>2.2023384161502101E-3</v>
      </c>
      <c r="BB58" s="40">
        <v>2.2023384161502101E-3</v>
      </c>
      <c r="BC58" s="40">
        <v>2.2023384161502101E-3</v>
      </c>
      <c r="BD58" s="40">
        <v>2.2023384161502101E-3</v>
      </c>
      <c r="BE58" s="40">
        <v>2.2023384161502101E-3</v>
      </c>
      <c r="BF58" s="40">
        <v>2.2023384161502101E-3</v>
      </c>
      <c r="BG58" s="40">
        <v>2.2023384161502101E-3</v>
      </c>
      <c r="BH58" s="40">
        <v>2.2023384161502101E-3</v>
      </c>
      <c r="BI58" s="40">
        <v>2.2023384161502101E-3</v>
      </c>
      <c r="BJ58" s="40">
        <v>2.2023384161502101E-3</v>
      </c>
      <c r="BK58" s="40">
        <v>2.2023384161502101E-3</v>
      </c>
      <c r="BL58" s="40">
        <v>2.2023384161502101E-3</v>
      </c>
      <c r="BM58" s="40">
        <v>2.2023384161502101E-3</v>
      </c>
      <c r="BN58" s="40">
        <v>2.2023384161502101E-3</v>
      </c>
      <c r="BO58" s="40">
        <v>2.2023384161502101E-3</v>
      </c>
      <c r="BP58" s="40">
        <v>2.2023384161502101E-3</v>
      </c>
      <c r="BQ58" s="40">
        <v>2.2023384161502101E-3</v>
      </c>
      <c r="BR58" s="40">
        <v>2.2023384161502101E-3</v>
      </c>
      <c r="BS58" s="40">
        <v>2.2023384161502101E-3</v>
      </c>
      <c r="BT58" s="40">
        <v>2.2023384161502101E-3</v>
      </c>
      <c r="BU58" s="40">
        <v>2.2023384161502101E-3</v>
      </c>
      <c r="BV58" s="40">
        <v>2.2023384161502101E-3</v>
      </c>
      <c r="BW58" s="40">
        <v>2.2023384161502101E-3</v>
      </c>
      <c r="BX58" s="40">
        <v>2.2023384161502101E-3</v>
      </c>
      <c r="BY58" s="40">
        <v>2.2023384161502101E-3</v>
      </c>
      <c r="BZ58" s="40">
        <v>2.2023384161502101E-3</v>
      </c>
      <c r="CA58" s="40">
        <v>2.2023384161502101E-3</v>
      </c>
      <c r="CB58" s="40">
        <v>2.2023384161502101E-3</v>
      </c>
      <c r="CC58" s="40">
        <v>2.2023384161502101E-3</v>
      </c>
      <c r="CD58" s="40">
        <v>2.2023384161502101E-3</v>
      </c>
      <c r="CE58" s="40">
        <v>2.2023384161502101E-3</v>
      </c>
      <c r="CF58" s="40">
        <v>2.2023384161502101E-3</v>
      </c>
      <c r="CG58" s="40">
        <v>2.2023384161502101E-3</v>
      </c>
      <c r="CH58" s="40">
        <v>2.2023384161502101E-3</v>
      </c>
      <c r="CI58" s="40">
        <v>2.2023384161502101E-3</v>
      </c>
      <c r="CJ58" s="40">
        <v>2.2023384161502101E-3</v>
      </c>
      <c r="CK58" s="40">
        <v>2.2023384161502101E-3</v>
      </c>
      <c r="CL58" s="40">
        <v>2.2023384161502101E-3</v>
      </c>
      <c r="CM58" s="40">
        <v>2.2023384161502101E-3</v>
      </c>
      <c r="CN58" s="40">
        <v>2.2023384161502101E-3</v>
      </c>
      <c r="CO58" s="40">
        <v>2.2023384161502101E-3</v>
      </c>
      <c r="CP58" s="40">
        <v>2.2023384161502101E-3</v>
      </c>
      <c r="CQ58" s="40">
        <v>2.2023384161502101E-3</v>
      </c>
      <c r="CR58" s="40">
        <v>2.2023384161502101E-3</v>
      </c>
      <c r="CS58" s="40">
        <v>2.2023384161502101E-3</v>
      </c>
      <c r="CT58" s="40">
        <v>2.2023384161502101E-3</v>
      </c>
      <c r="CU58" s="40">
        <v>2.2023384161502101E-3</v>
      </c>
      <c r="CV58" s="40">
        <v>2.2023384161502101E-3</v>
      </c>
      <c r="CW58" s="40">
        <v>2.2023384161502101E-3</v>
      </c>
    </row>
    <row r="59" spans="1:101" x14ac:dyDescent="0.2">
      <c r="A59"/>
      <c r="B59"/>
      <c r="J59" s="41"/>
      <c r="O59" s="62" t="s">
        <v>61</v>
      </c>
      <c r="P59" s="62" t="s">
        <v>60</v>
      </c>
      <c r="Q59" s="33" t="s">
        <v>6</v>
      </c>
      <c r="R59" s="33" t="s">
        <v>1177</v>
      </c>
      <c r="S59" s="40">
        <v>2.73870571366126E-3</v>
      </c>
      <c r="T59" s="40">
        <v>2.7451862888909499E-3</v>
      </c>
      <c r="U59" s="40">
        <v>2.7516821990487702E-3</v>
      </c>
      <c r="V59" s="40">
        <v>2.7581934804216399E-3</v>
      </c>
      <c r="W59" s="40">
        <v>2.7480952122874102E-3</v>
      </c>
      <c r="X59" s="40">
        <v>2.7380339158232301E-3</v>
      </c>
      <c r="Y59" s="40">
        <v>2.7280094556688199E-3</v>
      </c>
      <c r="Z59" s="40">
        <v>2.7180216969594998E-3</v>
      </c>
      <c r="AA59" s="40">
        <v>2.7080705053243201E-3</v>
      </c>
      <c r="AB59" s="40">
        <v>2.6981557468843198E-3</v>
      </c>
      <c r="AC59" s="40">
        <v>2.6726476029376302E-3</v>
      </c>
      <c r="AD59" s="40">
        <v>2.6473806108993701E-3</v>
      </c>
      <c r="AE59" s="40">
        <v>2.6223524909391102E-3</v>
      </c>
      <c r="AF59" s="40">
        <v>2.59756098477973E-3</v>
      </c>
      <c r="AG59" s="40">
        <v>2.5730038554937101E-3</v>
      </c>
      <c r="AH59" s="40">
        <v>2.5486788873012299E-3</v>
      </c>
      <c r="AI59" s="40">
        <v>2.5245838853702901E-3</v>
      </c>
      <c r="AJ59" s="40">
        <v>2.5007166756186301E-3</v>
      </c>
      <c r="AK59" s="40">
        <v>2.4770751045176198E-3</v>
      </c>
      <c r="AL59" s="40">
        <v>2.4536570388978898E-3</v>
      </c>
      <c r="AM59" s="40">
        <v>2.4304603657568798E-3</v>
      </c>
      <c r="AN59" s="40">
        <v>2.40748299206819E-3</v>
      </c>
      <c r="AO59" s="40">
        <v>2.3880693751221001E-3</v>
      </c>
      <c r="AP59" s="40">
        <v>2.3688123069550301E-3</v>
      </c>
      <c r="AQ59" s="40">
        <v>2.3497105251788302E-3</v>
      </c>
      <c r="AR59" s="40">
        <v>2.3307627775850498E-3</v>
      </c>
      <c r="AS59" s="40">
        <v>2.3119678220628998E-3</v>
      </c>
      <c r="AT59" s="40">
        <v>2.29332442651781E-3</v>
      </c>
      <c r="AU59" s="40">
        <v>2.2748313687906202E-3</v>
      </c>
      <c r="AV59" s="40">
        <v>2.2564874365775399E-3</v>
      </c>
      <c r="AW59" s="40">
        <v>2.2382914273506001E-3</v>
      </c>
      <c r="AX59" s="40">
        <v>2.22024214827886E-3</v>
      </c>
      <c r="AY59" s="40">
        <v>2.2023384161502101E-3</v>
      </c>
      <c r="AZ59" s="40">
        <v>2.2023384161502101E-3</v>
      </c>
      <c r="BA59" s="40">
        <v>2.2023384161502101E-3</v>
      </c>
      <c r="BB59" s="40">
        <v>2.2023384161502101E-3</v>
      </c>
      <c r="BC59" s="40">
        <v>2.2023384161502101E-3</v>
      </c>
      <c r="BD59" s="40">
        <v>2.2023384161502101E-3</v>
      </c>
      <c r="BE59" s="40">
        <v>2.2023384161502101E-3</v>
      </c>
      <c r="BF59" s="40">
        <v>2.2023384161502101E-3</v>
      </c>
      <c r="BG59" s="40">
        <v>2.2023384161502101E-3</v>
      </c>
      <c r="BH59" s="40">
        <v>2.2023384161502101E-3</v>
      </c>
      <c r="BI59" s="40">
        <v>2.2023384161502101E-3</v>
      </c>
      <c r="BJ59" s="40">
        <v>2.2023384161502101E-3</v>
      </c>
      <c r="BK59" s="40">
        <v>2.2023384161502101E-3</v>
      </c>
      <c r="BL59" s="40">
        <v>2.2023384161502101E-3</v>
      </c>
      <c r="BM59" s="40">
        <v>2.2023384161502101E-3</v>
      </c>
      <c r="BN59" s="40">
        <v>2.2023384161502101E-3</v>
      </c>
      <c r="BO59" s="40">
        <v>2.2023384161502101E-3</v>
      </c>
      <c r="BP59" s="40">
        <v>2.2023384161502101E-3</v>
      </c>
      <c r="BQ59" s="40">
        <v>2.2023384161502101E-3</v>
      </c>
      <c r="BR59" s="40">
        <v>2.2023384161502101E-3</v>
      </c>
      <c r="BS59" s="40">
        <v>2.2023384161502101E-3</v>
      </c>
      <c r="BT59" s="40">
        <v>2.2023384161502101E-3</v>
      </c>
      <c r="BU59" s="40">
        <v>2.2023384161502101E-3</v>
      </c>
      <c r="BV59" s="40">
        <v>2.2023384161502101E-3</v>
      </c>
      <c r="BW59" s="40">
        <v>2.2023384161502101E-3</v>
      </c>
      <c r="BX59" s="40">
        <v>2.2023384161502101E-3</v>
      </c>
      <c r="BY59" s="40">
        <v>2.2023384161502101E-3</v>
      </c>
      <c r="BZ59" s="40">
        <v>2.2023384161502101E-3</v>
      </c>
      <c r="CA59" s="40">
        <v>2.2023384161502101E-3</v>
      </c>
      <c r="CB59" s="40">
        <v>2.2023384161502101E-3</v>
      </c>
      <c r="CC59" s="40">
        <v>2.2023384161502101E-3</v>
      </c>
      <c r="CD59" s="40">
        <v>2.2023384161502101E-3</v>
      </c>
      <c r="CE59" s="40">
        <v>2.2023384161502101E-3</v>
      </c>
      <c r="CF59" s="40">
        <v>2.2023384161502101E-3</v>
      </c>
      <c r="CG59" s="40">
        <v>2.2023384161502101E-3</v>
      </c>
      <c r="CH59" s="40">
        <v>2.2023384161502101E-3</v>
      </c>
      <c r="CI59" s="40">
        <v>2.2023384161502101E-3</v>
      </c>
      <c r="CJ59" s="40">
        <v>2.2023384161502101E-3</v>
      </c>
      <c r="CK59" s="40">
        <v>2.2023384161502101E-3</v>
      </c>
      <c r="CL59" s="40">
        <v>2.2023384161502101E-3</v>
      </c>
      <c r="CM59" s="40">
        <v>2.2023384161502101E-3</v>
      </c>
      <c r="CN59" s="40">
        <v>2.2023384161502101E-3</v>
      </c>
      <c r="CO59" s="40">
        <v>2.2023384161502101E-3</v>
      </c>
      <c r="CP59" s="40">
        <v>2.2023384161502101E-3</v>
      </c>
      <c r="CQ59" s="40">
        <v>2.2023384161502101E-3</v>
      </c>
      <c r="CR59" s="40">
        <v>2.2023384161502101E-3</v>
      </c>
      <c r="CS59" s="40">
        <v>2.2023384161502101E-3</v>
      </c>
      <c r="CT59" s="40">
        <v>2.2023384161502101E-3</v>
      </c>
      <c r="CU59" s="40">
        <v>2.2023384161502101E-3</v>
      </c>
      <c r="CV59" s="40">
        <v>2.2023384161502101E-3</v>
      </c>
      <c r="CW59" s="40">
        <v>2.2023384161502101E-3</v>
      </c>
    </row>
    <row r="60" spans="1:101" x14ac:dyDescent="0.2">
      <c r="A60"/>
      <c r="B60"/>
      <c r="J60" s="41"/>
      <c r="O60" s="62" t="s">
        <v>61</v>
      </c>
      <c r="P60" s="62" t="s">
        <v>60</v>
      </c>
      <c r="Q60" s="33" t="s">
        <v>6</v>
      </c>
      <c r="R60" s="33" t="s">
        <v>1173</v>
      </c>
      <c r="S60" s="40">
        <v>3.9124367338018001E-4</v>
      </c>
      <c r="T60" s="40">
        <v>3.9216946984156398E-4</v>
      </c>
      <c r="U60" s="40">
        <v>3.9309745700696799E-4</v>
      </c>
      <c r="V60" s="40">
        <v>3.9402764006023498E-4</v>
      </c>
      <c r="W60" s="40">
        <v>3.9258503032677298E-4</v>
      </c>
      <c r="X60" s="40">
        <v>3.9114770226046099E-4</v>
      </c>
      <c r="Y60" s="40">
        <v>3.8971563652411798E-4</v>
      </c>
      <c r="Z60" s="40">
        <v>3.88288813851357E-4</v>
      </c>
      <c r="AA60" s="40">
        <v>3.8686721504633197E-4</v>
      </c>
      <c r="AB60" s="40">
        <v>3.8545082098347398E-4</v>
      </c>
      <c r="AC60" s="40">
        <v>3.8180680041966099E-4</v>
      </c>
      <c r="AD60" s="40">
        <v>3.7819723012848201E-4</v>
      </c>
      <c r="AE60" s="40">
        <v>3.7462178441987297E-4</v>
      </c>
      <c r="AF60" s="40">
        <v>3.71080140682819E-4</v>
      </c>
      <c r="AG60" s="40">
        <v>3.6757197935624499E-4</v>
      </c>
      <c r="AH60" s="40">
        <v>3.6409698390017602E-4</v>
      </c>
      <c r="AI60" s="40">
        <v>3.6065484076718398E-4</v>
      </c>
      <c r="AJ60" s="40">
        <v>3.5724523937409098E-4</v>
      </c>
      <c r="AK60" s="40">
        <v>3.5386787207394599E-4</v>
      </c>
      <c r="AL60" s="40">
        <v>3.5052243412826998E-4</v>
      </c>
      <c r="AM60" s="40">
        <v>3.47208623679555E-4</v>
      </c>
      <c r="AN60" s="40">
        <v>3.4392614172402801E-4</v>
      </c>
      <c r="AO60" s="40">
        <v>3.4115276787458602E-4</v>
      </c>
      <c r="AP60" s="40">
        <v>3.3840175813643297E-4</v>
      </c>
      <c r="AQ60" s="40">
        <v>3.3567293216840401E-4</v>
      </c>
      <c r="AR60" s="40">
        <v>3.3296611108357899E-4</v>
      </c>
      <c r="AS60" s="40">
        <v>3.3028111743755797E-4</v>
      </c>
      <c r="AT60" s="40">
        <v>3.2761777521683001E-4</v>
      </c>
      <c r="AU60" s="40">
        <v>3.2497590982723203E-4</v>
      </c>
      <c r="AV60" s="40">
        <v>3.2235534808250599E-4</v>
      </c>
      <c r="AW60" s="40">
        <v>3.19755918192942E-4</v>
      </c>
      <c r="AX60" s="40">
        <v>3.1717744975412303E-4</v>
      </c>
      <c r="AY60" s="40">
        <v>3.1461977373574499E-4</v>
      </c>
      <c r="AZ60" s="40">
        <v>3.1461977373574499E-4</v>
      </c>
      <c r="BA60" s="40">
        <v>3.1461977373574499E-4</v>
      </c>
      <c r="BB60" s="40">
        <v>3.1461977373574499E-4</v>
      </c>
      <c r="BC60" s="40">
        <v>3.1461977373574499E-4</v>
      </c>
      <c r="BD60" s="40">
        <v>3.1461977373574499E-4</v>
      </c>
      <c r="BE60" s="40">
        <v>3.1461977373574499E-4</v>
      </c>
      <c r="BF60" s="40">
        <v>3.1461977373574499E-4</v>
      </c>
      <c r="BG60" s="40">
        <v>3.1461977373574499E-4</v>
      </c>
      <c r="BH60" s="40">
        <v>3.1461977373574499E-4</v>
      </c>
      <c r="BI60" s="40">
        <v>3.1461977373574499E-4</v>
      </c>
      <c r="BJ60" s="40">
        <v>3.1461977373574499E-4</v>
      </c>
      <c r="BK60" s="40">
        <v>3.1461977373574499E-4</v>
      </c>
      <c r="BL60" s="40">
        <v>3.1461977373574499E-4</v>
      </c>
      <c r="BM60" s="40">
        <v>3.1461977373574499E-4</v>
      </c>
      <c r="BN60" s="40">
        <v>3.1461977373574499E-4</v>
      </c>
      <c r="BO60" s="40">
        <v>3.1461977373574499E-4</v>
      </c>
      <c r="BP60" s="40">
        <v>3.1461977373574499E-4</v>
      </c>
      <c r="BQ60" s="40">
        <v>3.1461977373574499E-4</v>
      </c>
      <c r="BR60" s="40">
        <v>3.1461977373574499E-4</v>
      </c>
      <c r="BS60" s="40">
        <v>3.1461977373574499E-4</v>
      </c>
      <c r="BT60" s="40">
        <v>3.1461977373574499E-4</v>
      </c>
      <c r="BU60" s="40">
        <v>3.1461977373574499E-4</v>
      </c>
      <c r="BV60" s="40">
        <v>3.1461977373574499E-4</v>
      </c>
      <c r="BW60" s="40">
        <v>3.1461977373574499E-4</v>
      </c>
      <c r="BX60" s="40">
        <v>3.1461977373574499E-4</v>
      </c>
      <c r="BY60" s="40">
        <v>3.1461977373574499E-4</v>
      </c>
      <c r="BZ60" s="40">
        <v>3.1461977373574499E-4</v>
      </c>
      <c r="CA60" s="40">
        <v>3.1461977373574499E-4</v>
      </c>
      <c r="CB60" s="40">
        <v>3.1461977373574499E-4</v>
      </c>
      <c r="CC60" s="40">
        <v>3.1461977373574499E-4</v>
      </c>
      <c r="CD60" s="40">
        <v>3.1461977373574499E-4</v>
      </c>
      <c r="CE60" s="40">
        <v>3.1461977373574499E-4</v>
      </c>
      <c r="CF60" s="40">
        <v>3.1461977373574499E-4</v>
      </c>
      <c r="CG60" s="40">
        <v>3.1461977373574499E-4</v>
      </c>
      <c r="CH60" s="40">
        <v>3.1461977373574499E-4</v>
      </c>
      <c r="CI60" s="40">
        <v>3.1461977373574499E-4</v>
      </c>
      <c r="CJ60" s="40">
        <v>3.1461977373574499E-4</v>
      </c>
      <c r="CK60" s="40">
        <v>3.1461977373574499E-4</v>
      </c>
      <c r="CL60" s="40">
        <v>3.1461977373574499E-4</v>
      </c>
      <c r="CM60" s="40">
        <v>3.1461977373574499E-4</v>
      </c>
      <c r="CN60" s="40">
        <v>3.1461977373574499E-4</v>
      </c>
      <c r="CO60" s="40">
        <v>3.1461977373574499E-4</v>
      </c>
      <c r="CP60" s="40">
        <v>3.1461977373574499E-4</v>
      </c>
      <c r="CQ60" s="40">
        <v>3.1461977373574499E-4</v>
      </c>
      <c r="CR60" s="40">
        <v>3.1461977373574499E-4</v>
      </c>
      <c r="CS60" s="40">
        <v>3.1461977373574499E-4</v>
      </c>
      <c r="CT60" s="40">
        <v>3.1461977373574499E-4</v>
      </c>
      <c r="CU60" s="40">
        <v>3.1461977373574499E-4</v>
      </c>
      <c r="CV60" s="40">
        <v>3.1461977373574499E-4</v>
      </c>
      <c r="CW60" s="40">
        <v>3.1461977373574499E-4</v>
      </c>
    </row>
    <row r="61" spans="1:101" x14ac:dyDescent="0.2">
      <c r="A61"/>
      <c r="B61"/>
      <c r="J61" s="41"/>
      <c r="O61" s="62" t="s">
        <v>61</v>
      </c>
      <c r="P61" s="62" t="s">
        <v>60</v>
      </c>
      <c r="Q61" s="33" t="s">
        <v>1174</v>
      </c>
      <c r="R61" s="33" t="s">
        <v>1181</v>
      </c>
      <c r="S61" s="40">
        <v>1.02701464262297E-2</v>
      </c>
      <c r="T61" s="40">
        <v>1.0294448583341E-2</v>
      </c>
      <c r="U61" s="40">
        <v>1.0318808246432901E-2</v>
      </c>
      <c r="V61" s="40">
        <v>1.03432255515811E-2</v>
      </c>
      <c r="W61" s="40">
        <v>1.03053570460777E-2</v>
      </c>
      <c r="X61" s="40">
        <v>1.0267627184337101E-2</v>
      </c>
      <c r="Y61" s="40">
        <v>1.0230035458758099E-2</v>
      </c>
      <c r="Z61" s="40">
        <v>1.01925813635981E-2</v>
      </c>
      <c r="AA61" s="40">
        <v>1.0155264394966199E-2</v>
      </c>
      <c r="AB61" s="40">
        <v>1.0118084050816101E-2</v>
      </c>
      <c r="AC61" s="40">
        <v>1.0022428511016101E-2</v>
      </c>
      <c r="AD61" s="40">
        <v>9.92767729087265E-3</v>
      </c>
      <c r="AE61" s="40">
        <v>9.8338218410216598E-3</v>
      </c>
      <c r="AF61" s="40">
        <v>9.7408536929240105E-3</v>
      </c>
      <c r="AG61" s="40">
        <v>9.6487644581014203E-3</v>
      </c>
      <c r="AH61" s="40">
        <v>9.5575458273796203E-3</v>
      </c>
      <c r="AI61" s="40">
        <v>9.4671895701385796E-3</v>
      </c>
      <c r="AJ61" s="40">
        <v>9.3776875335698905E-3</v>
      </c>
      <c r="AK61" s="40">
        <v>9.2890316419411006E-3</v>
      </c>
      <c r="AL61" s="40">
        <v>9.2012138958671007E-3</v>
      </c>
      <c r="AM61" s="40">
        <v>9.1142263715883205E-3</v>
      </c>
      <c r="AN61" s="40">
        <v>9.0280612202557307E-3</v>
      </c>
      <c r="AO61" s="40">
        <v>8.9552601567078893E-3</v>
      </c>
      <c r="AP61" s="40">
        <v>8.8830461510813804E-3</v>
      </c>
      <c r="AQ61" s="40">
        <v>8.8114144694206205E-3</v>
      </c>
      <c r="AR61" s="40">
        <v>8.7403604159439503E-3</v>
      </c>
      <c r="AS61" s="40">
        <v>8.6698793327358997E-3</v>
      </c>
      <c r="AT61" s="40">
        <v>8.5999665994417902E-3</v>
      </c>
      <c r="AU61" s="40">
        <v>8.5306176329648497E-3</v>
      </c>
      <c r="AV61" s="40">
        <v>8.46182788716578E-3</v>
      </c>
      <c r="AW61" s="40">
        <v>8.3935928525647394E-3</v>
      </c>
      <c r="AX61" s="40">
        <v>8.3259080560457201E-3</v>
      </c>
      <c r="AY61" s="40">
        <v>8.2587690605633104E-3</v>
      </c>
      <c r="AZ61" s="40">
        <v>8.2587690605633104E-3</v>
      </c>
      <c r="BA61" s="40">
        <v>8.2587690605633104E-3</v>
      </c>
      <c r="BB61" s="40">
        <v>8.2587690605633104E-3</v>
      </c>
      <c r="BC61" s="40">
        <v>8.2587690605633104E-3</v>
      </c>
      <c r="BD61" s="40">
        <v>8.2587690605633104E-3</v>
      </c>
      <c r="BE61" s="40">
        <v>8.2587690605633104E-3</v>
      </c>
      <c r="BF61" s="40">
        <v>8.2587690605633104E-3</v>
      </c>
      <c r="BG61" s="40">
        <v>8.2587690605633104E-3</v>
      </c>
      <c r="BH61" s="40">
        <v>8.2587690605633104E-3</v>
      </c>
      <c r="BI61" s="40">
        <v>8.2587690605633104E-3</v>
      </c>
      <c r="BJ61" s="40">
        <v>8.2587690605633104E-3</v>
      </c>
      <c r="BK61" s="40">
        <v>8.2587690605633104E-3</v>
      </c>
      <c r="BL61" s="40">
        <v>8.2587690605633104E-3</v>
      </c>
      <c r="BM61" s="40">
        <v>8.2587690605633104E-3</v>
      </c>
      <c r="BN61" s="40">
        <v>8.2587690605633104E-3</v>
      </c>
      <c r="BO61" s="40">
        <v>8.2587690605633104E-3</v>
      </c>
      <c r="BP61" s="40">
        <v>8.2587690605633104E-3</v>
      </c>
      <c r="BQ61" s="40">
        <v>8.2587690605633104E-3</v>
      </c>
      <c r="BR61" s="40">
        <v>8.2587690605633104E-3</v>
      </c>
      <c r="BS61" s="40">
        <v>8.2587690605633104E-3</v>
      </c>
      <c r="BT61" s="40">
        <v>8.2587690605633104E-3</v>
      </c>
      <c r="BU61" s="40">
        <v>8.2587690605633104E-3</v>
      </c>
      <c r="BV61" s="40">
        <v>8.2587690605633104E-3</v>
      </c>
      <c r="BW61" s="40">
        <v>8.2587690605633104E-3</v>
      </c>
      <c r="BX61" s="40">
        <v>8.2587690605633104E-3</v>
      </c>
      <c r="BY61" s="40">
        <v>8.2587690605633104E-3</v>
      </c>
      <c r="BZ61" s="40">
        <v>8.2587690605633104E-3</v>
      </c>
      <c r="CA61" s="40">
        <v>8.2587690605633104E-3</v>
      </c>
      <c r="CB61" s="40">
        <v>8.2587690605633104E-3</v>
      </c>
      <c r="CC61" s="40">
        <v>8.2587690605633104E-3</v>
      </c>
      <c r="CD61" s="40">
        <v>8.2587690605633104E-3</v>
      </c>
      <c r="CE61" s="40">
        <v>8.2587690605633104E-3</v>
      </c>
      <c r="CF61" s="40">
        <v>8.2587690605633104E-3</v>
      </c>
      <c r="CG61" s="40">
        <v>8.2587690605633104E-3</v>
      </c>
      <c r="CH61" s="40">
        <v>8.2587690605633104E-3</v>
      </c>
      <c r="CI61" s="40">
        <v>8.2587690605633104E-3</v>
      </c>
      <c r="CJ61" s="40">
        <v>8.2587690605633104E-3</v>
      </c>
      <c r="CK61" s="40">
        <v>8.2587690605633104E-3</v>
      </c>
      <c r="CL61" s="40">
        <v>8.2587690605633104E-3</v>
      </c>
      <c r="CM61" s="40">
        <v>8.2587690605633104E-3</v>
      </c>
      <c r="CN61" s="40">
        <v>8.2587690605633104E-3</v>
      </c>
      <c r="CO61" s="40">
        <v>8.2587690605633104E-3</v>
      </c>
      <c r="CP61" s="40">
        <v>8.2587690605633104E-3</v>
      </c>
      <c r="CQ61" s="40">
        <v>8.2587690605633104E-3</v>
      </c>
      <c r="CR61" s="40">
        <v>8.2587690605633104E-3</v>
      </c>
      <c r="CS61" s="40">
        <v>8.2587690605633104E-3</v>
      </c>
      <c r="CT61" s="40">
        <v>8.2587690605633104E-3</v>
      </c>
      <c r="CU61" s="40">
        <v>8.2587690605633104E-3</v>
      </c>
      <c r="CV61" s="40">
        <v>8.2587690605633104E-3</v>
      </c>
      <c r="CW61" s="40">
        <v>8.2587690605633104E-3</v>
      </c>
    </row>
    <row r="62" spans="1:101" x14ac:dyDescent="0.2">
      <c r="A62"/>
      <c r="B62"/>
      <c r="J62" s="41"/>
      <c r="O62" s="62" t="s">
        <v>61</v>
      </c>
      <c r="P62" s="62" t="s">
        <v>60</v>
      </c>
      <c r="Q62" s="33" t="s">
        <v>1174</v>
      </c>
      <c r="R62" s="33" t="s">
        <v>1180</v>
      </c>
      <c r="S62" s="40">
        <v>3.4233821420765801E-3</v>
      </c>
      <c r="T62" s="40">
        <v>3.4314828611136899E-3</v>
      </c>
      <c r="U62" s="40">
        <v>3.4396027488109702E-3</v>
      </c>
      <c r="V62" s="40">
        <v>3.4477418505270601E-3</v>
      </c>
      <c r="W62" s="40">
        <v>3.4351190153592598E-3</v>
      </c>
      <c r="X62" s="40">
        <v>3.42254239477903E-3</v>
      </c>
      <c r="Y62" s="40">
        <v>3.4100118195860298E-3</v>
      </c>
      <c r="Z62" s="40">
        <v>3.39752712119938E-3</v>
      </c>
      <c r="AA62" s="40">
        <v>3.3850881316554002E-3</v>
      </c>
      <c r="AB62" s="40">
        <v>3.37269468360539E-3</v>
      </c>
      <c r="AC62" s="40">
        <v>3.34080950367203E-3</v>
      </c>
      <c r="AD62" s="40">
        <v>3.3092257636242101E-3</v>
      </c>
      <c r="AE62" s="40">
        <v>3.27794061367388E-3</v>
      </c>
      <c r="AF62" s="40">
        <v>3.24695123097467E-3</v>
      </c>
      <c r="AG62" s="40">
        <v>3.2162548193671401E-3</v>
      </c>
      <c r="AH62" s="40">
        <v>3.1858486091265398E-3</v>
      </c>
      <c r="AI62" s="40">
        <v>3.1557298567128599E-3</v>
      </c>
      <c r="AJ62" s="40">
        <v>3.1258958445232899E-3</v>
      </c>
      <c r="AK62" s="40">
        <v>3.0963438806470298E-3</v>
      </c>
      <c r="AL62" s="40">
        <v>3.0670712986223601E-3</v>
      </c>
      <c r="AM62" s="40">
        <v>3.0380754571960999E-3</v>
      </c>
      <c r="AN62" s="40">
        <v>3.0093537400852398E-3</v>
      </c>
      <c r="AO62" s="40">
        <v>2.9850867189026302E-3</v>
      </c>
      <c r="AP62" s="40">
        <v>2.9610153836937898E-3</v>
      </c>
      <c r="AQ62" s="40">
        <v>2.93713815647354E-3</v>
      </c>
      <c r="AR62" s="40">
        <v>2.9134534719813098E-3</v>
      </c>
      <c r="AS62" s="40">
        <v>2.8899597775786301E-3</v>
      </c>
      <c r="AT62" s="40">
        <v>2.8666555331472599E-3</v>
      </c>
      <c r="AU62" s="40">
        <v>2.8435392109882802E-3</v>
      </c>
      <c r="AV62" s="40">
        <v>2.82060929572193E-3</v>
      </c>
      <c r="AW62" s="40">
        <v>2.7978642841882499E-3</v>
      </c>
      <c r="AX62" s="40">
        <v>2.7753026853485699E-3</v>
      </c>
      <c r="AY62" s="40">
        <v>2.7529230201877699E-3</v>
      </c>
      <c r="AZ62" s="40">
        <v>2.7529230201877699E-3</v>
      </c>
      <c r="BA62" s="40">
        <v>2.7529230201877699E-3</v>
      </c>
      <c r="BB62" s="40">
        <v>2.7529230201877699E-3</v>
      </c>
      <c r="BC62" s="40">
        <v>2.7529230201877699E-3</v>
      </c>
      <c r="BD62" s="40">
        <v>2.7529230201877699E-3</v>
      </c>
      <c r="BE62" s="40">
        <v>2.7529230201877699E-3</v>
      </c>
      <c r="BF62" s="40">
        <v>2.7529230201877699E-3</v>
      </c>
      <c r="BG62" s="40">
        <v>2.7529230201877699E-3</v>
      </c>
      <c r="BH62" s="40">
        <v>2.7529230201877699E-3</v>
      </c>
      <c r="BI62" s="40">
        <v>2.7529230201877699E-3</v>
      </c>
      <c r="BJ62" s="40">
        <v>2.7529230201877699E-3</v>
      </c>
      <c r="BK62" s="40">
        <v>2.7529230201877699E-3</v>
      </c>
      <c r="BL62" s="40">
        <v>2.7529230201877699E-3</v>
      </c>
      <c r="BM62" s="40">
        <v>2.7529230201877699E-3</v>
      </c>
      <c r="BN62" s="40">
        <v>2.7529230201877699E-3</v>
      </c>
      <c r="BO62" s="40">
        <v>2.7529230201877699E-3</v>
      </c>
      <c r="BP62" s="40">
        <v>2.7529230201877699E-3</v>
      </c>
      <c r="BQ62" s="40">
        <v>2.7529230201877699E-3</v>
      </c>
      <c r="BR62" s="40">
        <v>2.7529230201877699E-3</v>
      </c>
      <c r="BS62" s="40">
        <v>2.7529230201877699E-3</v>
      </c>
      <c r="BT62" s="40">
        <v>2.7529230201877699E-3</v>
      </c>
      <c r="BU62" s="40">
        <v>2.7529230201877699E-3</v>
      </c>
      <c r="BV62" s="40">
        <v>2.7529230201877699E-3</v>
      </c>
      <c r="BW62" s="40">
        <v>2.7529230201877699E-3</v>
      </c>
      <c r="BX62" s="40">
        <v>2.7529230201877699E-3</v>
      </c>
      <c r="BY62" s="40">
        <v>2.7529230201877699E-3</v>
      </c>
      <c r="BZ62" s="40">
        <v>2.7529230201877699E-3</v>
      </c>
      <c r="CA62" s="40">
        <v>2.7529230201877699E-3</v>
      </c>
      <c r="CB62" s="40">
        <v>2.7529230201877699E-3</v>
      </c>
      <c r="CC62" s="40">
        <v>2.7529230201877699E-3</v>
      </c>
      <c r="CD62" s="40">
        <v>2.7529230201877699E-3</v>
      </c>
      <c r="CE62" s="40">
        <v>2.7529230201877699E-3</v>
      </c>
      <c r="CF62" s="40">
        <v>2.7529230201877699E-3</v>
      </c>
      <c r="CG62" s="40">
        <v>2.7529230201877699E-3</v>
      </c>
      <c r="CH62" s="40">
        <v>2.7529230201877699E-3</v>
      </c>
      <c r="CI62" s="40">
        <v>2.7529230201877699E-3</v>
      </c>
      <c r="CJ62" s="40">
        <v>2.7529230201877699E-3</v>
      </c>
      <c r="CK62" s="40">
        <v>2.7529230201877699E-3</v>
      </c>
      <c r="CL62" s="40">
        <v>2.7529230201877699E-3</v>
      </c>
      <c r="CM62" s="40">
        <v>2.7529230201877699E-3</v>
      </c>
      <c r="CN62" s="40">
        <v>2.7529230201877699E-3</v>
      </c>
      <c r="CO62" s="40">
        <v>2.7529230201877699E-3</v>
      </c>
      <c r="CP62" s="40">
        <v>2.7529230201877699E-3</v>
      </c>
      <c r="CQ62" s="40">
        <v>2.7529230201877699E-3</v>
      </c>
      <c r="CR62" s="40">
        <v>2.7529230201877699E-3</v>
      </c>
      <c r="CS62" s="40">
        <v>2.7529230201877699E-3</v>
      </c>
      <c r="CT62" s="40">
        <v>2.7529230201877699E-3</v>
      </c>
      <c r="CU62" s="40">
        <v>2.7529230201877699E-3</v>
      </c>
      <c r="CV62" s="40">
        <v>2.7529230201877699E-3</v>
      </c>
      <c r="CW62" s="40">
        <v>2.7529230201877699E-3</v>
      </c>
    </row>
    <row r="63" spans="1:101" x14ac:dyDescent="0.2">
      <c r="A63"/>
      <c r="B63"/>
      <c r="O63" s="62" t="s">
        <v>61</v>
      </c>
      <c r="P63" s="62" t="s">
        <v>60</v>
      </c>
      <c r="Q63" s="33" t="s">
        <v>1174</v>
      </c>
      <c r="R63" s="33" t="s">
        <v>1177</v>
      </c>
      <c r="S63" s="40">
        <v>3.1299493870414401E-3</v>
      </c>
      <c r="T63" s="40">
        <v>3.1373557587325101E-3</v>
      </c>
      <c r="U63" s="40">
        <v>3.14477965605574E-3</v>
      </c>
      <c r="V63" s="40">
        <v>3.1522211204818799E-3</v>
      </c>
      <c r="W63" s="40">
        <v>3.1406802426141799E-3</v>
      </c>
      <c r="X63" s="40">
        <v>3.1291816180836901E-3</v>
      </c>
      <c r="Y63" s="40">
        <v>3.1177250921929399E-3</v>
      </c>
      <c r="Z63" s="40">
        <v>3.1063105108108599E-3</v>
      </c>
      <c r="AA63" s="40">
        <v>3.0949377203706601E-3</v>
      </c>
      <c r="AB63" s="40">
        <v>3.0836065678677901E-3</v>
      </c>
      <c r="AC63" s="40">
        <v>3.0544544033572901E-3</v>
      </c>
      <c r="AD63" s="40">
        <v>3.02557784102785E-3</v>
      </c>
      <c r="AE63" s="40">
        <v>2.9969742753589799E-3</v>
      </c>
      <c r="AF63" s="40">
        <v>2.9686411254625498E-3</v>
      </c>
      <c r="AG63" s="40">
        <v>2.94057583484996E-3</v>
      </c>
      <c r="AH63" s="40">
        <v>2.9127758712014099E-3</v>
      </c>
      <c r="AI63" s="40">
        <v>2.8852387261374701E-3</v>
      </c>
      <c r="AJ63" s="40">
        <v>2.8579619149927201E-3</v>
      </c>
      <c r="AK63" s="40">
        <v>2.8309429765915701E-3</v>
      </c>
      <c r="AL63" s="40">
        <v>2.8041794730261599E-3</v>
      </c>
      <c r="AM63" s="40">
        <v>2.77766898943644E-3</v>
      </c>
      <c r="AN63" s="40">
        <v>2.7514091337922202E-3</v>
      </c>
      <c r="AO63" s="40">
        <v>2.7292221429966899E-3</v>
      </c>
      <c r="AP63" s="40">
        <v>2.7072140650914699E-3</v>
      </c>
      <c r="AQ63" s="40">
        <v>2.6853834573472299E-3</v>
      </c>
      <c r="AR63" s="40">
        <v>2.6637288886686302E-3</v>
      </c>
      <c r="AS63" s="40">
        <v>2.6422489395004599E-3</v>
      </c>
      <c r="AT63" s="40">
        <v>2.6209422017346401E-3</v>
      </c>
      <c r="AU63" s="40">
        <v>2.5998072786178601E-3</v>
      </c>
      <c r="AV63" s="40">
        <v>2.5788427846600501E-3</v>
      </c>
      <c r="AW63" s="40">
        <v>2.5580473455435399E-3</v>
      </c>
      <c r="AX63" s="40">
        <v>2.5374195980329799E-3</v>
      </c>
      <c r="AY63" s="40">
        <v>2.5169581898859599E-3</v>
      </c>
      <c r="AZ63" s="40">
        <v>2.5169581898859599E-3</v>
      </c>
      <c r="BA63" s="40">
        <v>2.5169581898859599E-3</v>
      </c>
      <c r="BB63" s="40">
        <v>2.5169581898859599E-3</v>
      </c>
      <c r="BC63" s="40">
        <v>2.5169581898859599E-3</v>
      </c>
      <c r="BD63" s="40">
        <v>2.5169581898859599E-3</v>
      </c>
      <c r="BE63" s="40">
        <v>2.5169581898859599E-3</v>
      </c>
      <c r="BF63" s="40">
        <v>2.5169581898859599E-3</v>
      </c>
      <c r="BG63" s="40">
        <v>2.5169581898859599E-3</v>
      </c>
      <c r="BH63" s="40">
        <v>2.5169581898859599E-3</v>
      </c>
      <c r="BI63" s="40">
        <v>2.5169581898859599E-3</v>
      </c>
      <c r="BJ63" s="40">
        <v>2.5169581898859599E-3</v>
      </c>
      <c r="BK63" s="40">
        <v>2.5169581898859599E-3</v>
      </c>
      <c r="BL63" s="40">
        <v>2.5169581898859599E-3</v>
      </c>
      <c r="BM63" s="40">
        <v>2.5169581898859599E-3</v>
      </c>
      <c r="BN63" s="40">
        <v>2.5169581898859599E-3</v>
      </c>
      <c r="BO63" s="40">
        <v>2.5169581898859599E-3</v>
      </c>
      <c r="BP63" s="40">
        <v>2.5169581898859599E-3</v>
      </c>
      <c r="BQ63" s="40">
        <v>2.5169581898859599E-3</v>
      </c>
      <c r="BR63" s="40">
        <v>2.5169581898859599E-3</v>
      </c>
      <c r="BS63" s="40">
        <v>2.5169581898859599E-3</v>
      </c>
      <c r="BT63" s="40">
        <v>2.5169581898859599E-3</v>
      </c>
      <c r="BU63" s="40">
        <v>2.5169581898859599E-3</v>
      </c>
      <c r="BV63" s="40">
        <v>2.5169581898859599E-3</v>
      </c>
      <c r="BW63" s="40">
        <v>2.5169581898859599E-3</v>
      </c>
      <c r="BX63" s="40">
        <v>2.5169581898859599E-3</v>
      </c>
      <c r="BY63" s="40">
        <v>2.5169581898859599E-3</v>
      </c>
      <c r="BZ63" s="40">
        <v>2.5169581898859599E-3</v>
      </c>
      <c r="CA63" s="40">
        <v>2.5169581898859599E-3</v>
      </c>
      <c r="CB63" s="40">
        <v>2.5169581898859599E-3</v>
      </c>
      <c r="CC63" s="40">
        <v>2.5169581898859599E-3</v>
      </c>
      <c r="CD63" s="40">
        <v>2.5169581898859599E-3</v>
      </c>
      <c r="CE63" s="40">
        <v>2.5169581898859599E-3</v>
      </c>
      <c r="CF63" s="40">
        <v>2.5169581898859599E-3</v>
      </c>
      <c r="CG63" s="40">
        <v>2.5169581898859599E-3</v>
      </c>
      <c r="CH63" s="40">
        <v>2.5169581898859599E-3</v>
      </c>
      <c r="CI63" s="40">
        <v>2.5169581898859599E-3</v>
      </c>
      <c r="CJ63" s="40">
        <v>2.5169581898859599E-3</v>
      </c>
      <c r="CK63" s="40">
        <v>2.5169581898859599E-3</v>
      </c>
      <c r="CL63" s="40">
        <v>2.5169581898859599E-3</v>
      </c>
      <c r="CM63" s="40">
        <v>2.5169581898859599E-3</v>
      </c>
      <c r="CN63" s="40">
        <v>2.5169581898859599E-3</v>
      </c>
      <c r="CO63" s="40">
        <v>2.5169581898859599E-3</v>
      </c>
      <c r="CP63" s="40">
        <v>2.5169581898859599E-3</v>
      </c>
      <c r="CQ63" s="40">
        <v>2.5169581898859599E-3</v>
      </c>
      <c r="CR63" s="40">
        <v>2.5169581898859599E-3</v>
      </c>
      <c r="CS63" s="40">
        <v>2.5169581898859599E-3</v>
      </c>
      <c r="CT63" s="40">
        <v>2.5169581898859599E-3</v>
      </c>
      <c r="CU63" s="40">
        <v>2.5169581898859599E-3</v>
      </c>
      <c r="CV63" s="40">
        <v>2.5169581898859599E-3</v>
      </c>
      <c r="CW63" s="40">
        <v>2.5169581898859599E-3</v>
      </c>
    </row>
    <row r="64" spans="1:101" x14ac:dyDescent="0.2">
      <c r="A64"/>
      <c r="B64"/>
      <c r="O64" s="62" t="s">
        <v>61</v>
      </c>
      <c r="P64" s="62" t="s">
        <v>60</v>
      </c>
      <c r="Q64" s="33" t="s">
        <v>1174</v>
      </c>
      <c r="R64" s="33" t="s">
        <v>1173</v>
      </c>
      <c r="S64" s="40">
        <v>3.9124367338018001E-4</v>
      </c>
      <c r="T64" s="40">
        <v>3.9216946984156398E-4</v>
      </c>
      <c r="U64" s="40">
        <v>3.9309745700696799E-4</v>
      </c>
      <c r="V64" s="40">
        <v>3.9402764006023498E-4</v>
      </c>
      <c r="W64" s="40">
        <v>3.9258503032677298E-4</v>
      </c>
      <c r="X64" s="40">
        <v>3.9114770226046099E-4</v>
      </c>
      <c r="Y64" s="40">
        <v>3.8971563652411798E-4</v>
      </c>
      <c r="Z64" s="40">
        <v>3.88288813851357E-4</v>
      </c>
      <c r="AA64" s="40">
        <v>3.8686721504633197E-4</v>
      </c>
      <c r="AB64" s="40">
        <v>3.8545082098347398E-4</v>
      </c>
      <c r="AC64" s="40">
        <v>3.8180680041966099E-4</v>
      </c>
      <c r="AD64" s="40">
        <v>3.7819723012848201E-4</v>
      </c>
      <c r="AE64" s="40">
        <v>3.7462178441987297E-4</v>
      </c>
      <c r="AF64" s="40">
        <v>3.71080140682819E-4</v>
      </c>
      <c r="AG64" s="40">
        <v>3.6757197935624499E-4</v>
      </c>
      <c r="AH64" s="40">
        <v>3.6409698390017602E-4</v>
      </c>
      <c r="AI64" s="40">
        <v>3.6065484076718398E-4</v>
      </c>
      <c r="AJ64" s="40">
        <v>3.5724523937409098E-4</v>
      </c>
      <c r="AK64" s="40">
        <v>3.5386787207394599E-4</v>
      </c>
      <c r="AL64" s="40">
        <v>3.5052243412826998E-4</v>
      </c>
      <c r="AM64" s="40">
        <v>3.47208623679555E-4</v>
      </c>
      <c r="AN64" s="40">
        <v>3.4392614172402801E-4</v>
      </c>
      <c r="AO64" s="40">
        <v>3.4115276787458602E-4</v>
      </c>
      <c r="AP64" s="40">
        <v>3.3840175813643297E-4</v>
      </c>
      <c r="AQ64" s="40">
        <v>3.3567293216840401E-4</v>
      </c>
      <c r="AR64" s="40">
        <v>3.3296611108357899E-4</v>
      </c>
      <c r="AS64" s="40">
        <v>3.3028111743755797E-4</v>
      </c>
      <c r="AT64" s="40">
        <v>3.2761777521683001E-4</v>
      </c>
      <c r="AU64" s="40">
        <v>3.2497590982723203E-4</v>
      </c>
      <c r="AV64" s="40">
        <v>3.2235534808250599E-4</v>
      </c>
      <c r="AW64" s="40">
        <v>3.19755918192942E-4</v>
      </c>
      <c r="AX64" s="40">
        <v>3.1717744975412303E-4</v>
      </c>
      <c r="AY64" s="40">
        <v>3.1461977373574499E-4</v>
      </c>
      <c r="AZ64" s="40">
        <v>3.1461977373574499E-4</v>
      </c>
      <c r="BA64" s="40">
        <v>3.1461977373574499E-4</v>
      </c>
      <c r="BB64" s="40">
        <v>3.1461977373574499E-4</v>
      </c>
      <c r="BC64" s="40">
        <v>3.1461977373574499E-4</v>
      </c>
      <c r="BD64" s="40">
        <v>3.1461977373574499E-4</v>
      </c>
      <c r="BE64" s="40">
        <v>3.1461977373574499E-4</v>
      </c>
      <c r="BF64" s="40">
        <v>3.1461977373574499E-4</v>
      </c>
      <c r="BG64" s="40">
        <v>3.1461977373574499E-4</v>
      </c>
      <c r="BH64" s="40">
        <v>3.1461977373574499E-4</v>
      </c>
      <c r="BI64" s="40">
        <v>3.1461977373574499E-4</v>
      </c>
      <c r="BJ64" s="40">
        <v>3.1461977373574499E-4</v>
      </c>
      <c r="BK64" s="40">
        <v>3.1461977373574499E-4</v>
      </c>
      <c r="BL64" s="40">
        <v>3.1461977373574499E-4</v>
      </c>
      <c r="BM64" s="40">
        <v>3.1461977373574499E-4</v>
      </c>
      <c r="BN64" s="40">
        <v>3.1461977373574499E-4</v>
      </c>
      <c r="BO64" s="40">
        <v>3.1461977373574499E-4</v>
      </c>
      <c r="BP64" s="40">
        <v>3.1461977373574499E-4</v>
      </c>
      <c r="BQ64" s="40">
        <v>3.1461977373574499E-4</v>
      </c>
      <c r="BR64" s="40">
        <v>3.1461977373574499E-4</v>
      </c>
      <c r="BS64" s="40">
        <v>3.1461977373574499E-4</v>
      </c>
      <c r="BT64" s="40">
        <v>3.1461977373574499E-4</v>
      </c>
      <c r="BU64" s="40">
        <v>3.1461977373574499E-4</v>
      </c>
      <c r="BV64" s="40">
        <v>3.1461977373574499E-4</v>
      </c>
      <c r="BW64" s="40">
        <v>3.1461977373574499E-4</v>
      </c>
      <c r="BX64" s="40">
        <v>3.1461977373574499E-4</v>
      </c>
      <c r="BY64" s="40">
        <v>3.1461977373574499E-4</v>
      </c>
      <c r="BZ64" s="40">
        <v>3.1461977373574499E-4</v>
      </c>
      <c r="CA64" s="40">
        <v>3.1461977373574499E-4</v>
      </c>
      <c r="CB64" s="40">
        <v>3.1461977373574499E-4</v>
      </c>
      <c r="CC64" s="40">
        <v>3.1461977373574499E-4</v>
      </c>
      <c r="CD64" s="40">
        <v>3.1461977373574499E-4</v>
      </c>
      <c r="CE64" s="40">
        <v>3.1461977373574499E-4</v>
      </c>
      <c r="CF64" s="40">
        <v>3.1461977373574499E-4</v>
      </c>
      <c r="CG64" s="40">
        <v>3.1461977373574499E-4</v>
      </c>
      <c r="CH64" s="40">
        <v>3.1461977373574499E-4</v>
      </c>
      <c r="CI64" s="40">
        <v>3.1461977373574499E-4</v>
      </c>
      <c r="CJ64" s="40">
        <v>3.1461977373574499E-4</v>
      </c>
      <c r="CK64" s="40">
        <v>3.1461977373574499E-4</v>
      </c>
      <c r="CL64" s="40">
        <v>3.1461977373574499E-4</v>
      </c>
      <c r="CM64" s="40">
        <v>3.1461977373574499E-4</v>
      </c>
      <c r="CN64" s="40">
        <v>3.1461977373574499E-4</v>
      </c>
      <c r="CO64" s="40">
        <v>3.1461977373574499E-4</v>
      </c>
      <c r="CP64" s="40">
        <v>3.1461977373574499E-4</v>
      </c>
      <c r="CQ64" s="40">
        <v>3.1461977373574499E-4</v>
      </c>
      <c r="CR64" s="40">
        <v>3.1461977373574499E-4</v>
      </c>
      <c r="CS64" s="40">
        <v>3.1461977373574499E-4</v>
      </c>
      <c r="CT64" s="40">
        <v>3.1461977373574499E-4</v>
      </c>
      <c r="CU64" s="40">
        <v>3.1461977373574499E-4</v>
      </c>
      <c r="CV64" s="40">
        <v>3.1461977373574499E-4</v>
      </c>
      <c r="CW64" s="40">
        <v>3.1461977373574499E-4</v>
      </c>
    </row>
    <row r="65" spans="1:102" x14ac:dyDescent="0.2">
      <c r="A65"/>
      <c r="B65"/>
      <c r="O65" s="33" t="s">
        <v>1176</v>
      </c>
      <c r="P65" s="33" t="s">
        <v>1175</v>
      </c>
      <c r="Q65" s="33" t="s">
        <v>6</v>
      </c>
      <c r="R65" s="33" t="s">
        <v>1181</v>
      </c>
      <c r="S65" s="40">
        <v>8.5307655692692094E-2</v>
      </c>
      <c r="T65" s="40">
        <v>8.6527344985844995E-2</v>
      </c>
      <c r="U65" s="40">
        <v>8.7741886110038803E-2</v>
      </c>
      <c r="V65" s="40">
        <v>8.5521021530337707E-2</v>
      </c>
      <c r="W65" s="40">
        <v>8.2761206755764899E-2</v>
      </c>
      <c r="X65" s="40">
        <v>8.73034669775581E-2</v>
      </c>
      <c r="Y65" s="40">
        <v>9.1220681038797505E-2</v>
      </c>
      <c r="Z65" s="40">
        <v>9.4721865467442795E-2</v>
      </c>
      <c r="AA65" s="40">
        <v>9.5376013793791001E-2</v>
      </c>
      <c r="AB65" s="40">
        <v>9.6035554058422803E-2</v>
      </c>
      <c r="AC65" s="40">
        <v>9.7101704600705593E-2</v>
      </c>
      <c r="AD65" s="40">
        <v>9.8180585927687997E-2</v>
      </c>
      <c r="AE65" s="40">
        <v>9.9270186843138E-2</v>
      </c>
      <c r="AF65" s="40">
        <v>0.10037279954789</v>
      </c>
      <c r="AG65" s="40">
        <v>0.10148747604987</v>
      </c>
      <c r="AH65" s="40">
        <v>0.10261434508415</v>
      </c>
      <c r="AI65" s="40">
        <v>0.103752381779603</v>
      </c>
      <c r="AJ65" s="40">
        <v>0.104904010726804</v>
      </c>
      <c r="AK65" s="40">
        <v>0.10606703764021699</v>
      </c>
      <c r="AL65" s="40">
        <v>0.107242750719586</v>
      </c>
      <c r="AM65" s="40">
        <v>0.108433730691189</v>
      </c>
      <c r="AN65" s="40">
        <v>0.109635256780255</v>
      </c>
      <c r="AO65" s="40">
        <v>0.111155109056054</v>
      </c>
      <c r="AP65" s="40">
        <v>0.1126996396072</v>
      </c>
      <c r="AQ65" s="40">
        <v>0.11426281594574</v>
      </c>
      <c r="AR65" s="40">
        <v>0.11584876595669</v>
      </c>
      <c r="AS65" s="40">
        <v>0.11745649994776</v>
      </c>
      <c r="AT65" s="40">
        <v>0.119086312373804</v>
      </c>
      <c r="AU65" s="40">
        <v>0.120737106750026</v>
      </c>
      <c r="AV65" s="40">
        <v>0.122411950826875</v>
      </c>
      <c r="AW65" s="40">
        <v>0.12410833615314899</v>
      </c>
      <c r="AX65" s="40">
        <v>0.12582943510006001</v>
      </c>
      <c r="AY65" s="40">
        <v>0.12757414297504699</v>
      </c>
      <c r="AZ65" s="40">
        <v>0.12934276598404301</v>
      </c>
      <c r="BA65" s="40">
        <v>0.13113194188337499</v>
      </c>
      <c r="BB65" s="40">
        <v>0.13293813084317499</v>
      </c>
      <c r="BC65" s="40">
        <v>0.13475762618971801</v>
      </c>
      <c r="BD65" s="40">
        <v>0.13658656724527701</v>
      </c>
      <c r="BE65" s="40">
        <v>0.138420954291228</v>
      </c>
      <c r="BF65" s="40">
        <v>0.140256665650143</v>
      </c>
      <c r="BG65" s="40">
        <v>0.14208947685026299</v>
      </c>
      <c r="BH65" s="40">
        <v>0.143915081801615</v>
      </c>
      <c r="BI65" s="40">
        <v>0.14572911587758799</v>
      </c>
      <c r="BJ65" s="40">
        <v>0.14752718075983401</v>
      </c>
      <c r="BK65" s="40">
        <v>0.14930487086854599</v>
      </c>
      <c r="BL65" s="40">
        <v>0.151057801165357</v>
      </c>
      <c r="BM65" s="40">
        <v>0.15278163608308501</v>
      </c>
      <c r="BN65" s="40">
        <v>0.15447211930621499</v>
      </c>
      <c r="BO65" s="40">
        <v>0.156125104099189</v>
      </c>
      <c r="BP65" s="40">
        <v>0.15773658385700501</v>
      </c>
      <c r="BQ65" s="40">
        <v>0.15930272253516101</v>
      </c>
      <c r="BR65" s="40">
        <v>0.16081988460411401</v>
      </c>
      <c r="BS65" s="40">
        <v>0.16228466416781001</v>
      </c>
      <c r="BT65" s="40">
        <v>0.16369391288674301</v>
      </c>
      <c r="BU65" s="40">
        <v>0.165044766353728</v>
      </c>
      <c r="BV65" s="40">
        <v>0.16633466858514201</v>
      </c>
      <c r="BW65" s="40">
        <v>0.16756139431160599</v>
      </c>
      <c r="BX65" s="40">
        <v>0.168723068779774</v>
      </c>
      <c r="BY65" s="40">
        <v>0.16981818481038899</v>
      </c>
      <c r="BZ65" s="40">
        <v>0.17084561689656599</v>
      </c>
      <c r="CA65" s="40">
        <v>0.171804632169405</v>
      </c>
      <c r="CB65" s="40">
        <v>0.17269489810473501</v>
      </c>
      <c r="CC65" s="40">
        <v>0.173516486893844</v>
      </c>
      <c r="CD65" s="40">
        <v>0.17426987645147399</v>
      </c>
      <c r="CE65" s="40">
        <v>0.17495594808496401</v>
      </c>
      <c r="CF65" s="40">
        <v>0.175575980898031</v>
      </c>
      <c r="CG65" s="40">
        <v>0.17613164305027099</v>
      </c>
      <c r="CH65" s="40">
        <v>0.17662498003787799</v>
      </c>
      <c r="CI65" s="40">
        <v>0.17705840020154201</v>
      </c>
      <c r="CJ65" s="40">
        <v>0.177434657702987</v>
      </c>
      <c r="CK65" s="40">
        <v>0.177756833241691</v>
      </c>
      <c r="CL65" s="40">
        <v>0.17802831280731701</v>
      </c>
      <c r="CM65" s="40">
        <v>0.17825276478104901</v>
      </c>
      <c r="CN65" s="40">
        <v>0.17843411571020901</v>
      </c>
      <c r="CO65" s="40">
        <v>0.17857652508515001</v>
      </c>
      <c r="CP65" s="40">
        <v>0.178684359445832</v>
      </c>
      <c r="CQ65" s="40">
        <v>0.17876216613784399</v>
      </c>
      <c r="CR65" s="40">
        <v>0.17881464702449101</v>
      </c>
      <c r="CS65" s="40">
        <v>0.178846632443524</v>
      </c>
      <c r="CT65" s="40">
        <v>0.17886305567466201</v>
      </c>
      <c r="CU65" s="40">
        <v>0.17886892815818001</v>
      </c>
      <c r="CV65" s="40">
        <v>0.178869315676005</v>
      </c>
      <c r="CW65" s="40">
        <v>0.178869315676005</v>
      </c>
    </row>
    <row r="66" spans="1:102" x14ac:dyDescent="0.2">
      <c r="A66"/>
      <c r="B66"/>
      <c r="O66" s="33" t="s">
        <v>1176</v>
      </c>
      <c r="P66" s="33" t="s">
        <v>1175</v>
      </c>
      <c r="Q66" s="33" t="s">
        <v>6</v>
      </c>
      <c r="R66" s="33" t="s">
        <v>1180</v>
      </c>
      <c r="S66" s="40">
        <v>7.2351412357082201E-2</v>
      </c>
      <c r="T66" s="40">
        <v>7.3043058893868001E-2</v>
      </c>
      <c r="U66" s="40">
        <v>7.3739243247509301E-2</v>
      </c>
      <c r="V66" s="40">
        <v>7.4126452554248295E-2</v>
      </c>
      <c r="W66" s="40">
        <v>7.4523392974007799E-2</v>
      </c>
      <c r="X66" s="40">
        <v>7.5628962683333398E-2</v>
      </c>
      <c r="Y66" s="40">
        <v>7.6668544508754405E-2</v>
      </c>
      <c r="Z66" s="40">
        <v>7.7668312900288305E-2</v>
      </c>
      <c r="AA66" s="40">
        <v>7.8415200141957603E-2</v>
      </c>
      <c r="AB66" s="40">
        <v>7.9169347926747E-2</v>
      </c>
      <c r="AC66" s="40">
        <v>8.0266880735059096E-2</v>
      </c>
      <c r="AD66" s="40">
        <v>8.1379709209638704E-2</v>
      </c>
      <c r="AE66" s="40">
        <v>8.2507851758281001E-2</v>
      </c>
      <c r="AF66" s="40">
        <v>8.3651716537869902E-2</v>
      </c>
      <c r="AG66" s="40">
        <v>8.4811422923334503E-2</v>
      </c>
      <c r="AH66" s="40">
        <v>8.5987189969375696E-2</v>
      </c>
      <c r="AI66" s="40">
        <v>8.7179134481488799E-2</v>
      </c>
      <c r="AJ66" s="40">
        <v>8.8387690335035601E-2</v>
      </c>
      <c r="AK66" s="40">
        <v>8.9612873358063505E-2</v>
      </c>
      <c r="AL66" s="40">
        <v>9.0855020115119894E-2</v>
      </c>
      <c r="AM66" s="40">
        <v>9.2114590505976701E-2</v>
      </c>
      <c r="AN66" s="40">
        <v>9.3391375306345101E-2</v>
      </c>
      <c r="AO66" s="40">
        <v>9.5026739562911897E-2</v>
      </c>
      <c r="AP66" s="40">
        <v>9.6691076067827494E-2</v>
      </c>
      <c r="AQ66" s="40">
        <v>9.8384299639968004E-2</v>
      </c>
      <c r="AR66" s="40">
        <v>0.100107276681682</v>
      </c>
      <c r="AS66" s="40">
        <v>0.101860406241851</v>
      </c>
      <c r="AT66" s="40">
        <v>0.103644215473483</v>
      </c>
      <c r="AU66" s="40">
        <v>0.10545910868451699</v>
      </c>
      <c r="AV66" s="40">
        <v>0.107305892922927</v>
      </c>
      <c r="AW66" s="40">
        <v>0.109184856446182</v>
      </c>
      <c r="AX66" s="40">
        <v>0.11109683659820301</v>
      </c>
      <c r="AY66" s="40">
        <v>0.113042273354238</v>
      </c>
      <c r="AZ66" s="40">
        <v>0.115019965532638</v>
      </c>
      <c r="BA66" s="40">
        <v>0.11702643306558801</v>
      </c>
      <c r="BB66" s="40">
        <v>0.119057949191856</v>
      </c>
      <c r="BC66" s="40">
        <v>0.121110549008112</v>
      </c>
      <c r="BD66" s="40">
        <v>0.123180040835614</v>
      </c>
      <c r="BE66" s="40">
        <v>0.125262020503393</v>
      </c>
      <c r="BF66" s="40">
        <v>0.12735188861045699</v>
      </c>
      <c r="BG66" s="40">
        <v>0.12944487078643499</v>
      </c>
      <c r="BH66" s="40">
        <v>0.13153604092280599</v>
      </c>
      <c r="BI66" s="40">
        <v>0.133620347296414</v>
      </c>
      <c r="BJ66" s="40">
        <v>0.13569264145409199</v>
      </c>
      <c r="BK66" s="40">
        <v>0.137747709673021</v>
      </c>
      <c r="BL66" s="40">
        <v>0.139780306757186</v>
      </c>
      <c r="BM66" s="40">
        <v>0.141785191877142</v>
      </c>
      <c r="BN66" s="40">
        <v>0.143757166109763</v>
      </c>
      <c r="BO66" s="40">
        <v>0.14569111128798701</v>
      </c>
      <c r="BP66" s="40">
        <v>0.14758202972926401</v>
      </c>
      <c r="BQ66" s="40">
        <v>0.14942508437673799</v>
      </c>
      <c r="BR66" s="40">
        <v>0.151215638860316</v>
      </c>
      <c r="BS66" s="40">
        <v>0.15294929696683901</v>
      </c>
      <c r="BT66" s="40">
        <v>0.15462194100027801</v>
      </c>
      <c r="BU66" s="40">
        <v>0.15622976851498299</v>
      </c>
      <c r="BV66" s="40">
        <v>0.157769326917689</v>
      </c>
      <c r="BW66" s="40">
        <v>0.15923754545739</v>
      </c>
      <c r="BX66" s="40">
        <v>0.16063176415595701</v>
      </c>
      <c r="BY66" s="40">
        <v>0.16194975927594199</v>
      </c>
      <c r="BZ66" s="40">
        <v>0.163189764974534</v>
      </c>
      <c r="CA66" s="40">
        <v>0.16435049085284201</v>
      </c>
      <c r="CB66" s="40">
        <v>0.16543113517631</v>
      </c>
      <c r="CC66" s="40">
        <v>0.16643139361340301</v>
      </c>
      <c r="CD66" s="40">
        <v>0.16735146341405299</v>
      </c>
      <c r="CE66" s="40">
        <v>0.16819204302493199</v>
      </c>
      <c r="CF66" s="40">
        <v>0.16895432721341799</v>
      </c>
      <c r="CG66" s="40">
        <v>0.169639997844545</v>
      </c>
      <c r="CH66" s="40">
        <v>0.17025121052334499</v>
      </c>
      <c r="CI66" s="40">
        <v>0.17079057737735001</v>
      </c>
      <c r="CJ66" s="40">
        <v>0.171261146309242</v>
      </c>
      <c r="CK66" s="40">
        <v>0.171666377096515</v>
      </c>
      <c r="CL66" s="40">
        <v>0.172010114752806</v>
      </c>
      <c r="CM66" s="40">
        <v>0.17229656059352999</v>
      </c>
      <c r="CN66" s="40">
        <v>0.17253024146648799</v>
      </c>
      <c r="CO66" s="40">
        <v>0.172715977616092</v>
      </c>
      <c r="CP66" s="40">
        <v>0.17285884964810599</v>
      </c>
      <c r="CQ66" s="40">
        <v>0.172964165050876</v>
      </c>
      <c r="CR66" s="40">
        <v>0.17303742470956601</v>
      </c>
      <c r="CS66" s="40">
        <v>0.17308428982302501</v>
      </c>
      <c r="CT66" s="40">
        <v>0.173110549599445</v>
      </c>
      <c r="CU66" s="40">
        <v>0.173122090068245</v>
      </c>
      <c r="CV66" s="40">
        <v>0.17312486430279</v>
      </c>
      <c r="CW66" s="40">
        <v>0.17312486430279</v>
      </c>
    </row>
    <row r="67" spans="1:102" x14ac:dyDescent="0.2">
      <c r="A67"/>
      <c r="B67"/>
      <c r="O67" s="33" t="s">
        <v>1176</v>
      </c>
      <c r="P67" s="33" t="s">
        <v>1175</v>
      </c>
      <c r="Q67" s="33" t="s">
        <v>6</v>
      </c>
      <c r="R67" s="33" t="s">
        <v>1179</v>
      </c>
      <c r="S67" s="40">
        <v>0.16511159166327499</v>
      </c>
      <c r="T67" s="40">
        <v>0.16747228061776401</v>
      </c>
      <c r="U67" s="40">
        <v>0.169823005374268</v>
      </c>
      <c r="V67" s="40">
        <v>0.165524557800653</v>
      </c>
      <c r="W67" s="40">
        <v>0.16018298081760901</v>
      </c>
      <c r="X67" s="40">
        <v>0.16897445221462801</v>
      </c>
      <c r="Y67" s="40">
        <v>0.176556156849285</v>
      </c>
      <c r="Z67" s="40">
        <v>0.183332642840211</v>
      </c>
      <c r="AA67" s="40">
        <v>0.18459873637507901</v>
      </c>
      <c r="AB67" s="40">
        <v>0.18587526591952799</v>
      </c>
      <c r="AC67" s="40">
        <v>0.18793878309813999</v>
      </c>
      <c r="AD67" s="40">
        <v>0.190026940505202</v>
      </c>
      <c r="AE67" s="40">
        <v>0.19213584550284701</v>
      </c>
      <c r="AF67" s="40">
        <v>0.19426993460882</v>
      </c>
      <c r="AG67" s="40">
        <v>0.19642737299974899</v>
      </c>
      <c r="AH67" s="40">
        <v>0.19860840984029099</v>
      </c>
      <c r="AI67" s="40">
        <v>0.20081106150891001</v>
      </c>
      <c r="AJ67" s="40">
        <v>0.203040020761556</v>
      </c>
      <c r="AK67" s="40">
        <v>0.20529104059396899</v>
      </c>
      <c r="AL67" s="40">
        <v>0.20756661429597301</v>
      </c>
      <c r="AM67" s="40">
        <v>0.209871736821657</v>
      </c>
      <c r="AN67" s="40">
        <v>0.21219727118758999</v>
      </c>
      <c r="AO67" s="40">
        <v>0.21513892075365401</v>
      </c>
      <c r="AP67" s="40">
        <v>0.21812833472361301</v>
      </c>
      <c r="AQ67" s="40">
        <v>0.22115383731433599</v>
      </c>
      <c r="AR67" s="40">
        <v>0.22422341798069101</v>
      </c>
      <c r="AS67" s="40">
        <v>0.22733516118921401</v>
      </c>
      <c r="AT67" s="40">
        <v>0.23048963685252399</v>
      </c>
      <c r="AU67" s="40">
        <v>0.23368472274198701</v>
      </c>
      <c r="AV67" s="40">
        <v>0.236926356439114</v>
      </c>
      <c r="AW67" s="40">
        <v>0.24020968287706199</v>
      </c>
      <c r="AX67" s="40">
        <v>0.24354084212914801</v>
      </c>
      <c r="AY67" s="40">
        <v>0.24691769608073699</v>
      </c>
      <c r="AZ67" s="40">
        <v>0.25034083738847102</v>
      </c>
      <c r="BA67" s="40">
        <v>0.25380375848395298</v>
      </c>
      <c r="BB67" s="40">
        <v>0.257299608083566</v>
      </c>
      <c r="BC67" s="40">
        <v>0.2608212119801</v>
      </c>
      <c r="BD67" s="40">
        <v>0.26436109789408402</v>
      </c>
      <c r="BE67" s="40">
        <v>0.26791152443463601</v>
      </c>
      <c r="BF67" s="40">
        <v>0.27146451416156703</v>
      </c>
      <c r="BG67" s="40">
        <v>0.27501189067792797</v>
      </c>
      <c r="BH67" s="40">
        <v>0.27854531961602902</v>
      </c>
      <c r="BI67" s="40">
        <v>0.28205635331146101</v>
      </c>
      <c r="BJ67" s="40">
        <v>0.285536478890002</v>
      </c>
      <c r="BK67" s="40">
        <v>0.28897716942299301</v>
      </c>
      <c r="BL67" s="40">
        <v>0.29236993773940201</v>
      </c>
      <c r="BM67" s="40">
        <v>0.29570639241887398</v>
      </c>
      <c r="BN67" s="40">
        <v>0.29897829543138399</v>
      </c>
      <c r="BO67" s="40">
        <v>0.30217762083714</v>
      </c>
      <c r="BP67" s="40">
        <v>0.30529661391678498</v>
      </c>
      <c r="BQ67" s="40">
        <v>0.30832785006805302</v>
      </c>
      <c r="BR67" s="40">
        <v>0.311264292782156</v>
      </c>
      <c r="BS67" s="40">
        <v>0.31409935000221301</v>
      </c>
      <c r="BT67" s="40">
        <v>0.31682692816788999</v>
      </c>
      <c r="BU67" s="40">
        <v>0.31944148326528099</v>
      </c>
      <c r="BV67" s="40">
        <v>0.32193806822930798</v>
      </c>
      <c r="BW67" s="40">
        <v>0.32431237608697999</v>
      </c>
      <c r="BX67" s="40">
        <v>0.326560778283433</v>
      </c>
      <c r="BY67" s="40">
        <v>0.32868035769752801</v>
      </c>
      <c r="BZ67" s="40">
        <v>0.330668935928839</v>
      </c>
      <c r="CA67" s="40">
        <v>0.33252509452142998</v>
      </c>
      <c r="CB67" s="40">
        <v>0.33424818988013399</v>
      </c>
      <c r="CC67" s="40">
        <v>0.33583836173002102</v>
      </c>
      <c r="CD67" s="40">
        <v>0.33729653506737001</v>
      </c>
      <c r="CE67" s="40">
        <v>0.33862441564831702</v>
      </c>
      <c r="CF67" s="40">
        <v>0.33982447915748099</v>
      </c>
      <c r="CG67" s="40">
        <v>0.34089995429084702</v>
      </c>
      <c r="CH67" s="40">
        <v>0.34185480007331298</v>
      </c>
      <c r="CI67" s="40">
        <v>0.34269367780943699</v>
      </c>
      <c r="CJ67" s="40">
        <v>0.34342191813481399</v>
      </c>
      <c r="CK67" s="40">
        <v>0.344045483693597</v>
      </c>
      <c r="CL67" s="40">
        <v>0.344570928014162</v>
      </c>
      <c r="CM67" s="40">
        <v>0.34500535118912801</v>
      </c>
      <c r="CN67" s="40">
        <v>0.345356352987503</v>
      </c>
      <c r="CO67" s="40">
        <v>0.345631984035774</v>
      </c>
      <c r="CP67" s="40">
        <v>0.34584069570161102</v>
      </c>
      <c r="CQ67" s="40">
        <v>0.34599128929905298</v>
      </c>
      <c r="CR67" s="40">
        <v>0.34609286520869298</v>
      </c>
      <c r="CS67" s="40">
        <v>0.34615477247133603</v>
      </c>
      <c r="CT67" s="40">
        <v>0.34618655937031401</v>
      </c>
      <c r="CU67" s="40">
        <v>0.34619792546744499</v>
      </c>
      <c r="CV67" s="40">
        <v>0.346198675501946</v>
      </c>
      <c r="CW67" s="40">
        <v>0.346198675501946</v>
      </c>
    </row>
    <row r="68" spans="1:102" x14ac:dyDescent="0.2">
      <c r="A68"/>
      <c r="B68"/>
      <c r="O68" s="33" t="s">
        <v>1176</v>
      </c>
      <c r="P68" s="33" t="s">
        <v>1175</v>
      </c>
      <c r="Q68" s="33" t="s">
        <v>6</v>
      </c>
      <c r="R68" s="33" t="s">
        <v>1178</v>
      </c>
      <c r="S68" s="40">
        <v>0.12678723689241</v>
      </c>
      <c r="T68" s="40">
        <v>0.127999265109254</v>
      </c>
      <c r="U68" s="40">
        <v>0.12921924530992099</v>
      </c>
      <c r="V68" s="40">
        <v>0.12989778352363501</v>
      </c>
      <c r="W68" s="40">
        <v>0.13059337435445101</v>
      </c>
      <c r="X68" s="40">
        <v>0.13253075365460301</v>
      </c>
      <c r="Y68" s="40">
        <v>0.134352497043912</v>
      </c>
      <c r="Z68" s="40">
        <v>0.13610447213002899</v>
      </c>
      <c r="AA68" s="40">
        <v>0.13741330310590599</v>
      </c>
      <c r="AB68" s="40">
        <v>0.138734857319252</v>
      </c>
      <c r="AC68" s="40">
        <v>0.140658152907151</v>
      </c>
      <c r="AD68" s="40">
        <v>0.14260825232927099</v>
      </c>
      <c r="AE68" s="40">
        <v>0.144585187843083</v>
      </c>
      <c r="AF68" s="40">
        <v>0.146589674694934</v>
      </c>
      <c r="AG68" s="40">
        <v>0.14862192207517599</v>
      </c>
      <c r="AH68" s="40">
        <v>0.15068231385109601</v>
      </c>
      <c r="AI68" s="40">
        <v>0.15277105471041799</v>
      </c>
      <c r="AJ68" s="40">
        <v>0.15488890496806201</v>
      </c>
      <c r="AK68" s="40">
        <v>0.15703589236079701</v>
      </c>
      <c r="AL68" s="40">
        <v>0.159212606677924</v>
      </c>
      <c r="AM68" s="40">
        <v>0.161419853839045</v>
      </c>
      <c r="AN68" s="40">
        <v>0.16365726720349999</v>
      </c>
      <c r="AO68" s="40">
        <v>0.16652304837691201</v>
      </c>
      <c r="AP68" s="40">
        <v>0.16943959996647801</v>
      </c>
      <c r="AQ68" s="40">
        <v>0.17240677270242</v>
      </c>
      <c r="AR68" s="40">
        <v>0.17542608485170999</v>
      </c>
      <c r="AS68" s="40">
        <v>0.178498235700005</v>
      </c>
      <c r="AT68" s="40">
        <v>0.18162414902019999</v>
      </c>
      <c r="AU68" s="40">
        <v>0.18480453331382099</v>
      </c>
      <c r="AV68" s="40">
        <v>0.18804080283636801</v>
      </c>
      <c r="AW68" s="40">
        <v>0.191333462724738</v>
      </c>
      <c r="AX68" s="40">
        <v>0.19468398032447001</v>
      </c>
      <c r="AY68" s="40">
        <v>0.19809312663980799</v>
      </c>
      <c r="AZ68" s="40">
        <v>0.20155879674291</v>
      </c>
      <c r="BA68" s="40">
        <v>0.20507489222922101</v>
      </c>
      <c r="BB68" s="40">
        <v>0.20863488239334799</v>
      </c>
      <c r="BC68" s="40">
        <v>0.212231819214215</v>
      </c>
      <c r="BD68" s="40">
        <v>0.21585835727383901</v>
      </c>
      <c r="BE68" s="40">
        <v>0.219506778786898</v>
      </c>
      <c r="BF68" s="40">
        <v>0.223169023850706</v>
      </c>
      <c r="BG68" s="40">
        <v>0.226836725949563</v>
      </c>
      <c r="BH68" s="40">
        <v>0.23050125266472701</v>
      </c>
      <c r="BI68" s="40">
        <v>0.23415375145276399</v>
      </c>
      <c r="BJ68" s="40">
        <v>0.23778520026240901</v>
      </c>
      <c r="BK68" s="40">
        <v>0.24138646266510499</v>
      </c>
      <c r="BL68" s="40">
        <v>0.24494834707926</v>
      </c>
      <c r="BM68" s="40">
        <v>0.24846166957518201</v>
      </c>
      <c r="BN68" s="40">
        <v>0.25191731965901398</v>
      </c>
      <c r="BO68" s="40">
        <v>0.25530632835228301</v>
      </c>
      <c r="BP68" s="40">
        <v>0.25861993781128301</v>
      </c>
      <c r="BQ68" s="40">
        <v>0.26184967166971201</v>
      </c>
      <c r="BR68" s="40">
        <v>0.264987405240935</v>
      </c>
      <c r="BS68" s="40">
        <v>0.26802543468474699</v>
      </c>
      <c r="BT68" s="40">
        <v>0.27095654422906001</v>
      </c>
      <c r="BU68" s="40">
        <v>0.27377407054054298</v>
      </c>
      <c r="BV68" s="40">
        <v>0.27647196336052199</v>
      </c>
      <c r="BW68" s="40">
        <v>0.27904484156342702</v>
      </c>
      <c r="BX68" s="40">
        <v>0.28148804385424903</v>
      </c>
      <c r="BY68" s="40">
        <v>0.28379767339784201</v>
      </c>
      <c r="BZ68" s="40">
        <v>0.28597063576489801</v>
      </c>
      <c r="CA68" s="40">
        <v>0.28800466968498001</v>
      </c>
      <c r="CB68" s="40">
        <v>0.289898370213726</v>
      </c>
      <c r="CC68" s="40">
        <v>0.29165120404634398</v>
      </c>
      <c r="CD68" s="40">
        <v>0.29326351683986501</v>
      </c>
      <c r="CE68" s="40">
        <v>0.29473653253893001</v>
      </c>
      <c r="CF68" s="40">
        <v>0.29607234483113298</v>
      </c>
      <c r="CG68" s="40">
        <v>0.297273900984727</v>
      </c>
      <c r="CH68" s="40">
        <v>0.29834497844091001</v>
      </c>
      <c r="CI68" s="40">
        <v>0.29929015464221498</v>
      </c>
      <c r="CJ68" s="40">
        <v>0.300114770675244</v>
      </c>
      <c r="CK68" s="40">
        <v>0.30082488938817997</v>
      </c>
      <c r="CL68" s="40">
        <v>0.30142724870968002</v>
      </c>
      <c r="CM68" s="40">
        <v>0.30192921094485298</v>
      </c>
      <c r="CN68" s="40">
        <v>0.30233870885556102</v>
      </c>
      <c r="CO68" s="40">
        <v>0.30266418934629502</v>
      </c>
      <c r="CP68" s="40">
        <v>0.30291455557382502</v>
      </c>
      <c r="CQ68" s="40">
        <v>0.30309910827963099</v>
      </c>
      <c r="CR68" s="40">
        <v>0.303227487110097</v>
      </c>
      <c r="CS68" s="40">
        <v>0.30330961264225498</v>
      </c>
      <c r="CT68" s="40">
        <v>0.303355629774266</v>
      </c>
      <c r="CU68" s="40">
        <v>0.30337585307197301</v>
      </c>
      <c r="CV68" s="40">
        <v>0.30338071458774701</v>
      </c>
      <c r="CW68" s="40">
        <v>0.30338071458774701</v>
      </c>
    </row>
    <row r="69" spans="1:102" x14ac:dyDescent="0.2">
      <c r="A69"/>
      <c r="B69"/>
      <c r="O69" s="33" t="s">
        <v>1176</v>
      </c>
      <c r="P69" s="33" t="s">
        <v>1175</v>
      </c>
      <c r="Q69" s="33" t="s">
        <v>6</v>
      </c>
      <c r="R69" s="33" t="s">
        <v>1177</v>
      </c>
      <c r="S69" s="40">
        <v>0.110467517279476</v>
      </c>
      <c r="T69" s="40">
        <v>0.11204693060378999</v>
      </c>
      <c r="U69" s="40">
        <v>0.113619677405165</v>
      </c>
      <c r="V69" s="40">
        <v>0.11074381129043701</v>
      </c>
      <c r="W69" s="40">
        <v>0.107170041927972</v>
      </c>
      <c r="X69" s="40">
        <v>0.113051954934072</v>
      </c>
      <c r="Y69" s="40">
        <v>0.11812447636821199</v>
      </c>
      <c r="Z69" s="40">
        <v>0.12265826818595101</v>
      </c>
      <c r="AA69" s="40">
        <v>0.123505345050946</v>
      </c>
      <c r="AB69" s="40">
        <v>0.124359404103303</v>
      </c>
      <c r="AC69" s="40">
        <v>0.12573999535851699</v>
      </c>
      <c r="AD69" s="40">
        <v>0.12713707209990899</v>
      </c>
      <c r="AE69" s="40">
        <v>0.12854802996738099</v>
      </c>
      <c r="AF69" s="40">
        <v>0.129975837202568</v>
      </c>
      <c r="AG69" s="40">
        <v>0.13141926622125999</v>
      </c>
      <c r="AH69" s="40">
        <v>0.13287848372648001</v>
      </c>
      <c r="AI69" s="40">
        <v>0.134352162580961</v>
      </c>
      <c r="AJ69" s="40">
        <v>0.135843442461898</v>
      </c>
      <c r="AK69" s="40">
        <v>0.137349481921203</v>
      </c>
      <c r="AL69" s="40">
        <v>0.13887194908849601</v>
      </c>
      <c r="AM69" s="40">
        <v>0.140414185825918</v>
      </c>
      <c r="AN69" s="40">
        <v>0.141970079056459</v>
      </c>
      <c r="AO69" s="40">
        <v>0.14393818269470701</v>
      </c>
      <c r="AP69" s="40">
        <v>0.14593824299365499</v>
      </c>
      <c r="AQ69" s="40">
        <v>0.14796244829840099</v>
      </c>
      <c r="AR69" s="40">
        <v>0.1500161439347</v>
      </c>
      <c r="AS69" s="40">
        <v>0.15209804831945001</v>
      </c>
      <c r="AT69" s="40">
        <v>0.154208542751331</v>
      </c>
      <c r="AU69" s="40">
        <v>0.15634620735832899</v>
      </c>
      <c r="AV69" s="40">
        <v>0.158515014665217</v>
      </c>
      <c r="AW69" s="40">
        <v>0.16071171640108201</v>
      </c>
      <c r="AX69" s="40">
        <v>0.162940420567358</v>
      </c>
      <c r="AY69" s="40">
        <v>0.16519969666354001</v>
      </c>
      <c r="AZ69" s="40">
        <v>0.16748994120514399</v>
      </c>
      <c r="BA69" s="40">
        <v>0.16980680031902501</v>
      </c>
      <c r="BB69" s="40">
        <v>0.17214569017019499</v>
      </c>
      <c r="BC69" s="40">
        <v>0.17450181087239999</v>
      </c>
      <c r="BD69" s="40">
        <v>0.17687016311485201</v>
      </c>
      <c r="BE69" s="40">
        <v>0.179245567538411</v>
      </c>
      <c r="BF69" s="40">
        <v>0.181622686855715</v>
      </c>
      <c r="BG69" s="40">
        <v>0.18399605066785199</v>
      </c>
      <c r="BH69" s="40">
        <v>0.18636008288596201</v>
      </c>
      <c r="BI69" s="40">
        <v>0.18870913162028699</v>
      </c>
      <c r="BJ69" s="40">
        <v>0.19103750135259601</v>
      </c>
      <c r="BK69" s="40">
        <v>0.19333948716157401</v>
      </c>
      <c r="BL69" s="40">
        <v>0.195609410725647</v>
      </c>
      <c r="BM69" s="40">
        <v>0.19784165778500901</v>
      </c>
      <c r="BN69" s="40">
        <v>0.200030716705283</v>
      </c>
      <c r="BO69" s="40">
        <v>0.20217121775056299</v>
      </c>
      <c r="BP69" s="40">
        <v>0.20425797264432499</v>
      </c>
      <c r="BQ69" s="40">
        <v>0.20628601397410201</v>
      </c>
      <c r="BR69" s="40">
        <v>0.208250633980442</v>
      </c>
      <c r="BS69" s="40">
        <v>0.21014742226338501</v>
      </c>
      <c r="BT69" s="40">
        <v>0.211972301940897</v>
      </c>
      <c r="BU69" s="40">
        <v>0.21372156380367599</v>
      </c>
      <c r="BV69" s="40">
        <v>0.21539189802960801</v>
      </c>
      <c r="BW69" s="40">
        <v>0.21698042304866999</v>
      </c>
      <c r="BX69" s="40">
        <v>0.21848471118486801</v>
      </c>
      <c r="BY69" s="40">
        <v>0.219902810745251</v>
      </c>
      <c r="BZ69" s="40">
        <v>0.22123326427619899</v>
      </c>
      <c r="CA69" s="40">
        <v>0.22247512276314699</v>
      </c>
      <c r="CB69" s="40">
        <v>0.22362795561028001</v>
      </c>
      <c r="CC69" s="40">
        <v>0.22469185630032401</v>
      </c>
      <c r="CD69" s="40">
        <v>0.22566744369983499</v>
      </c>
      <c r="CE69" s="40">
        <v>0.22655585904089801</v>
      </c>
      <c r="CF69" s="40">
        <v>0.227358758674409</v>
      </c>
      <c r="CG69" s="40">
        <v>0.22807830275173299</v>
      </c>
      <c r="CH69" s="40">
        <v>0.22871714004905</v>
      </c>
      <c r="CI69" s="40">
        <v>0.22927838920107499</v>
      </c>
      <c r="CJ69" s="40">
        <v>0.22976561665686401</v>
      </c>
      <c r="CK69" s="40">
        <v>0.23018281170928701</v>
      </c>
      <c r="CL69" s="40">
        <v>0.23053435898090299</v>
      </c>
      <c r="CM69" s="40">
        <v>0.230825008771774</v>
      </c>
      <c r="CN69" s="40">
        <v>0.231059845689257</v>
      </c>
      <c r="CO69" s="40">
        <v>0.231244255985839</v>
      </c>
      <c r="CP69" s="40">
        <v>0.231383894028935</v>
      </c>
      <c r="CQ69" s="40">
        <v>0.231484648316747</v>
      </c>
      <c r="CR69" s="40">
        <v>0.23155260743724401</v>
      </c>
      <c r="CS69" s="40">
        <v>0.23159402634391801</v>
      </c>
      <c r="CT69" s="40">
        <v>0.23161529329299499</v>
      </c>
      <c r="CU69" s="40">
        <v>0.23162289775321901</v>
      </c>
      <c r="CV69" s="40">
        <v>0.231623399562016</v>
      </c>
      <c r="CW69" s="40">
        <v>0.231623399562016</v>
      </c>
    </row>
    <row r="70" spans="1:102" x14ac:dyDescent="0.2">
      <c r="A70"/>
      <c r="B70"/>
      <c r="O70" s="33" t="s">
        <v>1176</v>
      </c>
      <c r="P70" s="33" t="s">
        <v>1175</v>
      </c>
      <c r="Q70" s="33" t="s">
        <v>6</v>
      </c>
      <c r="R70" s="33" t="s">
        <v>1173</v>
      </c>
      <c r="S70" s="40">
        <v>0.100406041638399</v>
      </c>
      <c r="T70" s="40">
        <v>0.101365877648633</v>
      </c>
      <c r="U70" s="40">
        <v>0.10233201103735901</v>
      </c>
      <c r="V70" s="40">
        <v>0.102869362728344</v>
      </c>
      <c r="W70" s="40">
        <v>0.103420218821072</v>
      </c>
      <c r="X70" s="40">
        <v>0.10495447882585</v>
      </c>
      <c r="Y70" s="40">
        <v>0.10639716380806701</v>
      </c>
      <c r="Z70" s="40">
        <v>0.107784597494277</v>
      </c>
      <c r="AA70" s="40">
        <v>0.108821094074553</v>
      </c>
      <c r="AB70" s="40">
        <v>0.10986766651058701</v>
      </c>
      <c r="AC70" s="40">
        <v>0.11139077326497999</v>
      </c>
      <c r="AD70" s="40">
        <v>0.112935106658274</v>
      </c>
      <c r="AE70" s="40">
        <v>0.114500692235981</v>
      </c>
      <c r="AF70" s="40">
        <v>0.116088096419901</v>
      </c>
      <c r="AG70" s="40">
        <v>0.117697484873199</v>
      </c>
      <c r="AH70" s="40">
        <v>0.119329161590154</v>
      </c>
      <c r="AI70" s="40">
        <v>0.120983288668188</v>
      </c>
      <c r="AJ70" s="40">
        <v>0.122660468220049</v>
      </c>
      <c r="AK70" s="40">
        <v>0.12436072221119</v>
      </c>
      <c r="AL70" s="40">
        <v>0.126084517710778</v>
      </c>
      <c r="AM70" s="40">
        <v>0.127832492947069</v>
      </c>
      <c r="AN70" s="40">
        <v>0.12960435756798899</v>
      </c>
      <c r="AO70" s="40">
        <v>0.131873842658735</v>
      </c>
      <c r="AP70" s="40">
        <v>0.13418353413494399</v>
      </c>
      <c r="AQ70" s="40">
        <v>0.136533313786078</v>
      </c>
      <c r="AR70" s="40">
        <v>0.13892438396641599</v>
      </c>
      <c r="AS70" s="40">
        <v>0.14135729845807901</v>
      </c>
      <c r="AT70" s="40">
        <v>0.143832788820344</v>
      </c>
      <c r="AU70" s="40">
        <v>0.14635141613361599</v>
      </c>
      <c r="AV70" s="40">
        <v>0.14891430038283801</v>
      </c>
      <c r="AW70" s="40">
        <v>0.15152184159878301</v>
      </c>
      <c r="AX70" s="40">
        <v>0.154175201809751</v>
      </c>
      <c r="AY70" s="40">
        <v>0.15687499159363599</v>
      </c>
      <c r="AZ70" s="40">
        <v>0.159619544004478</v>
      </c>
      <c r="BA70" s="40">
        <v>0.162404029560408</v>
      </c>
      <c r="BB70" s="40">
        <v>0.16522327642951501</v>
      </c>
      <c r="BC70" s="40">
        <v>0.16807178229697101</v>
      </c>
      <c r="BD70" s="40">
        <v>0.17094373013922001</v>
      </c>
      <c r="BE70" s="40">
        <v>0.17383300804552501</v>
      </c>
      <c r="BF70" s="40">
        <v>0.17673323317369499</v>
      </c>
      <c r="BG70" s="40">
        <v>0.17963777986689</v>
      </c>
      <c r="BH70" s="40">
        <v>0.18253981189287299</v>
      </c>
      <c r="BI70" s="40">
        <v>0.185432318697065</v>
      </c>
      <c r="BJ70" s="40">
        <v>0.188308155487312</v>
      </c>
      <c r="BK70" s="40">
        <v>0.19116008689317299</v>
      </c>
      <c r="BL70" s="40">
        <v>0.19398083386711501</v>
      </c>
      <c r="BM70" s="40">
        <v>0.19676312342134</v>
      </c>
      <c r="BN70" s="40">
        <v>0.19949974072375301</v>
      </c>
      <c r="BO70" s="40">
        <v>0.20218358301190101</v>
      </c>
      <c r="BP70" s="40">
        <v>0.204807714726326</v>
      </c>
      <c r="BQ70" s="40">
        <v>0.20736542321669801</v>
      </c>
      <c r="BR70" s="40">
        <v>0.20985027433676501</v>
      </c>
      <c r="BS70" s="40">
        <v>0.212256167219287</v>
      </c>
      <c r="BT70" s="40">
        <v>0.21457738751059099</v>
      </c>
      <c r="BU70" s="40">
        <v>0.21680865834732399</v>
      </c>
      <c r="BV70" s="40">
        <v>0.21894518837556901</v>
      </c>
      <c r="BW70" s="40">
        <v>0.22098271614494999</v>
      </c>
      <c r="BX70" s="40">
        <v>0.22291755025724699</v>
      </c>
      <c r="BY70" s="40">
        <v>0.224746604709471</v>
      </c>
      <c r="BZ70" s="40">
        <v>0.22646742894425101</v>
      </c>
      <c r="CA70" s="40">
        <v>0.22807823220394399</v>
      </c>
      <c r="CB70" s="40">
        <v>0.22957790187732899</v>
      </c>
      <c r="CC70" s="40">
        <v>0.230966015626763</v>
      </c>
      <c r="CD70" s="40">
        <v>0.23224284718685001</v>
      </c>
      <c r="CE70" s="40">
        <v>0.23340936583051899</v>
      </c>
      <c r="CF70" s="40">
        <v>0.23446722960229399</v>
      </c>
      <c r="CG70" s="40">
        <v>0.23541877251896101</v>
      </c>
      <c r="CH70" s="40">
        <v>0.23626698603239699</v>
      </c>
      <c r="CI70" s="40">
        <v>0.23701549513591499</v>
      </c>
      <c r="CJ70" s="40">
        <v>0.23766852957201001</v>
      </c>
      <c r="CK70" s="40">
        <v>0.238230890664552</v>
      </c>
      <c r="CL70" s="40">
        <v>0.23870791435083299</v>
      </c>
      <c r="CM70" s="40">
        <v>0.239105431027756</v>
      </c>
      <c r="CN70" s="40">
        <v>0.239429722851453</v>
      </c>
      <c r="CO70" s="40">
        <v>0.23968747914069899</v>
      </c>
      <c r="CP70" s="40">
        <v>0.23988575053206601</v>
      </c>
      <c r="CQ70" s="40">
        <v>0.24003190251958301</v>
      </c>
      <c r="CR70" s="40">
        <v>0.240133568984704</v>
      </c>
      <c r="CS70" s="40">
        <v>0.24019860628501499</v>
      </c>
      <c r="CT70" s="40">
        <v>0.24023504842372001</v>
      </c>
      <c r="CU70" s="40">
        <v>0.24025106376817701</v>
      </c>
      <c r="CV70" s="40">
        <v>0.24025491372632099</v>
      </c>
      <c r="CW70" s="40">
        <v>0.24025491372632099</v>
      </c>
    </row>
    <row r="71" spans="1:102" x14ac:dyDescent="0.2">
      <c r="A71"/>
      <c r="B71"/>
      <c r="O71" s="33" t="s">
        <v>1176</v>
      </c>
      <c r="P71" s="33" t="s">
        <v>1175</v>
      </c>
      <c r="Q71" s="33" t="s">
        <v>1174</v>
      </c>
      <c r="R71" s="33" t="s">
        <v>1181</v>
      </c>
      <c r="S71" s="40">
        <v>0.14378467774010201</v>
      </c>
      <c r="T71" s="40">
        <v>0.145840444371303</v>
      </c>
      <c r="U71" s="40">
        <v>0.14788753384675901</v>
      </c>
      <c r="V71" s="40">
        <v>0.144144302418069</v>
      </c>
      <c r="W71" s="40">
        <v>0.139492679128668</v>
      </c>
      <c r="X71" s="40">
        <v>0.14714858547023901</v>
      </c>
      <c r="Y71" s="40">
        <v>0.153750986589586</v>
      </c>
      <c r="Z71" s="40">
        <v>0.159652176473351</v>
      </c>
      <c r="AA71" s="40">
        <v>0.16075473292663101</v>
      </c>
      <c r="AB71" s="40">
        <v>0.16186637740492199</v>
      </c>
      <c r="AC71" s="40">
        <v>0.163663356947963</v>
      </c>
      <c r="AD71" s="40">
        <v>0.16548179402328</v>
      </c>
      <c r="AE71" s="40">
        <v>0.167318298792063</v>
      </c>
      <c r="AF71" s="40">
        <v>0.16917673472184799</v>
      </c>
      <c r="AG71" s="40">
        <v>0.171055503987281</v>
      </c>
      <c r="AH71" s="40">
        <v>0.17295482356925301</v>
      </c>
      <c r="AI71" s="40">
        <v>0.17487296606400901</v>
      </c>
      <c r="AJ71" s="40">
        <v>0.176814018079855</v>
      </c>
      <c r="AK71" s="40">
        <v>0.178774281183914</v>
      </c>
      <c r="AL71" s="40">
        <v>0.18075592661607601</v>
      </c>
      <c r="AM71" s="40">
        <v>0.182763304148859</v>
      </c>
      <c r="AN71" s="40">
        <v>0.184788456992526</v>
      </c>
      <c r="AO71" s="40">
        <v>0.18735014348964099</v>
      </c>
      <c r="AP71" s="40">
        <v>0.18995342482181199</v>
      </c>
      <c r="AQ71" s="40">
        <v>0.19258813332790101</v>
      </c>
      <c r="AR71" s="40">
        <v>0.195261226491518</v>
      </c>
      <c r="AS71" s="40">
        <v>0.19797103620227399</v>
      </c>
      <c r="AT71" s="40">
        <v>0.200718058759073</v>
      </c>
      <c r="AU71" s="40">
        <v>0.20350044605448001</v>
      </c>
      <c r="AV71" s="40">
        <v>0.20632336873239501</v>
      </c>
      <c r="AW71" s="40">
        <v>0.20918259883877499</v>
      </c>
      <c r="AX71" s="40">
        <v>0.21208348335413299</v>
      </c>
      <c r="AY71" s="40">
        <v>0.215024160336975</v>
      </c>
      <c r="AZ71" s="40">
        <v>0.21800514589246001</v>
      </c>
      <c r="BA71" s="40">
        <v>0.22102077301310899</v>
      </c>
      <c r="BB71" s="40">
        <v>0.22406507537277201</v>
      </c>
      <c r="BC71" s="40">
        <v>0.22713180543267</v>
      </c>
      <c r="BD71" s="40">
        <v>0.230214456082765</v>
      </c>
      <c r="BE71" s="40">
        <v>0.233306285861829</v>
      </c>
      <c r="BF71" s="40">
        <v>0.23640034774903099</v>
      </c>
      <c r="BG71" s="40">
        <v>0.23948952146536201</v>
      </c>
      <c r="BH71" s="40">
        <v>0.24256654916562501</v>
      </c>
      <c r="BI71" s="40">
        <v>0.24562407434206401</v>
      </c>
      <c r="BJ71" s="40">
        <v>0.24865468370004301</v>
      </c>
      <c r="BK71" s="40">
        <v>0.251650951705856</v>
      </c>
      <c r="BL71" s="40">
        <v>0.25460548744806299</v>
      </c>
      <c r="BM71" s="40">
        <v>0.25751098339810302</v>
      </c>
      <c r="BN71" s="40">
        <v>0.26036026560483</v>
      </c>
      <c r="BO71" s="40">
        <v>0.263146344812343</v>
      </c>
      <c r="BP71" s="40">
        <v>0.26586246795253299</v>
      </c>
      <c r="BQ71" s="40">
        <v>0.26850216943426303</v>
      </c>
      <c r="BR71" s="40">
        <v>0.271059321631127</v>
      </c>
      <c r="BS71" s="40">
        <v>0.27352818396026102</v>
      </c>
      <c r="BT71" s="40">
        <v>0.27590344994620403</v>
      </c>
      <c r="BU71" s="40">
        <v>0.27818029167684899</v>
      </c>
      <c r="BV71" s="40">
        <v>0.28035440108302201</v>
      </c>
      <c r="BW71" s="40">
        <v>0.28242202750907902</v>
      </c>
      <c r="BX71" s="40">
        <v>0.28438001108848998</v>
      </c>
      <c r="BY71" s="40">
        <v>0.28622581149493098</v>
      </c>
      <c r="BZ71" s="40">
        <v>0.28795753170469701</v>
      </c>
      <c r="CA71" s="40">
        <v>0.28957393647907897</v>
      </c>
      <c r="CB71" s="40">
        <v>0.29107446535394998</v>
      </c>
      <c r="CC71" s="40">
        <v>0.29245924000655998</v>
      </c>
      <c r="CD71" s="40">
        <v>0.29372906595450099</v>
      </c>
      <c r="CE71" s="40">
        <v>0.29488542862707601</v>
      </c>
      <c r="CF71" s="40">
        <v>0.295930483932972</v>
      </c>
      <c r="CG71" s="40">
        <v>0.29686704352827897</v>
      </c>
      <c r="CH71" s="40">
        <v>0.29769855506384302</v>
      </c>
      <c r="CI71" s="40">
        <v>0.29842907775905098</v>
      </c>
      <c r="CJ71" s="40">
        <v>0.299063253709067</v>
      </c>
      <c r="CK71" s="40">
        <v>0.29960627538317403</v>
      </c>
      <c r="CL71" s="40">
        <v>0.30006384981233297</v>
      </c>
      <c r="CM71" s="40">
        <v>0.30044215999386598</v>
      </c>
      <c r="CN71" s="40">
        <v>0.30074782405994999</v>
      </c>
      <c r="CO71" s="40">
        <v>0.30098785276448697</v>
      </c>
      <c r="CP71" s="40">
        <v>0.30116960584015301</v>
      </c>
      <c r="CQ71" s="40">
        <v>0.30130074776459098</v>
      </c>
      <c r="CR71" s="40">
        <v>0.30138920345256998</v>
      </c>
      <c r="CS71" s="40">
        <v>0.30144311436045501</v>
      </c>
      <c r="CT71" s="40">
        <v>0.30147079545164801</v>
      </c>
      <c r="CU71" s="40">
        <v>0.30148069342790002</v>
      </c>
      <c r="CV71" s="40">
        <v>0.30148134658294501</v>
      </c>
      <c r="CW71" s="40">
        <v>0.30148134658294501</v>
      </c>
    </row>
    <row r="72" spans="1:102" x14ac:dyDescent="0.2">
      <c r="A72"/>
      <c r="B72"/>
      <c r="O72" s="33" t="s">
        <v>1176</v>
      </c>
      <c r="P72" s="33" t="s">
        <v>1175</v>
      </c>
      <c r="Q72" s="33" t="s">
        <v>1174</v>
      </c>
      <c r="R72" s="33" t="s">
        <v>1180</v>
      </c>
      <c r="S72" s="40">
        <v>0.113695076561129</v>
      </c>
      <c r="T72" s="40">
        <v>0.114781949690364</v>
      </c>
      <c r="U72" s="40">
        <v>0.115875953674657</v>
      </c>
      <c r="V72" s="40">
        <v>0.11648442544239</v>
      </c>
      <c r="W72" s="40">
        <v>0.11710818895915499</v>
      </c>
      <c r="X72" s="40">
        <v>0.11884551278809501</v>
      </c>
      <c r="Y72" s="40">
        <v>0.120479141370899</v>
      </c>
      <c r="Z72" s="40">
        <v>0.122050205986167</v>
      </c>
      <c r="AA72" s="40">
        <v>0.123223885937362</v>
      </c>
      <c r="AB72" s="40">
        <v>0.124408975313459</v>
      </c>
      <c r="AC72" s="40">
        <v>0.12613366972652101</v>
      </c>
      <c r="AD72" s="40">
        <v>0.12788240018657501</v>
      </c>
      <c r="AE72" s="40">
        <v>0.12965519562015601</v>
      </c>
      <c r="AF72" s="40">
        <v>0.131452697416652</v>
      </c>
      <c r="AG72" s="40">
        <v>0.13327509316524</v>
      </c>
      <c r="AH72" s="40">
        <v>0.135122727094733</v>
      </c>
      <c r="AI72" s="40">
        <v>0.136995782756625</v>
      </c>
      <c r="AJ72" s="40">
        <v>0.138894941955056</v>
      </c>
      <c r="AK72" s="40">
        <v>0.14082022956267101</v>
      </c>
      <c r="AL72" s="40">
        <v>0.142772174466617</v>
      </c>
      <c r="AM72" s="40">
        <v>0.144751499366534</v>
      </c>
      <c r="AN72" s="40">
        <v>0.14675787548139901</v>
      </c>
      <c r="AO72" s="40">
        <v>0.14932773359886101</v>
      </c>
      <c r="AP72" s="40">
        <v>0.15194311953515699</v>
      </c>
      <c r="AQ72" s="40">
        <v>0.154603899434235</v>
      </c>
      <c r="AR72" s="40">
        <v>0.157311434785501</v>
      </c>
      <c r="AS72" s="40">
        <v>0.16006635266576599</v>
      </c>
      <c r="AT72" s="40">
        <v>0.16286948145833099</v>
      </c>
      <c r="AU72" s="40">
        <v>0.165721456504241</v>
      </c>
      <c r="AV72" s="40">
        <v>0.16862354602174301</v>
      </c>
      <c r="AW72" s="40">
        <v>0.171576202986858</v>
      </c>
      <c r="AX72" s="40">
        <v>0.17458074322574699</v>
      </c>
      <c r="AY72" s="40">
        <v>0.17763785812808799</v>
      </c>
      <c r="AZ72" s="40">
        <v>0.180745660122718</v>
      </c>
      <c r="BA72" s="40">
        <v>0.18389868053163899</v>
      </c>
      <c r="BB72" s="40">
        <v>0.187091063015774</v>
      </c>
      <c r="BC72" s="40">
        <v>0.19031657701274701</v>
      </c>
      <c r="BD72" s="40">
        <v>0.19356863559882301</v>
      </c>
      <c r="BE72" s="40">
        <v>0.196840317933903</v>
      </c>
      <c r="BF72" s="40">
        <v>0.200124396387861</v>
      </c>
      <c r="BG72" s="40">
        <v>0.20341336837868401</v>
      </c>
      <c r="BH72" s="40">
        <v>0.20669949287869499</v>
      </c>
      <c r="BI72" s="40">
        <v>0.20997483146579399</v>
      </c>
      <c r="BJ72" s="40">
        <v>0.21323129371357299</v>
      </c>
      <c r="BK72" s="40">
        <v>0.216460686629034</v>
      </c>
      <c r="BL72" s="40">
        <v>0.219654767761293</v>
      </c>
      <c r="BM72" s="40">
        <v>0.22280530152122299</v>
      </c>
      <c r="BN72" s="40">
        <v>0.22590411817248501</v>
      </c>
      <c r="BO72" s="40">
        <v>0.22894317488112301</v>
      </c>
      <c r="BP72" s="40">
        <v>0.23191461814598699</v>
      </c>
      <c r="BQ72" s="40">
        <v>0.23481084687773099</v>
      </c>
      <c r="BR72" s="40">
        <v>0.23762457535192599</v>
      </c>
      <c r="BS72" s="40">
        <v>0.240348895233605</v>
      </c>
      <c r="BT72" s="40">
        <v>0.24297733585758099</v>
      </c>
      <c r="BU72" s="40">
        <v>0.24550392195211701</v>
      </c>
      <c r="BV72" s="40">
        <v>0.24792322801351199</v>
      </c>
      <c r="BW72" s="40">
        <v>0.250230428575899</v>
      </c>
      <c r="BX72" s="40">
        <v>0.25242134367364699</v>
      </c>
      <c r="BY72" s="40">
        <v>0.254492478862195</v>
      </c>
      <c r="BZ72" s="40">
        <v>0.25644105924569599</v>
      </c>
      <c r="CA72" s="40">
        <v>0.25826505705446601</v>
      </c>
      <c r="CB72" s="40">
        <v>0.25996321241991699</v>
      </c>
      <c r="CC72" s="40">
        <v>0.261535047106776</v>
      </c>
      <c r="CD72" s="40">
        <v>0.26298087107922702</v>
      </c>
      <c r="CE72" s="40">
        <v>0.26430178189632297</v>
      </c>
      <c r="CF72" s="40">
        <v>0.265499657049657</v>
      </c>
      <c r="CG72" s="40">
        <v>0.26657713947</v>
      </c>
      <c r="CH72" s="40">
        <v>0.26753761653668501</v>
      </c>
      <c r="CI72" s="40">
        <v>0.26838519302155101</v>
      </c>
      <c r="CJ72" s="40">
        <v>0.26912465848595202</v>
      </c>
      <c r="CK72" s="40">
        <v>0.26976144972309601</v>
      </c>
      <c r="CL72" s="40">
        <v>0.27030160889726701</v>
      </c>
      <c r="CM72" s="40">
        <v>0.27075173807554798</v>
      </c>
      <c r="CN72" s="40">
        <v>0.27111895087591098</v>
      </c>
      <c r="CO72" s="40">
        <v>0.27141082196814498</v>
      </c>
      <c r="CP72" s="40">
        <v>0.27163533516131</v>
      </c>
      <c r="CQ72" s="40">
        <v>0.27180083079423401</v>
      </c>
      <c r="CR72" s="40">
        <v>0.27191595311503203</v>
      </c>
      <c r="CS72" s="40">
        <v>0.27198959829332597</v>
      </c>
      <c r="CT72" s="40">
        <v>0.27203086365627099</v>
      </c>
      <c r="CU72" s="40">
        <v>0.27204899867867099</v>
      </c>
      <c r="CV72" s="40">
        <v>0.27205335819009901</v>
      </c>
      <c r="CW72" s="40">
        <v>0.27205335819009901</v>
      </c>
    </row>
    <row r="73" spans="1:102" x14ac:dyDescent="0.2">
      <c r="A73"/>
      <c r="B73"/>
      <c r="O73" s="33" t="s">
        <v>1176</v>
      </c>
      <c r="P73" s="33" t="s">
        <v>1175</v>
      </c>
      <c r="Q73" s="33" t="s">
        <v>1174</v>
      </c>
      <c r="R73" s="33" t="s">
        <v>1179</v>
      </c>
      <c r="S73" s="40">
        <v>5.2285337360037099E-2</v>
      </c>
      <c r="T73" s="40">
        <v>5.3032888862292099E-2</v>
      </c>
      <c r="U73" s="40">
        <v>5.3777285035185099E-2</v>
      </c>
      <c r="V73" s="40">
        <v>5.2416109970207E-2</v>
      </c>
      <c r="W73" s="40">
        <v>5.0724610592243001E-2</v>
      </c>
      <c r="X73" s="40">
        <v>5.3508576534632403E-2</v>
      </c>
      <c r="Y73" s="40">
        <v>5.5909449668940403E-2</v>
      </c>
      <c r="Z73" s="40">
        <v>5.80553368994004E-2</v>
      </c>
      <c r="AA73" s="40">
        <v>5.8456266518775099E-2</v>
      </c>
      <c r="AB73" s="40">
        <v>5.8860500874517198E-2</v>
      </c>
      <c r="AC73" s="40">
        <v>5.9513947981077599E-2</v>
      </c>
      <c r="AD73" s="40">
        <v>6.0175197826647403E-2</v>
      </c>
      <c r="AE73" s="40">
        <v>6.0843017742568402E-2</v>
      </c>
      <c r="AF73" s="40">
        <v>6.1518812626126497E-2</v>
      </c>
      <c r="AG73" s="40">
        <v>6.2202001449920503E-2</v>
      </c>
      <c r="AH73" s="40">
        <v>6.2892663116092207E-2</v>
      </c>
      <c r="AI73" s="40">
        <v>6.3590169477821701E-2</v>
      </c>
      <c r="AJ73" s="40">
        <v>6.4296006574492803E-2</v>
      </c>
      <c r="AK73" s="40">
        <v>6.5008829521423506E-2</v>
      </c>
      <c r="AL73" s="40">
        <v>6.5729427860391404E-2</v>
      </c>
      <c r="AM73" s="40">
        <v>6.6459383326858107E-2</v>
      </c>
      <c r="AN73" s="40">
        <v>6.7195802542736896E-2</v>
      </c>
      <c r="AO73" s="40">
        <v>6.8127324905323999E-2</v>
      </c>
      <c r="AP73" s="40">
        <v>6.9073972662477404E-2</v>
      </c>
      <c r="AQ73" s="40">
        <v>7.0032048482873199E-2</v>
      </c>
      <c r="AR73" s="40">
        <v>7.1004082360552098E-2</v>
      </c>
      <c r="AS73" s="40">
        <v>7.1989467709917807E-2</v>
      </c>
      <c r="AT73" s="40">
        <v>7.2988385003299294E-2</v>
      </c>
      <c r="AU73" s="40">
        <v>7.4000162201629194E-2</v>
      </c>
      <c r="AV73" s="40">
        <v>7.5026679539052898E-2</v>
      </c>
      <c r="AW73" s="40">
        <v>7.6066399577736504E-2</v>
      </c>
      <c r="AX73" s="40">
        <v>7.7121266674230304E-2</v>
      </c>
      <c r="AY73" s="40">
        <v>7.8190603758900107E-2</v>
      </c>
      <c r="AZ73" s="40">
        <v>7.9274598506349297E-2</v>
      </c>
      <c r="BA73" s="40">
        <v>8.0371190186585104E-2</v>
      </c>
      <c r="BB73" s="40">
        <v>8.1478209226462497E-2</v>
      </c>
      <c r="BC73" s="40">
        <v>8.2593383793698294E-2</v>
      </c>
      <c r="BD73" s="40">
        <v>8.3714347666460104E-2</v>
      </c>
      <c r="BE73" s="40">
        <v>8.4838649404301497E-2</v>
      </c>
      <c r="BF73" s="40">
        <v>8.5963762817829595E-2</v>
      </c>
      <c r="BG73" s="40">
        <v>8.7087098714677194E-2</v>
      </c>
      <c r="BH73" s="40">
        <v>8.8206017878409204E-2</v>
      </c>
      <c r="BI73" s="40">
        <v>8.9317845215296093E-2</v>
      </c>
      <c r="BJ73" s="40">
        <v>9.0419884981833898E-2</v>
      </c>
      <c r="BK73" s="40">
        <v>9.1509436983947798E-2</v>
      </c>
      <c r="BL73" s="40">
        <v>9.2583813617477403E-2</v>
      </c>
      <c r="BM73" s="40">
        <v>9.3640357599310303E-2</v>
      </c>
      <c r="BN73" s="40">
        <v>9.4676460219938405E-2</v>
      </c>
      <c r="BO73" s="40">
        <v>9.5689579931761096E-2</v>
      </c>
      <c r="BP73" s="40">
        <v>9.6677261073648504E-2</v>
      </c>
      <c r="BQ73" s="40">
        <v>9.7637152521550294E-2</v>
      </c>
      <c r="BR73" s="40">
        <v>9.8567026047682693E-2</v>
      </c>
      <c r="BS73" s="40">
        <v>9.9464794167367601E-2</v>
      </c>
      <c r="BT73" s="40">
        <v>0.100328527253165</v>
      </c>
      <c r="BU73" s="40">
        <v>0.10115646970067201</v>
      </c>
      <c r="BV73" s="40">
        <v>0.101947054939281</v>
      </c>
      <c r="BW73" s="40">
        <v>0.10269891909421</v>
      </c>
      <c r="BX73" s="40">
        <v>0.10341091312308701</v>
      </c>
      <c r="BY73" s="40">
        <v>0.104082113270884</v>
      </c>
      <c r="BZ73" s="40">
        <v>0.104711829710799</v>
      </c>
      <c r="CA73" s="40">
        <v>0.105299613265119</v>
      </c>
      <c r="CB73" s="40">
        <v>0.105845260128709</v>
      </c>
      <c r="CC73" s="40">
        <v>0.10634881454784</v>
      </c>
      <c r="CD73" s="40">
        <v>0.10681056943800001</v>
      </c>
      <c r="CE73" s="40">
        <v>0.10723106495530001</v>
      </c>
      <c r="CF73" s="40">
        <v>0.10761108506653499</v>
      </c>
      <c r="CG73" s="40">
        <v>0.107951652192101</v>
      </c>
      <c r="CH73" s="40">
        <v>0.10825402002321501</v>
      </c>
      <c r="CI73" s="40">
        <v>0.108519664639655</v>
      </c>
      <c r="CJ73" s="40">
        <v>0.108750274076024</v>
      </c>
      <c r="CK73" s="40">
        <v>0.108947736502972</v>
      </c>
      <c r="CL73" s="40">
        <v>0.109114127204484</v>
      </c>
      <c r="CM73" s="40">
        <v>0.109251694543224</v>
      </c>
      <c r="CN73" s="40">
        <v>0.109362845112709</v>
      </c>
      <c r="CO73" s="40">
        <v>0.109450128277995</v>
      </c>
      <c r="CP73" s="40">
        <v>0.10951622030551</v>
      </c>
      <c r="CQ73" s="40">
        <v>0.109563908278033</v>
      </c>
      <c r="CR73" s="40">
        <v>0.10959607398275199</v>
      </c>
      <c r="CS73" s="40">
        <v>0.109615677949256</v>
      </c>
      <c r="CT73" s="40">
        <v>0.109625743800599</v>
      </c>
      <c r="CU73" s="40">
        <v>0.10962934306469101</v>
      </c>
      <c r="CV73" s="40">
        <v>0.109629580575616</v>
      </c>
      <c r="CW73" s="40">
        <v>0.109629580575616</v>
      </c>
    </row>
    <row r="74" spans="1:102" x14ac:dyDescent="0.2">
      <c r="A74"/>
      <c r="B74"/>
      <c r="O74" s="33" t="s">
        <v>1176</v>
      </c>
      <c r="P74" s="33" t="s">
        <v>1175</v>
      </c>
      <c r="Q74" s="33" t="s">
        <v>1174</v>
      </c>
      <c r="R74" s="33" t="s">
        <v>1178</v>
      </c>
      <c r="S74" s="40">
        <v>3.8587419923777198E-2</v>
      </c>
      <c r="T74" s="40">
        <v>3.8956298076729602E-2</v>
      </c>
      <c r="U74" s="40">
        <v>3.9327596398671602E-2</v>
      </c>
      <c r="V74" s="40">
        <v>3.9534108028932403E-2</v>
      </c>
      <c r="W74" s="40">
        <v>3.97458095861375E-2</v>
      </c>
      <c r="X74" s="40">
        <v>4.0335446764444498E-2</v>
      </c>
      <c r="Y74" s="40">
        <v>4.0889890404668998E-2</v>
      </c>
      <c r="Z74" s="40">
        <v>4.14231002134871E-2</v>
      </c>
      <c r="AA74" s="40">
        <v>4.1821440075710703E-2</v>
      </c>
      <c r="AB74" s="40">
        <v>4.2223652227598399E-2</v>
      </c>
      <c r="AC74" s="40">
        <v>4.2809003058698197E-2</v>
      </c>
      <c r="AD74" s="40">
        <v>4.3402511578474003E-2</v>
      </c>
      <c r="AE74" s="40">
        <v>4.4004187604416503E-2</v>
      </c>
      <c r="AF74" s="40">
        <v>4.4614248820197301E-2</v>
      </c>
      <c r="AG74" s="40">
        <v>4.5232758892445102E-2</v>
      </c>
      <c r="AH74" s="40">
        <v>4.5859834650333699E-2</v>
      </c>
      <c r="AI74" s="40">
        <v>4.6495538390127399E-2</v>
      </c>
      <c r="AJ74" s="40">
        <v>4.7140101512019E-2</v>
      </c>
      <c r="AK74" s="40">
        <v>4.7793532457633903E-2</v>
      </c>
      <c r="AL74" s="40">
        <v>4.8456010728063999E-2</v>
      </c>
      <c r="AM74" s="40">
        <v>4.9127781603187599E-2</v>
      </c>
      <c r="AN74" s="40">
        <v>4.9808733496717397E-2</v>
      </c>
      <c r="AO74" s="40">
        <v>5.0680927766886298E-2</v>
      </c>
      <c r="AP74" s="40">
        <v>5.1568573902841398E-2</v>
      </c>
      <c r="AQ74" s="40">
        <v>5.2471626474649598E-2</v>
      </c>
      <c r="AR74" s="40">
        <v>5.3390547563564102E-2</v>
      </c>
      <c r="AS74" s="40">
        <v>5.43255499956539E-2</v>
      </c>
      <c r="AT74" s="40">
        <v>5.5276914919191303E-2</v>
      </c>
      <c r="AU74" s="40">
        <v>5.6244857965076001E-2</v>
      </c>
      <c r="AV74" s="40">
        <v>5.7229809558894701E-2</v>
      </c>
      <c r="AW74" s="40">
        <v>5.8231923437963899E-2</v>
      </c>
      <c r="AX74" s="40">
        <v>5.9251646185708301E-2</v>
      </c>
      <c r="AY74" s="40">
        <v>6.0289212455593703E-2</v>
      </c>
      <c r="AZ74" s="40">
        <v>6.1343981617407298E-2</v>
      </c>
      <c r="BA74" s="40">
        <v>6.24140976349805E-2</v>
      </c>
      <c r="BB74" s="40">
        <v>6.3497572902323496E-2</v>
      </c>
      <c r="BC74" s="40">
        <v>6.4592292804326407E-2</v>
      </c>
      <c r="BD74" s="40">
        <v>6.5696021778994598E-2</v>
      </c>
      <c r="BE74" s="40">
        <v>6.6806410935142904E-2</v>
      </c>
      <c r="BF74" s="40">
        <v>6.7921007258910496E-2</v>
      </c>
      <c r="BG74" s="40">
        <v>6.9037264419432295E-2</v>
      </c>
      <c r="BH74" s="40">
        <v>7.0152555158829899E-2</v>
      </c>
      <c r="BI74" s="40">
        <v>7.1264185224754306E-2</v>
      </c>
      <c r="BJ74" s="40">
        <v>7.2369408775515898E-2</v>
      </c>
      <c r="BK74" s="40">
        <v>7.3465445158944903E-2</v>
      </c>
      <c r="BL74" s="40">
        <v>7.4549496937166101E-2</v>
      </c>
      <c r="BM74" s="40">
        <v>7.5618769001142602E-2</v>
      </c>
      <c r="BN74" s="40">
        <v>7.6670488591874003E-2</v>
      </c>
      <c r="BO74" s="40">
        <v>7.7701926020260007E-2</v>
      </c>
      <c r="BP74" s="40">
        <v>7.8710415855607799E-2</v>
      </c>
      <c r="BQ74" s="40">
        <v>7.9693378334260295E-2</v>
      </c>
      <c r="BR74" s="40">
        <v>8.0648340725502102E-2</v>
      </c>
      <c r="BS74" s="40">
        <v>8.1572958382314403E-2</v>
      </c>
      <c r="BT74" s="40">
        <v>8.2465035200148695E-2</v>
      </c>
      <c r="BU74" s="40">
        <v>8.3322543207991304E-2</v>
      </c>
      <c r="BV74" s="40">
        <v>8.4143641022767696E-2</v>
      </c>
      <c r="BW74" s="40">
        <v>8.4926690910608393E-2</v>
      </c>
      <c r="BX74" s="40">
        <v>8.5670274216510606E-2</v>
      </c>
      <c r="BY74" s="40">
        <v>8.6373204947169296E-2</v>
      </c>
      <c r="BZ74" s="40">
        <v>8.7034541319751593E-2</v>
      </c>
      <c r="CA74" s="40">
        <v>8.7653595121515895E-2</v>
      </c>
      <c r="CB74" s="40">
        <v>8.8229938760699095E-2</v>
      </c>
      <c r="CC74" s="40">
        <v>8.8763409927148304E-2</v>
      </c>
      <c r="CD74" s="40">
        <v>8.9254113820828596E-2</v>
      </c>
      <c r="CE74" s="40">
        <v>8.9702422946630805E-2</v>
      </c>
      <c r="CF74" s="40">
        <v>9.0108974513823104E-2</v>
      </c>
      <c r="CG74" s="40">
        <v>9.0474665517090894E-2</v>
      </c>
      <c r="CH74" s="40">
        <v>9.0800645612450798E-2</v>
      </c>
      <c r="CI74" s="40">
        <v>9.1088307934587207E-2</v>
      </c>
      <c r="CJ74" s="40">
        <v>9.1339278031596E-2</v>
      </c>
      <c r="CK74" s="40">
        <v>9.1555401118141602E-2</v>
      </c>
      <c r="CL74" s="40">
        <v>9.1738727868163394E-2</v>
      </c>
      <c r="CM74" s="40">
        <v>9.1891498983216205E-2</v>
      </c>
      <c r="CN74" s="40">
        <v>9.2016128782127296E-2</v>
      </c>
      <c r="CO74" s="40">
        <v>9.2115188061915806E-2</v>
      </c>
      <c r="CP74" s="40">
        <v>9.2191386478990306E-2</v>
      </c>
      <c r="CQ74" s="40">
        <v>9.2247554693800707E-2</v>
      </c>
      <c r="CR74" s="40">
        <v>9.2286626511768596E-2</v>
      </c>
      <c r="CS74" s="40">
        <v>9.2311621238947095E-2</v>
      </c>
      <c r="CT74" s="40">
        <v>9.2325626453037601E-2</v>
      </c>
      <c r="CU74" s="40">
        <v>9.23317813697309E-2</v>
      </c>
      <c r="CV74" s="40">
        <v>9.2333260961488306E-2</v>
      </c>
      <c r="CW74" s="40">
        <v>9.2333260961488306E-2</v>
      </c>
    </row>
    <row r="75" spans="1:102" x14ac:dyDescent="0.2">
      <c r="A75"/>
      <c r="B75"/>
      <c r="O75" s="33" t="s">
        <v>1176</v>
      </c>
      <c r="P75" s="33" t="s">
        <v>1175</v>
      </c>
      <c r="Q75" s="33" t="s">
        <v>1174</v>
      </c>
      <c r="R75" s="33" t="s">
        <v>1177</v>
      </c>
      <c r="S75" s="40">
        <v>8.3735164343518104E-2</v>
      </c>
      <c r="T75" s="40">
        <v>8.4932370884723399E-2</v>
      </c>
      <c r="U75" s="40">
        <v>8.6124524154093399E-2</v>
      </c>
      <c r="V75" s="40">
        <v>8.3944597170331495E-2</v>
      </c>
      <c r="W75" s="40">
        <v>8.1235654557501993E-2</v>
      </c>
      <c r="X75" s="40">
        <v>8.5694186480275894E-2</v>
      </c>
      <c r="Y75" s="40">
        <v>8.9539193830709102E-2</v>
      </c>
      <c r="Z75" s="40">
        <v>9.2975840297536E-2</v>
      </c>
      <c r="AA75" s="40">
        <v>9.3617930590218806E-2</v>
      </c>
      <c r="AB75" s="40">
        <v>9.4265313430617698E-2</v>
      </c>
      <c r="AC75" s="40">
        <v>9.5311811428342399E-2</v>
      </c>
      <c r="AD75" s="40">
        <v>9.6370805541924107E-2</v>
      </c>
      <c r="AE75" s="40">
        <v>9.7440321647872696E-2</v>
      </c>
      <c r="AF75" s="40">
        <v>9.8522609694473295E-2</v>
      </c>
      <c r="AG75" s="40">
        <v>9.9616739164158405E-2</v>
      </c>
      <c r="AH75" s="40">
        <v>0.10072283641900399</v>
      </c>
      <c r="AI75" s="40">
        <v>0.10183989547951799</v>
      </c>
      <c r="AJ75" s="40">
        <v>0.10297029624336</v>
      </c>
      <c r="AK75" s="40">
        <v>0.10411188487265501</v>
      </c>
      <c r="AL75" s="40">
        <v>0.10526592582152899</v>
      </c>
      <c r="AM75" s="40">
        <v>0.106434952245269</v>
      </c>
      <c r="AN75" s="40">
        <v>0.10761433038799199</v>
      </c>
      <c r="AO75" s="40">
        <v>0.10910616695363901</v>
      </c>
      <c r="AP75" s="40">
        <v>0.110622226895546</v>
      </c>
      <c r="AQ75" s="40">
        <v>0.11215658892369899</v>
      </c>
      <c r="AR75" s="40">
        <v>0.11371330483306399</v>
      </c>
      <c r="AS75" s="40">
        <v>0.11529140317453</v>
      </c>
      <c r="AT75" s="40">
        <v>0.116891172975208</v>
      </c>
      <c r="AU75" s="40">
        <v>0.118511537962007</v>
      </c>
      <c r="AV75" s="40">
        <v>0.12015550933697899</v>
      </c>
      <c r="AW75" s="40">
        <v>0.121820624887653</v>
      </c>
      <c r="AX75" s="40">
        <v>0.12350999850835299</v>
      </c>
      <c r="AY75" s="40">
        <v>0.12522254586951601</v>
      </c>
      <c r="AZ75" s="40">
        <v>0.126958567532724</v>
      </c>
      <c r="BA75" s="40">
        <v>0.128714763231147</v>
      </c>
      <c r="BB75" s="40">
        <v>0.13048765838523699</v>
      </c>
      <c r="BC75" s="40">
        <v>0.13227361464705001</v>
      </c>
      <c r="BD75" s="40">
        <v>0.13406884250342799</v>
      </c>
      <c r="BE75" s="40">
        <v>0.13586941596327901</v>
      </c>
      <c r="BF75" s="40">
        <v>0.137671289324794</v>
      </c>
      <c r="BG75" s="40">
        <v>0.13947031598666301</v>
      </c>
      <c r="BH75" s="40">
        <v>0.141262269233843</v>
      </c>
      <c r="BI75" s="40">
        <v>0.14304286489366899</v>
      </c>
      <c r="BJ75" s="40">
        <v>0.14480778572278599</v>
      </c>
      <c r="BK75" s="40">
        <v>0.14655270735023199</v>
      </c>
      <c r="BL75" s="40">
        <v>0.14827332556783901</v>
      </c>
      <c r="BM75" s="40">
        <v>0.149965384726715</v>
      </c>
      <c r="BN75" s="40">
        <v>0.151624706968773</v>
      </c>
      <c r="BO75" s="40">
        <v>0.15324722199597801</v>
      </c>
      <c r="BP75" s="40">
        <v>0.15482899705779801</v>
      </c>
      <c r="BQ75" s="40">
        <v>0.156366266820227</v>
      </c>
      <c r="BR75" s="40">
        <v>0.15785546276809301</v>
      </c>
      <c r="BS75" s="40">
        <v>0.15929324178683699</v>
      </c>
      <c r="BT75" s="40">
        <v>0.16067651357085799</v>
      </c>
      <c r="BU75" s="40">
        <v>0.16200246651310701</v>
      </c>
      <c r="BV75" s="40">
        <v>0.163268591744863</v>
      </c>
      <c r="BW75" s="40">
        <v>0.16447270501554001</v>
      </c>
      <c r="BX75" s="40">
        <v>0.165612966129455</v>
      </c>
      <c r="BY75" s="40">
        <v>0.16668789568946099</v>
      </c>
      <c r="BZ75" s="40">
        <v>0.167696388935339</v>
      </c>
      <c r="CA75" s="40">
        <v>0.168637726507297</v>
      </c>
      <c r="CB75" s="40">
        <v>0.16951158201063901</v>
      </c>
      <c r="CC75" s="40">
        <v>0.17031802630593901</v>
      </c>
      <c r="CD75" s="40">
        <v>0.17105752849845099</v>
      </c>
      <c r="CE75" s="40">
        <v>0.17173095365021801</v>
      </c>
      <c r="CF75" s="40">
        <v>0.17233955728700801</v>
      </c>
      <c r="CG75" s="40">
        <v>0.172884976818929</v>
      </c>
      <c r="CH75" s="40">
        <v>0.17336922003718</v>
      </c>
      <c r="CI75" s="40">
        <v>0.17379465088907101</v>
      </c>
      <c r="CJ75" s="40">
        <v>0.17416397276837001</v>
      </c>
      <c r="CK75" s="40">
        <v>0.17448020958746699</v>
      </c>
      <c r="CL75" s="40">
        <v>0.174746684921467</v>
      </c>
      <c r="CM75" s="40">
        <v>0.174966999531629</v>
      </c>
      <c r="CN75" s="40">
        <v>0.17514500758651899</v>
      </c>
      <c r="CO75" s="40">
        <v>0.17528479190385701</v>
      </c>
      <c r="CP75" s="40">
        <v>0.17539063853438799</v>
      </c>
      <c r="CQ75" s="40">
        <v>0.17546701100166201</v>
      </c>
      <c r="CR75" s="40">
        <v>0.17551852449869401</v>
      </c>
      <c r="CS75" s="40">
        <v>0.175549920324749</v>
      </c>
      <c r="CT75" s="40">
        <v>0.17556604082351601</v>
      </c>
      <c r="CU75" s="40">
        <v>0.17557180505848999</v>
      </c>
      <c r="CV75" s="40">
        <v>0.17557218543313</v>
      </c>
      <c r="CW75" s="40">
        <v>0.17557218543313</v>
      </c>
    </row>
    <row r="76" spans="1:102" x14ac:dyDescent="0.2">
      <c r="A76"/>
      <c r="B76"/>
      <c r="O76" s="33" t="s">
        <v>1176</v>
      </c>
      <c r="P76" s="33" t="s">
        <v>1175</v>
      </c>
      <c r="Q76" s="33" t="s">
        <v>1174</v>
      </c>
      <c r="R76" s="33" t="s">
        <v>1173</v>
      </c>
      <c r="S76" s="40">
        <v>7.5206093933075993E-2</v>
      </c>
      <c r="T76" s="40">
        <v>7.5925029925054593E-2</v>
      </c>
      <c r="U76" s="40">
        <v>7.6648682777002902E-2</v>
      </c>
      <c r="V76" s="40">
        <v>7.7051169729858093E-2</v>
      </c>
      <c r="W76" s="40">
        <v>7.7463771744410895E-2</v>
      </c>
      <c r="X76" s="40">
        <v>7.8612962571519396E-2</v>
      </c>
      <c r="Y76" s="40">
        <v>7.9693561911140604E-2</v>
      </c>
      <c r="Z76" s="40">
        <v>8.0732776946694298E-2</v>
      </c>
      <c r="AA76" s="40">
        <v>8.1509133208783197E-2</v>
      </c>
      <c r="AB76" s="40">
        <v>8.2293036484401005E-2</v>
      </c>
      <c r="AC76" s="40">
        <v>8.3433873308279199E-2</v>
      </c>
      <c r="AD76" s="40">
        <v>8.4590609300903397E-2</v>
      </c>
      <c r="AE76" s="40">
        <v>8.5763263596362896E-2</v>
      </c>
      <c r="AF76" s="40">
        <v>8.6952260455690697E-2</v>
      </c>
      <c r="AG76" s="40">
        <v>8.8157723963847107E-2</v>
      </c>
      <c r="AH76" s="40">
        <v>8.9379881818507603E-2</v>
      </c>
      <c r="AI76" s="40">
        <v>9.0618855433819701E-2</v>
      </c>
      <c r="AJ76" s="40">
        <v>9.1875095804037105E-2</v>
      </c>
      <c r="AK76" s="40">
        <v>9.3148619381715106E-2</v>
      </c>
      <c r="AL76" s="40">
        <v>9.4439776010818599E-2</v>
      </c>
      <c r="AM76" s="40">
        <v>9.5749043736824802E-2</v>
      </c>
      <c r="AN76" s="40">
        <v>9.7076205080337E-2</v>
      </c>
      <c r="AO76" s="40">
        <v>9.8776093913013202E-2</v>
      </c>
      <c r="AP76" s="40">
        <v>0.100506098116762</v>
      </c>
      <c r="AQ76" s="40">
        <v>0.102266129149572</v>
      </c>
      <c r="AR76" s="40">
        <v>0.10405708759837499</v>
      </c>
      <c r="AS76" s="40">
        <v>0.105879388256835</v>
      </c>
      <c r="AT76" s="40">
        <v>0.10773357907719899</v>
      </c>
      <c r="AU76" s="40">
        <v>0.10962008031968901</v>
      </c>
      <c r="AV76" s="40">
        <v>0.111539730874988</v>
      </c>
      <c r="AW76" s="40">
        <v>0.11349283037399099</v>
      </c>
      <c r="AX76" s="40">
        <v>0.115480249198676</v>
      </c>
      <c r="AY76" s="40">
        <v>0.11750244468386099</v>
      </c>
      <c r="AZ76" s="40">
        <v>0.119558168254334</v>
      </c>
      <c r="BA76" s="40">
        <v>0.121643802533482</v>
      </c>
      <c r="BB76" s="40">
        <v>0.123755473717793</v>
      </c>
      <c r="BC76" s="40">
        <v>0.12588906046557499</v>
      </c>
      <c r="BD76" s="40">
        <v>0.12804020571212199</v>
      </c>
      <c r="BE76" s="40">
        <v>0.130204331516452</v>
      </c>
      <c r="BF76" s="40">
        <v>0.13237665700461099</v>
      </c>
      <c r="BG76" s="40">
        <v>0.13455221942970899</v>
      </c>
      <c r="BH76" s="40">
        <v>0.13672589831976001</v>
      </c>
      <c r="BI76" s="40">
        <v>0.13889244263191899</v>
      </c>
      <c r="BJ76" s="40">
        <v>0.14104650077677</v>
      </c>
      <c r="BK76" s="40">
        <v>0.143182653319984</v>
      </c>
      <c r="BL76" s="40">
        <v>0.145295448112231</v>
      </c>
      <c r="BM76" s="40">
        <v>0.147379437543043</v>
      </c>
      <c r="BN76" s="40">
        <v>0.14942921756171301</v>
      </c>
      <c r="BO76" s="40">
        <v>0.151439468059894</v>
      </c>
      <c r="BP76" s="40">
        <v>0.15340499416756201</v>
      </c>
      <c r="BQ76" s="40">
        <v>0.15532076797799699</v>
      </c>
      <c r="BR76" s="40">
        <v>0.157181970189499</v>
      </c>
      <c r="BS76" s="40">
        <v>0.15898403113287801</v>
      </c>
      <c r="BT76" s="40">
        <v>0.160722670645187</v>
      </c>
      <c r="BU76" s="40">
        <v>0.162393936252309</v>
      </c>
      <c r="BV76" s="40">
        <v>0.16399423913621</v>
      </c>
      <c r="BW76" s="40">
        <v>0.165520387387002</v>
      </c>
      <c r="BX76" s="40">
        <v>0.16696961607503599</v>
      </c>
      <c r="BY76" s="40">
        <v>0.16833961372356401</v>
      </c>
      <c r="BZ76" s="40">
        <v>0.16962854481706699</v>
      </c>
      <c r="CA76" s="40">
        <v>0.17083506804295401</v>
      </c>
      <c r="CB76" s="40">
        <v>0.17195835003360699</v>
      </c>
      <c r="CC76" s="40">
        <v>0.17299807444984999</v>
      </c>
      <c r="CD76" s="40">
        <v>0.17395444632426799</v>
      </c>
      <c r="CE76" s="40">
        <v>0.17482819166128999</v>
      </c>
      <c r="CF76" s="40">
        <v>0.17562055236877699</v>
      </c>
      <c r="CG76" s="40">
        <v>0.17633327667106499</v>
      </c>
      <c r="CH76" s="40">
        <v>0.176968605224266</v>
      </c>
      <c r="CI76" s="40">
        <v>0.17752925321945001</v>
      </c>
      <c r="CJ76" s="40">
        <v>0.178018388816682</v>
      </c>
      <c r="CK76" s="40">
        <v>0.17843960830168401</v>
      </c>
      <c r="CL76" s="40">
        <v>0.17879690839611401</v>
      </c>
      <c r="CM76" s="40">
        <v>0.179094656181574</v>
      </c>
      <c r="CN76" s="40">
        <v>0.17933755711618701</v>
      </c>
      <c r="CO76" s="40">
        <v>0.17953062163087599</v>
      </c>
      <c r="CP76" s="40">
        <v>0.17967913079068501</v>
      </c>
      <c r="CQ76" s="40">
        <v>0.17978860149506001</v>
      </c>
      <c r="CR76" s="40">
        <v>0.17986475167089599</v>
      </c>
      <c r="CS76" s="40">
        <v>0.17991346588407001</v>
      </c>
      <c r="CT76" s="40">
        <v>0.17994076176051199</v>
      </c>
      <c r="CU76" s="40">
        <v>0.17995275756753601</v>
      </c>
      <c r="CV76" s="40">
        <v>0.17995564126167601</v>
      </c>
      <c r="CW76" s="40">
        <v>0.17995564126167601</v>
      </c>
    </row>
    <row r="77" spans="1:102" x14ac:dyDescent="0.2">
      <c r="A77"/>
      <c r="B77"/>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row>
    <row r="78" spans="1:102" x14ac:dyDescent="0.2">
      <c r="A78"/>
      <c r="B78"/>
      <c r="N78" s="34"/>
      <c r="R78" s="35"/>
      <c r="S78" s="38"/>
      <c r="T78" s="38"/>
      <c r="U78" s="38"/>
      <c r="V78" s="38"/>
      <c r="W78" s="38"/>
      <c r="X78" s="38"/>
      <c r="Y78" s="38"/>
      <c r="Z78" s="38"/>
      <c r="AA78" s="38"/>
      <c r="AB78" s="38"/>
      <c r="AC78" s="38"/>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row>
    <row r="79" spans="1:102" x14ac:dyDescent="0.2">
      <c r="A79"/>
      <c r="B79"/>
      <c r="N79" s="34"/>
      <c r="R79" s="35"/>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row>
    <row r="80" spans="1:102" x14ac:dyDescent="0.2">
      <c r="A80"/>
      <c r="B80"/>
      <c r="N80" s="34"/>
      <c r="R80" s="35"/>
      <c r="S80" s="34"/>
      <c r="T80" s="34"/>
      <c r="U80" s="34"/>
      <c r="V80" s="34"/>
      <c r="W80" s="34"/>
      <c r="X80" s="34"/>
      <c r="Y80" s="34"/>
      <c r="Z80" s="34"/>
      <c r="AA80" s="34"/>
      <c r="AB80" s="34"/>
      <c r="AC80" s="34"/>
    </row>
    <row r="81" spans="1:29" x14ac:dyDescent="0.2">
      <c r="A81"/>
      <c r="B81"/>
      <c r="N81" s="34"/>
      <c r="R81" s="36"/>
      <c r="S81" s="34"/>
      <c r="T81" s="34"/>
      <c r="U81" s="34"/>
      <c r="V81" s="34"/>
      <c r="W81" s="34"/>
      <c r="X81" s="34"/>
      <c r="Y81" s="34"/>
      <c r="Z81" s="34"/>
      <c r="AA81" s="34"/>
      <c r="AB81" s="34"/>
      <c r="AC81" s="34"/>
    </row>
    <row r="82" spans="1:29" x14ac:dyDescent="0.2">
      <c r="N82" s="34"/>
      <c r="R82" s="35"/>
      <c r="S82" s="34"/>
      <c r="T82" s="34"/>
      <c r="U82" s="34"/>
      <c r="V82" s="34"/>
      <c r="W82" s="34"/>
      <c r="X82" s="34"/>
      <c r="Y82" s="34"/>
      <c r="Z82" s="34"/>
      <c r="AA82" s="34"/>
      <c r="AB82" s="34"/>
      <c r="AC82" s="34"/>
    </row>
    <row r="83" spans="1:29" x14ac:dyDescent="0.2">
      <c r="N83" s="34"/>
      <c r="R83" s="35"/>
      <c r="S83" s="34"/>
      <c r="T83" s="34"/>
      <c r="U83" s="34"/>
      <c r="V83" s="34"/>
      <c r="W83" s="34"/>
      <c r="X83" s="34"/>
      <c r="Y83" s="34"/>
      <c r="Z83" s="34"/>
      <c r="AA83" s="34"/>
      <c r="AB83" s="34"/>
      <c r="AC83" s="34"/>
    </row>
    <row r="84" spans="1:29" x14ac:dyDescent="0.2">
      <c r="N84" s="34"/>
      <c r="R84" s="35"/>
      <c r="S84" s="34"/>
      <c r="T84" s="34"/>
      <c r="U84" s="34"/>
      <c r="V84" s="34"/>
      <c r="W84" s="34"/>
      <c r="X84" s="34"/>
      <c r="Y84" s="34"/>
      <c r="Z84" s="34"/>
      <c r="AA84" s="34"/>
      <c r="AB84" s="34"/>
      <c r="AC84" s="34"/>
    </row>
    <row r="85" spans="1:29" x14ac:dyDescent="0.2">
      <c r="N85" s="34"/>
      <c r="R85" s="35"/>
      <c r="S85" s="34"/>
      <c r="T85" s="34"/>
      <c r="U85" s="34"/>
      <c r="V85" s="34"/>
      <c r="W85" s="34"/>
      <c r="X85" s="34"/>
      <c r="Y85" s="34"/>
      <c r="Z85" s="34"/>
      <c r="AA85" s="34"/>
      <c r="AB85" s="34"/>
      <c r="AC85" s="34"/>
    </row>
    <row r="86" spans="1:29" x14ac:dyDescent="0.2">
      <c r="N86" s="34"/>
      <c r="R86" s="35"/>
      <c r="S86" s="34"/>
      <c r="T86" s="34"/>
      <c r="U86" s="34"/>
      <c r="V86" s="34"/>
      <c r="W86" s="34"/>
      <c r="X86" s="34"/>
      <c r="Y86" s="34"/>
      <c r="Z86" s="34"/>
      <c r="AA86" s="34"/>
      <c r="AB86" s="34"/>
      <c r="AC86" s="34"/>
    </row>
    <row r="87" spans="1:29" x14ac:dyDescent="0.2">
      <c r="N87" s="34"/>
      <c r="R87" s="35"/>
      <c r="S87" s="34"/>
      <c r="T87" s="34"/>
      <c r="U87" s="34"/>
      <c r="V87" s="34"/>
      <c r="W87" s="34"/>
      <c r="X87" s="34"/>
      <c r="Y87" s="34"/>
      <c r="Z87" s="34"/>
      <c r="AA87" s="34"/>
      <c r="AB87" s="34"/>
      <c r="AC87" s="34"/>
    </row>
    <row r="88" spans="1:29" x14ac:dyDescent="0.2">
      <c r="N88" s="34"/>
      <c r="R88" s="35"/>
      <c r="S88" s="34"/>
      <c r="T88" s="34"/>
      <c r="U88" s="34"/>
      <c r="V88" s="34"/>
      <c r="W88" s="34"/>
      <c r="X88" s="34"/>
      <c r="Y88" s="34"/>
      <c r="Z88" s="34"/>
      <c r="AA88" s="34"/>
      <c r="AB88" s="34"/>
      <c r="AC88" s="34"/>
    </row>
    <row r="89" spans="1:29" x14ac:dyDescent="0.2">
      <c r="N89" s="34"/>
      <c r="R89" s="36"/>
      <c r="S89" s="34"/>
      <c r="T89" s="34"/>
      <c r="U89" s="34"/>
      <c r="V89" s="34"/>
      <c r="W89" s="34"/>
      <c r="X89" s="34"/>
      <c r="Y89" s="34"/>
      <c r="Z89" s="34"/>
      <c r="AA89" s="34"/>
      <c r="AB89" s="34"/>
      <c r="AC89" s="34"/>
    </row>
    <row r="90" spans="1:29" x14ac:dyDescent="0.2">
      <c r="N90" s="34"/>
      <c r="R90" s="35"/>
      <c r="S90" s="34"/>
      <c r="T90" s="34"/>
      <c r="U90" s="34"/>
      <c r="V90" s="34"/>
      <c r="W90" s="34"/>
      <c r="X90" s="34"/>
      <c r="Y90" s="34"/>
      <c r="Z90" s="34"/>
      <c r="AA90" s="34"/>
      <c r="AB90" s="34"/>
      <c r="AC90" s="34"/>
    </row>
    <row r="91" spans="1:29" x14ac:dyDescent="0.2">
      <c r="N91" s="34"/>
      <c r="R91" s="35"/>
      <c r="S91" s="34"/>
      <c r="T91" s="34"/>
      <c r="U91" s="34"/>
      <c r="V91" s="34"/>
      <c r="W91" s="34"/>
      <c r="X91" s="34"/>
      <c r="Y91" s="34"/>
      <c r="Z91" s="34"/>
      <c r="AA91" s="34"/>
      <c r="AB91" s="34"/>
      <c r="AC91" s="34"/>
    </row>
    <row r="92" spans="1:29" x14ac:dyDescent="0.2">
      <c r="N92" s="34"/>
      <c r="R92" s="35"/>
      <c r="S92" s="34"/>
      <c r="T92" s="34"/>
      <c r="U92" s="34"/>
      <c r="V92" s="34"/>
      <c r="W92" s="34"/>
      <c r="X92" s="34"/>
      <c r="Y92" s="34"/>
      <c r="Z92" s="34"/>
      <c r="AA92" s="34"/>
      <c r="AB92" s="34"/>
      <c r="AC92" s="34"/>
    </row>
    <row r="93" spans="1:29" x14ac:dyDescent="0.2">
      <c r="N93" s="34"/>
      <c r="R93" s="35"/>
      <c r="S93" s="34"/>
      <c r="T93" s="34"/>
      <c r="U93" s="34"/>
      <c r="V93" s="34"/>
      <c r="W93" s="34"/>
      <c r="X93" s="34"/>
      <c r="Y93" s="34"/>
      <c r="Z93" s="34"/>
      <c r="AA93" s="34"/>
      <c r="AB93" s="34"/>
      <c r="AC93" s="34"/>
    </row>
    <row r="94" spans="1:29" x14ac:dyDescent="0.2">
      <c r="N94" s="34"/>
      <c r="R94" s="35"/>
      <c r="S94" s="34"/>
      <c r="T94" s="34"/>
      <c r="U94" s="34"/>
      <c r="V94" s="34"/>
      <c r="W94" s="34"/>
      <c r="X94" s="34"/>
      <c r="Y94" s="34"/>
      <c r="Z94" s="34"/>
      <c r="AA94" s="34"/>
      <c r="AB94" s="34"/>
      <c r="AC94" s="34"/>
    </row>
    <row r="95" spans="1:29" x14ac:dyDescent="0.2">
      <c r="N95" s="34"/>
      <c r="R95" s="35"/>
      <c r="S95" s="34"/>
      <c r="T95" s="34"/>
      <c r="U95" s="34"/>
      <c r="V95" s="34"/>
      <c r="W95" s="34"/>
      <c r="X95" s="34"/>
      <c r="Y95" s="34"/>
      <c r="Z95" s="34"/>
      <c r="AA95" s="34"/>
      <c r="AB95" s="34"/>
      <c r="AC95" s="34"/>
    </row>
    <row r="96" spans="1:29" x14ac:dyDescent="0.2">
      <c r="N96" s="34"/>
      <c r="R96" s="35"/>
      <c r="S96" s="34"/>
      <c r="T96" s="34"/>
      <c r="U96" s="34"/>
      <c r="V96" s="34"/>
      <c r="W96" s="34"/>
      <c r="X96" s="34"/>
      <c r="Y96" s="34"/>
      <c r="Z96" s="34"/>
      <c r="AA96" s="34"/>
      <c r="AB96" s="34"/>
      <c r="AC96" s="34"/>
    </row>
    <row r="97" spans="14:29" x14ac:dyDescent="0.2">
      <c r="N97" s="34"/>
      <c r="R97" s="36"/>
      <c r="S97" s="34"/>
      <c r="T97" s="34"/>
      <c r="U97" s="34"/>
      <c r="V97" s="34"/>
      <c r="W97" s="34"/>
      <c r="X97" s="34"/>
      <c r="Y97" s="34"/>
      <c r="Z97" s="34"/>
      <c r="AA97" s="34"/>
      <c r="AB97" s="34"/>
      <c r="AC97" s="34"/>
    </row>
    <row r="98" spans="14:29" x14ac:dyDescent="0.2">
      <c r="N98" s="34"/>
      <c r="R98" s="35"/>
      <c r="S98" s="34"/>
      <c r="T98" s="34"/>
      <c r="U98" s="34"/>
      <c r="V98" s="34"/>
      <c r="W98" s="34"/>
      <c r="X98" s="34"/>
      <c r="Y98" s="34"/>
      <c r="Z98" s="34"/>
      <c r="AA98" s="34"/>
      <c r="AB98" s="34"/>
      <c r="AC98" s="34"/>
    </row>
    <row r="99" spans="14:29" x14ac:dyDescent="0.2">
      <c r="N99" s="34"/>
      <c r="R99" s="35"/>
      <c r="S99" s="34"/>
      <c r="T99" s="34"/>
      <c r="U99" s="34"/>
      <c r="V99" s="34"/>
      <c r="W99" s="34"/>
      <c r="X99" s="34"/>
      <c r="Y99" s="34"/>
      <c r="Z99" s="34"/>
      <c r="AA99" s="34"/>
      <c r="AB99" s="34"/>
      <c r="AC99" s="34"/>
    </row>
    <row r="100" spans="14:29" x14ac:dyDescent="0.2">
      <c r="N100" s="34"/>
      <c r="R100" s="35"/>
      <c r="S100" s="34"/>
      <c r="T100" s="34"/>
      <c r="U100" s="34"/>
      <c r="V100" s="34"/>
      <c r="W100" s="34"/>
      <c r="X100" s="34"/>
      <c r="Y100" s="34"/>
      <c r="Z100" s="34"/>
      <c r="AA100" s="34"/>
      <c r="AB100" s="34"/>
      <c r="AC100" s="34"/>
    </row>
    <row r="101" spans="14:29" x14ac:dyDescent="0.2">
      <c r="N101" s="34"/>
      <c r="R101" s="35"/>
      <c r="S101" s="34"/>
      <c r="T101" s="34"/>
      <c r="U101" s="34"/>
      <c r="V101" s="34"/>
      <c r="W101" s="34"/>
      <c r="X101" s="34"/>
      <c r="Y101" s="34"/>
      <c r="Z101" s="34"/>
      <c r="AA101" s="34"/>
      <c r="AB101" s="34"/>
      <c r="AC101" s="34"/>
    </row>
    <row r="102" spans="14:29" x14ac:dyDescent="0.2">
      <c r="N102" s="34"/>
      <c r="R102" s="35"/>
      <c r="S102" s="34"/>
      <c r="T102" s="34"/>
      <c r="U102" s="34"/>
      <c r="V102" s="34"/>
      <c r="W102" s="34"/>
      <c r="X102" s="34"/>
      <c r="Y102" s="34"/>
      <c r="Z102" s="34"/>
      <c r="AA102" s="34"/>
      <c r="AB102" s="34"/>
      <c r="AC102" s="34"/>
    </row>
    <row r="103" spans="14:29" x14ac:dyDescent="0.2">
      <c r="N103" s="34"/>
      <c r="R103" s="35"/>
      <c r="S103" s="34"/>
      <c r="T103" s="34"/>
      <c r="U103" s="34"/>
      <c r="V103" s="34"/>
      <c r="W103" s="34"/>
      <c r="X103" s="34"/>
      <c r="Y103" s="34"/>
      <c r="Z103" s="34"/>
      <c r="AA103" s="34"/>
      <c r="AB103" s="34"/>
      <c r="AC103" s="34"/>
    </row>
    <row r="104" spans="14:29" x14ac:dyDescent="0.2">
      <c r="N104" s="34"/>
      <c r="R104" s="35"/>
      <c r="S104" s="34"/>
      <c r="T104" s="34"/>
      <c r="U104" s="34"/>
      <c r="V104" s="34"/>
      <c r="W104" s="34"/>
      <c r="X104" s="34"/>
      <c r="Y104" s="34"/>
      <c r="Z104" s="34"/>
      <c r="AA104" s="34"/>
      <c r="AB104" s="34"/>
      <c r="AC104" s="34"/>
    </row>
    <row r="105" spans="14:29" x14ac:dyDescent="0.2">
      <c r="N105" s="34"/>
      <c r="R105" s="36"/>
      <c r="S105" s="34"/>
      <c r="T105" s="34"/>
      <c r="U105" s="34"/>
      <c r="V105" s="34"/>
      <c r="W105" s="34"/>
      <c r="X105" s="34"/>
      <c r="Y105" s="34"/>
      <c r="Z105" s="34"/>
      <c r="AA105" s="34"/>
      <c r="AB105" s="34"/>
      <c r="AC105" s="34"/>
    </row>
    <row r="106" spans="14:29" x14ac:dyDescent="0.2">
      <c r="N106" s="34"/>
      <c r="R106" s="35"/>
      <c r="S106" s="34"/>
      <c r="T106" s="34"/>
      <c r="U106" s="34"/>
      <c r="V106" s="34"/>
      <c r="W106" s="34"/>
      <c r="X106" s="34"/>
      <c r="Y106" s="34"/>
      <c r="Z106" s="34"/>
      <c r="AA106" s="34"/>
      <c r="AB106" s="34"/>
      <c r="AC106" s="34"/>
    </row>
    <row r="107" spans="14:29" x14ac:dyDescent="0.2">
      <c r="N107" s="34"/>
      <c r="R107" s="35"/>
      <c r="S107" s="34"/>
      <c r="T107" s="34"/>
      <c r="U107" s="34"/>
      <c r="V107" s="34"/>
      <c r="W107" s="34"/>
      <c r="X107" s="34"/>
      <c r="Y107" s="34"/>
      <c r="Z107" s="34"/>
      <c r="AA107" s="34"/>
      <c r="AB107" s="34"/>
      <c r="AC107" s="34"/>
    </row>
    <row r="108" spans="14:29" x14ac:dyDescent="0.2">
      <c r="N108" s="34"/>
      <c r="R108" s="35"/>
      <c r="S108" s="34"/>
      <c r="T108" s="34"/>
      <c r="U108" s="34"/>
      <c r="V108" s="34"/>
      <c r="W108" s="34"/>
      <c r="X108" s="34"/>
      <c r="Y108" s="34"/>
      <c r="Z108" s="34"/>
      <c r="AA108" s="34"/>
      <c r="AB108" s="34"/>
      <c r="AC108" s="34"/>
    </row>
    <row r="109" spans="14:29" x14ac:dyDescent="0.2">
      <c r="N109" s="34"/>
      <c r="R109" s="35"/>
      <c r="S109" s="34"/>
      <c r="T109" s="34"/>
      <c r="U109" s="34"/>
      <c r="V109" s="34"/>
      <c r="W109" s="34"/>
      <c r="X109" s="34"/>
      <c r="Y109" s="34"/>
      <c r="Z109" s="34"/>
      <c r="AA109" s="34"/>
      <c r="AB109" s="34"/>
      <c r="AC109" s="34"/>
    </row>
    <row r="110" spans="14:29" x14ac:dyDescent="0.2">
      <c r="N110" s="34"/>
      <c r="R110" s="35"/>
      <c r="S110" s="34"/>
      <c r="T110" s="34"/>
      <c r="U110" s="34"/>
      <c r="V110" s="34"/>
      <c r="W110" s="34"/>
      <c r="X110" s="34"/>
      <c r="Y110" s="34"/>
      <c r="Z110" s="34"/>
      <c r="AA110" s="34"/>
      <c r="AB110" s="34"/>
      <c r="AC110" s="34"/>
    </row>
    <row r="111" spans="14:29" x14ac:dyDescent="0.2">
      <c r="N111" s="34"/>
      <c r="R111" s="35"/>
      <c r="S111" s="34"/>
      <c r="T111" s="34"/>
      <c r="U111" s="34"/>
      <c r="V111" s="34"/>
      <c r="W111" s="34"/>
      <c r="X111" s="34"/>
      <c r="Y111" s="34"/>
      <c r="Z111" s="34"/>
      <c r="AA111" s="34"/>
      <c r="AB111" s="34"/>
      <c r="AC111" s="34"/>
    </row>
    <row r="112" spans="14:29" x14ac:dyDescent="0.2">
      <c r="N112" s="34"/>
      <c r="R112" s="35"/>
      <c r="S112" s="34"/>
      <c r="T112" s="34"/>
      <c r="U112" s="34"/>
      <c r="V112" s="34"/>
      <c r="W112" s="34"/>
      <c r="X112" s="34"/>
      <c r="Y112" s="34"/>
      <c r="Z112" s="34"/>
      <c r="AA112" s="34"/>
      <c r="AB112" s="34"/>
      <c r="AC112" s="34"/>
    </row>
    <row r="113" spans="14:29" x14ac:dyDescent="0.2">
      <c r="N113" s="34"/>
      <c r="R113" s="36"/>
      <c r="S113" s="34"/>
      <c r="T113" s="34"/>
      <c r="U113" s="34"/>
      <c r="V113" s="34"/>
      <c r="W113" s="34"/>
      <c r="X113" s="34"/>
      <c r="Y113" s="34"/>
      <c r="Z113" s="34"/>
      <c r="AA113" s="34"/>
      <c r="AB113" s="34"/>
      <c r="AC113" s="34"/>
    </row>
    <row r="114" spans="14:29" x14ac:dyDescent="0.2">
      <c r="N114" s="34"/>
      <c r="R114" s="35"/>
      <c r="S114" s="34"/>
      <c r="T114" s="34"/>
      <c r="U114" s="34"/>
      <c r="V114" s="34"/>
      <c r="W114" s="34"/>
      <c r="X114" s="34"/>
      <c r="Y114" s="34"/>
      <c r="Z114" s="34"/>
      <c r="AA114" s="34"/>
      <c r="AB114" s="34"/>
      <c r="AC114" s="34"/>
    </row>
    <row r="115" spans="14:29" x14ac:dyDescent="0.2">
      <c r="N115" s="34"/>
      <c r="R115" s="35"/>
      <c r="S115" s="34"/>
      <c r="T115" s="34"/>
      <c r="U115" s="34"/>
      <c r="V115" s="34"/>
      <c r="W115" s="34"/>
      <c r="X115" s="34"/>
      <c r="Y115" s="34"/>
      <c r="Z115" s="34"/>
      <c r="AA115" s="34"/>
      <c r="AB115" s="34"/>
      <c r="AC115" s="34"/>
    </row>
    <row r="116" spans="14:29" x14ac:dyDescent="0.2">
      <c r="N116" s="34"/>
      <c r="R116" s="35"/>
      <c r="S116" s="34"/>
      <c r="T116" s="34"/>
      <c r="U116" s="34"/>
      <c r="V116" s="34"/>
      <c r="W116" s="34"/>
      <c r="X116" s="34"/>
      <c r="Y116" s="34"/>
      <c r="Z116" s="34"/>
      <c r="AA116" s="34"/>
      <c r="AB116" s="34"/>
      <c r="AC116" s="34"/>
    </row>
    <row r="117" spans="14:29" x14ac:dyDescent="0.2">
      <c r="N117" s="34"/>
      <c r="R117" s="35"/>
      <c r="S117" s="34"/>
      <c r="T117" s="34"/>
      <c r="U117" s="34"/>
      <c r="V117" s="34"/>
      <c r="W117" s="34"/>
      <c r="X117" s="34"/>
      <c r="Y117" s="34"/>
      <c r="Z117" s="34"/>
      <c r="AA117" s="34"/>
      <c r="AB117" s="34"/>
      <c r="AC117" s="34"/>
    </row>
    <row r="118" spans="14:29" x14ac:dyDescent="0.2">
      <c r="N118" s="34"/>
      <c r="R118" s="35"/>
      <c r="S118" s="34"/>
      <c r="T118" s="34"/>
      <c r="U118" s="34"/>
      <c r="V118" s="34"/>
      <c r="W118" s="34"/>
      <c r="X118" s="34"/>
      <c r="Y118" s="34"/>
      <c r="Z118" s="34"/>
      <c r="AA118" s="34"/>
      <c r="AB118" s="34"/>
      <c r="AC118" s="34"/>
    </row>
    <row r="119" spans="14:29" x14ac:dyDescent="0.2">
      <c r="N119" s="34"/>
      <c r="R119" s="35"/>
      <c r="S119" s="34"/>
      <c r="T119" s="34"/>
      <c r="U119" s="34"/>
      <c r="V119" s="34"/>
      <c r="W119" s="34"/>
      <c r="X119" s="34"/>
      <c r="Y119" s="34"/>
      <c r="Z119" s="34"/>
      <c r="AA119" s="34"/>
      <c r="AB119" s="34"/>
      <c r="AC119" s="34"/>
    </row>
    <row r="120" spans="14:29" x14ac:dyDescent="0.2">
      <c r="N120" s="34"/>
      <c r="R120" s="35"/>
      <c r="S120" s="34"/>
      <c r="T120" s="34"/>
      <c r="U120" s="34"/>
      <c r="V120" s="34"/>
      <c r="W120" s="34"/>
      <c r="X120" s="34"/>
      <c r="Y120" s="34"/>
      <c r="Z120" s="34"/>
      <c r="AA120" s="34"/>
      <c r="AB120" s="34"/>
      <c r="AC120" s="34"/>
    </row>
    <row r="121" spans="14:29" x14ac:dyDescent="0.2">
      <c r="N121" s="34"/>
      <c r="R121" s="36"/>
      <c r="S121" s="34"/>
      <c r="T121" s="34"/>
      <c r="U121" s="34"/>
      <c r="V121" s="34"/>
      <c r="W121" s="34"/>
      <c r="X121" s="34"/>
      <c r="Y121" s="34"/>
      <c r="Z121" s="34"/>
      <c r="AA121" s="34"/>
      <c r="AB121" s="34"/>
      <c r="AC121" s="34"/>
    </row>
    <row r="122" spans="14:29" x14ac:dyDescent="0.2">
      <c r="N122" s="34"/>
      <c r="R122" s="35"/>
      <c r="S122" s="34"/>
      <c r="T122" s="34"/>
      <c r="U122" s="34"/>
      <c r="V122" s="34"/>
      <c r="W122" s="34"/>
      <c r="X122" s="34"/>
      <c r="Y122" s="34"/>
      <c r="Z122" s="34"/>
      <c r="AA122" s="34"/>
      <c r="AB122" s="34"/>
      <c r="AC122" s="34"/>
    </row>
    <row r="123" spans="14:29" x14ac:dyDescent="0.2">
      <c r="N123" s="34"/>
      <c r="R123" s="35"/>
      <c r="S123" s="34"/>
      <c r="T123" s="34"/>
      <c r="U123" s="34"/>
      <c r="V123" s="34"/>
      <c r="W123" s="34"/>
      <c r="X123" s="34"/>
      <c r="Y123" s="34"/>
      <c r="Z123" s="34"/>
      <c r="AA123" s="34"/>
      <c r="AB123" s="34"/>
      <c r="AC123" s="34"/>
    </row>
    <row r="124" spans="14:29" x14ac:dyDescent="0.2">
      <c r="N124" s="34"/>
      <c r="R124" s="35"/>
      <c r="S124" s="34"/>
      <c r="T124" s="34"/>
      <c r="U124" s="34"/>
      <c r="V124" s="34"/>
      <c r="W124" s="34"/>
      <c r="X124" s="34"/>
      <c r="Y124" s="34"/>
      <c r="Z124" s="34"/>
      <c r="AA124" s="34"/>
      <c r="AB124" s="34"/>
      <c r="AC124" s="34"/>
    </row>
    <row r="125" spans="14:29" x14ac:dyDescent="0.2">
      <c r="N125" s="34"/>
      <c r="R125" s="35"/>
      <c r="S125" s="34"/>
      <c r="T125" s="34"/>
      <c r="U125" s="34"/>
      <c r="V125" s="34"/>
      <c r="W125" s="34"/>
      <c r="X125" s="34"/>
      <c r="Y125" s="34"/>
      <c r="Z125" s="34"/>
      <c r="AA125" s="34"/>
      <c r="AB125" s="34"/>
      <c r="AC125" s="34"/>
    </row>
    <row r="126" spans="14:29" x14ac:dyDescent="0.2">
      <c r="N126" s="34"/>
      <c r="R126" s="35"/>
      <c r="S126" s="34"/>
      <c r="T126" s="34"/>
      <c r="U126" s="34"/>
      <c r="V126" s="34"/>
      <c r="W126" s="34"/>
      <c r="X126" s="34"/>
      <c r="Y126" s="34"/>
      <c r="Z126" s="34"/>
      <c r="AA126" s="34"/>
      <c r="AB126" s="34"/>
      <c r="AC126" s="34"/>
    </row>
    <row r="127" spans="14:29" x14ac:dyDescent="0.2">
      <c r="N127" s="34"/>
      <c r="R127" s="35"/>
      <c r="S127" s="34"/>
      <c r="T127" s="34"/>
      <c r="U127" s="34"/>
      <c r="V127" s="34"/>
      <c r="W127" s="34"/>
      <c r="X127" s="34"/>
      <c r="Y127" s="34"/>
      <c r="Z127" s="34"/>
      <c r="AA127" s="34"/>
      <c r="AB127" s="34"/>
      <c r="AC127" s="34"/>
    </row>
    <row r="128" spans="14:29" x14ac:dyDescent="0.2">
      <c r="N128" s="34"/>
      <c r="R128" s="35"/>
      <c r="S128" s="34"/>
      <c r="T128" s="34"/>
      <c r="U128" s="34"/>
      <c r="V128" s="34"/>
      <c r="W128" s="34"/>
      <c r="X128" s="34"/>
      <c r="Y128" s="34"/>
      <c r="Z128" s="34"/>
      <c r="AA128" s="34"/>
      <c r="AB128" s="34"/>
      <c r="AC128" s="34"/>
    </row>
    <row r="129" spans="14:29" x14ac:dyDescent="0.2">
      <c r="N129" s="34"/>
      <c r="R129" s="36"/>
      <c r="S129" s="34"/>
      <c r="T129" s="34"/>
      <c r="U129" s="34"/>
      <c r="V129" s="34"/>
      <c r="W129" s="34"/>
      <c r="X129" s="34"/>
      <c r="Y129" s="34"/>
      <c r="Z129" s="34"/>
      <c r="AA129" s="34"/>
      <c r="AB129" s="34"/>
      <c r="AC129" s="34"/>
    </row>
    <row r="130" spans="14:29" x14ac:dyDescent="0.2">
      <c r="N130" s="34"/>
      <c r="R130" s="35"/>
      <c r="S130" s="34"/>
      <c r="T130" s="34"/>
      <c r="U130" s="34"/>
      <c r="V130" s="34"/>
      <c r="W130" s="34"/>
      <c r="X130" s="34"/>
      <c r="Y130" s="34"/>
      <c r="Z130" s="34"/>
      <c r="AA130" s="34"/>
      <c r="AB130" s="34"/>
      <c r="AC130" s="34"/>
    </row>
    <row r="131" spans="14:29" x14ac:dyDescent="0.2">
      <c r="N131" s="34"/>
      <c r="R131" s="35"/>
      <c r="S131" s="34"/>
      <c r="T131" s="34"/>
      <c r="U131" s="34"/>
      <c r="V131" s="34"/>
      <c r="W131" s="34"/>
      <c r="X131" s="34"/>
      <c r="Y131" s="34"/>
      <c r="Z131" s="34"/>
      <c r="AA131" s="34"/>
      <c r="AB131" s="34"/>
      <c r="AC131" s="34"/>
    </row>
    <row r="132" spans="14:29" x14ac:dyDescent="0.2">
      <c r="N132" s="34"/>
      <c r="R132" s="35"/>
      <c r="S132" s="34"/>
      <c r="T132" s="34"/>
      <c r="U132" s="34"/>
      <c r="V132" s="34"/>
      <c r="W132" s="34"/>
      <c r="X132" s="34"/>
      <c r="Y132" s="34"/>
      <c r="Z132" s="34"/>
      <c r="AA132" s="34"/>
      <c r="AB132" s="34"/>
      <c r="AC132" s="34"/>
    </row>
    <row r="133" spans="14:29" x14ac:dyDescent="0.2">
      <c r="N133" s="34"/>
      <c r="R133" s="35"/>
      <c r="S133" s="34"/>
      <c r="T133" s="34"/>
      <c r="U133" s="34"/>
      <c r="V133" s="34"/>
      <c r="W133" s="34"/>
      <c r="X133" s="34"/>
      <c r="Y133" s="34"/>
      <c r="Z133" s="34"/>
      <c r="AA133" s="34"/>
      <c r="AB133" s="34"/>
      <c r="AC133" s="34"/>
    </row>
    <row r="134" spans="14:29" x14ac:dyDescent="0.2">
      <c r="N134" s="34"/>
      <c r="R134" s="35"/>
      <c r="S134" s="34"/>
      <c r="T134" s="34"/>
      <c r="U134" s="34"/>
      <c r="V134" s="34"/>
      <c r="W134" s="34"/>
      <c r="X134" s="34"/>
      <c r="Y134" s="34"/>
      <c r="Z134" s="34"/>
      <c r="AA134" s="34"/>
      <c r="AB134" s="34"/>
      <c r="AC134" s="34"/>
    </row>
    <row r="135" spans="14:29" x14ac:dyDescent="0.2">
      <c r="N135" s="34"/>
      <c r="R135" s="35"/>
      <c r="S135" s="34"/>
      <c r="T135" s="34"/>
      <c r="U135" s="34"/>
      <c r="V135" s="34"/>
      <c r="W135" s="34"/>
      <c r="X135" s="34"/>
      <c r="Y135" s="34"/>
      <c r="Z135" s="34"/>
      <c r="AA135" s="34"/>
      <c r="AB135" s="34"/>
      <c r="AC135" s="34"/>
    </row>
    <row r="136" spans="14:29" x14ac:dyDescent="0.2">
      <c r="N136" s="34"/>
      <c r="R136" s="35"/>
      <c r="S136" s="34"/>
      <c r="T136" s="34"/>
      <c r="U136" s="34"/>
      <c r="V136" s="34"/>
      <c r="W136" s="34"/>
      <c r="X136" s="34"/>
      <c r="Y136" s="34"/>
      <c r="Z136" s="34"/>
      <c r="AA136" s="34"/>
      <c r="AB136" s="34"/>
      <c r="AC136" s="34"/>
    </row>
    <row r="137" spans="14:29" x14ac:dyDescent="0.2">
      <c r="N137" s="34"/>
      <c r="R137" s="36"/>
      <c r="S137" s="34"/>
      <c r="T137" s="34"/>
      <c r="U137" s="34"/>
      <c r="V137" s="34"/>
      <c r="W137" s="34"/>
      <c r="X137" s="34"/>
      <c r="Y137" s="34"/>
      <c r="Z137" s="34"/>
      <c r="AA137" s="34"/>
      <c r="AB137" s="34"/>
      <c r="AC137" s="34"/>
    </row>
    <row r="138" spans="14:29" x14ac:dyDescent="0.2">
      <c r="N138" s="34"/>
      <c r="R138" s="35"/>
      <c r="S138" s="34"/>
      <c r="T138" s="34"/>
      <c r="U138" s="34"/>
      <c r="V138" s="34"/>
      <c r="W138" s="34"/>
      <c r="X138" s="34"/>
      <c r="Y138" s="34"/>
      <c r="Z138" s="34"/>
      <c r="AA138" s="34"/>
      <c r="AB138" s="34"/>
      <c r="AC138" s="34"/>
    </row>
    <row r="139" spans="14:29" x14ac:dyDescent="0.2">
      <c r="N139" s="34"/>
      <c r="R139" s="35"/>
      <c r="S139" s="34"/>
      <c r="T139" s="34"/>
      <c r="U139" s="34"/>
      <c r="V139" s="34"/>
      <c r="W139" s="34"/>
      <c r="X139" s="34"/>
      <c r="Y139" s="34"/>
      <c r="Z139" s="34"/>
      <c r="AA139" s="34"/>
      <c r="AB139" s="34"/>
      <c r="AC139" s="34"/>
    </row>
    <row r="140" spans="14:29" x14ac:dyDescent="0.2">
      <c r="N140" s="34"/>
      <c r="R140" s="35"/>
      <c r="S140" s="34"/>
      <c r="T140" s="34"/>
      <c r="U140" s="34"/>
      <c r="V140" s="34"/>
      <c r="W140" s="34"/>
      <c r="X140" s="34"/>
      <c r="Y140" s="34"/>
      <c r="Z140" s="34"/>
      <c r="AA140" s="34"/>
      <c r="AB140" s="34"/>
      <c r="AC140" s="34"/>
    </row>
    <row r="141" spans="14:29" x14ac:dyDescent="0.2">
      <c r="N141" s="34"/>
      <c r="R141" s="35"/>
      <c r="S141" s="34"/>
      <c r="T141" s="34"/>
      <c r="U141" s="34"/>
      <c r="V141" s="34"/>
      <c r="W141" s="34"/>
      <c r="X141" s="34"/>
      <c r="Y141" s="34"/>
      <c r="Z141" s="34"/>
      <c r="AA141" s="34"/>
      <c r="AB141" s="34"/>
      <c r="AC141" s="34"/>
    </row>
    <row r="142" spans="14:29" x14ac:dyDescent="0.2">
      <c r="N142" s="34"/>
      <c r="R142" s="35"/>
      <c r="S142" s="34"/>
      <c r="T142" s="34"/>
      <c r="U142" s="34"/>
      <c r="V142" s="34"/>
      <c r="W142" s="34"/>
      <c r="X142" s="34"/>
      <c r="Y142" s="34"/>
      <c r="Z142" s="34"/>
      <c r="AA142" s="34"/>
      <c r="AB142" s="34"/>
      <c r="AC142" s="34"/>
    </row>
    <row r="143" spans="14:29" x14ac:dyDescent="0.2">
      <c r="N143" s="34"/>
      <c r="R143" s="35"/>
      <c r="S143" s="34"/>
      <c r="T143" s="34"/>
      <c r="U143" s="34"/>
      <c r="V143" s="34"/>
      <c r="W143" s="34"/>
      <c r="X143" s="34"/>
      <c r="Y143" s="34"/>
      <c r="Z143" s="34"/>
      <c r="AA143" s="34"/>
      <c r="AB143" s="34"/>
      <c r="AC143" s="34"/>
    </row>
    <row r="144" spans="14:29" x14ac:dyDescent="0.2">
      <c r="N144" s="34"/>
      <c r="R144" s="35"/>
      <c r="S144" s="34"/>
      <c r="T144" s="34"/>
      <c r="U144" s="34"/>
      <c r="V144" s="34"/>
      <c r="W144" s="34"/>
      <c r="X144" s="34"/>
      <c r="Y144" s="34"/>
      <c r="Z144" s="34"/>
      <c r="AA144" s="34"/>
      <c r="AB144" s="34"/>
      <c r="AC144" s="34"/>
    </row>
    <row r="145" spans="14:29" x14ac:dyDescent="0.2">
      <c r="N145" s="34"/>
      <c r="R145" s="36"/>
      <c r="S145" s="34"/>
      <c r="T145" s="34"/>
      <c r="U145" s="34"/>
      <c r="V145" s="34"/>
      <c r="W145" s="34"/>
      <c r="X145" s="34"/>
      <c r="Y145" s="34"/>
      <c r="Z145" s="34"/>
      <c r="AA145" s="34"/>
      <c r="AB145" s="34"/>
      <c r="AC145" s="34"/>
    </row>
    <row r="146" spans="14:29" x14ac:dyDescent="0.2">
      <c r="N146" s="34"/>
      <c r="R146" s="35"/>
      <c r="S146" s="34"/>
      <c r="T146" s="34"/>
      <c r="U146" s="34"/>
      <c r="V146" s="34"/>
      <c r="W146" s="34"/>
      <c r="X146" s="34"/>
      <c r="Y146" s="34"/>
      <c r="Z146" s="34"/>
      <c r="AA146" s="34"/>
      <c r="AB146" s="34"/>
      <c r="AC146" s="34"/>
    </row>
    <row r="147" spans="14:29" x14ac:dyDescent="0.2">
      <c r="N147" s="34"/>
      <c r="R147" s="35"/>
      <c r="S147" s="34"/>
      <c r="T147" s="34"/>
      <c r="U147" s="34"/>
      <c r="V147" s="34"/>
      <c r="W147" s="34"/>
      <c r="X147" s="34"/>
      <c r="Y147" s="34"/>
      <c r="Z147" s="34"/>
      <c r="AA147" s="34"/>
      <c r="AB147" s="34"/>
      <c r="AC147" s="34"/>
    </row>
    <row r="148" spans="14:29" x14ac:dyDescent="0.2">
      <c r="N148" s="34"/>
      <c r="R148" s="35"/>
      <c r="S148" s="34"/>
      <c r="T148" s="34"/>
      <c r="U148" s="34"/>
      <c r="V148" s="34"/>
      <c r="W148" s="34"/>
      <c r="X148" s="34"/>
      <c r="Y148" s="34"/>
      <c r="Z148" s="34"/>
      <c r="AA148" s="34"/>
      <c r="AB148" s="34"/>
      <c r="AC148" s="34"/>
    </row>
    <row r="149" spans="14:29" x14ac:dyDescent="0.2">
      <c r="N149" s="34"/>
      <c r="R149" s="35"/>
      <c r="S149" s="34"/>
      <c r="T149" s="34"/>
      <c r="U149" s="34"/>
      <c r="V149" s="34"/>
      <c r="W149" s="34"/>
      <c r="X149" s="34"/>
      <c r="Y149" s="34"/>
      <c r="Z149" s="34"/>
      <c r="AA149" s="34"/>
      <c r="AB149" s="34"/>
      <c r="AC149" s="34"/>
    </row>
    <row r="150" spans="14:29" x14ac:dyDescent="0.2">
      <c r="N150" s="34"/>
      <c r="R150" s="35"/>
      <c r="S150" s="34"/>
      <c r="T150" s="34"/>
      <c r="U150" s="34"/>
      <c r="V150" s="34"/>
      <c r="W150" s="34"/>
      <c r="X150" s="34"/>
      <c r="Y150" s="34"/>
      <c r="Z150" s="34"/>
      <c r="AA150" s="34"/>
      <c r="AB150" s="34"/>
      <c r="AC150" s="34"/>
    </row>
    <row r="151" spans="14:29" x14ac:dyDescent="0.2">
      <c r="N151" s="34"/>
      <c r="R151" s="35"/>
      <c r="S151" s="34"/>
      <c r="T151" s="34"/>
      <c r="U151" s="34"/>
      <c r="V151" s="34"/>
      <c r="W151" s="34"/>
      <c r="X151" s="34"/>
      <c r="Y151" s="34"/>
      <c r="Z151" s="34"/>
      <c r="AA151" s="34"/>
      <c r="AB151" s="34"/>
      <c r="AC151" s="34"/>
    </row>
    <row r="152" spans="14:29" x14ac:dyDescent="0.2">
      <c r="N152" s="34"/>
      <c r="R152" s="35"/>
      <c r="S152" s="34"/>
      <c r="T152" s="34"/>
      <c r="U152" s="34"/>
      <c r="V152" s="34"/>
      <c r="W152" s="34"/>
      <c r="X152" s="34"/>
      <c r="Y152" s="34"/>
      <c r="Z152" s="34"/>
      <c r="AA152" s="34"/>
      <c r="AB152" s="34"/>
      <c r="AC152" s="34"/>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C1BF"/>
  </sheetPr>
  <dimension ref="A1:S4"/>
  <sheetViews>
    <sheetView zoomScale="85" zoomScaleNormal="85" workbookViewId="0">
      <selection activeCell="E4" sqref="E4"/>
    </sheetView>
  </sheetViews>
  <sheetFormatPr baseColWidth="10" defaultColWidth="9.1640625" defaultRowHeight="15" x14ac:dyDescent="0.2"/>
  <cols>
    <col min="1" max="1" width="13.5" customWidth="1"/>
    <col min="2" max="2" width="18.33203125" customWidth="1"/>
    <col min="3" max="3" width="11.5"/>
    <col min="4" max="4" width="15.1640625" customWidth="1"/>
    <col min="5" max="13" width="5.83203125" customWidth="1"/>
    <col min="14" max="19" width="6.83203125" customWidth="1"/>
    <col min="20" max="20" width="15.83203125" customWidth="1"/>
    <col min="21" max="1025" width="9.33203125" customWidth="1"/>
  </cols>
  <sheetData>
    <row r="1" spans="1:19" x14ac:dyDescent="0.2">
      <c r="A1" s="4" t="s">
        <v>11</v>
      </c>
      <c r="B1" s="4" t="s">
        <v>12</v>
      </c>
      <c r="C1" s="4" t="s">
        <v>13</v>
      </c>
      <c r="D1" s="4" t="s">
        <v>14</v>
      </c>
      <c r="E1" s="4" t="s">
        <v>15</v>
      </c>
      <c r="F1" s="5" t="s">
        <v>16</v>
      </c>
      <c r="G1" s="5" t="s">
        <v>17</v>
      </c>
      <c r="H1" s="5" t="s">
        <v>18</v>
      </c>
      <c r="I1" s="5" t="s">
        <v>19</v>
      </c>
      <c r="J1" s="5" t="s">
        <v>20</v>
      </c>
      <c r="K1" s="5" t="s">
        <v>21</v>
      </c>
      <c r="L1" s="5" t="s">
        <v>22</v>
      </c>
      <c r="M1" s="5" t="s">
        <v>23</v>
      </c>
      <c r="N1" s="5" t="s">
        <v>24</v>
      </c>
      <c r="O1" s="5" t="s">
        <v>25</v>
      </c>
      <c r="P1" s="5" t="s">
        <v>26</v>
      </c>
      <c r="Q1" s="5" t="s">
        <v>27</v>
      </c>
      <c r="R1" s="5" t="s">
        <v>28</v>
      </c>
      <c r="S1" s="5" t="s">
        <v>29</v>
      </c>
    </row>
    <row r="2" spans="1:19" x14ac:dyDescent="0.2">
      <c r="A2" t="str">
        <f>strekning</f>
        <v>Strekning 11</v>
      </c>
      <c r="B2">
        <v>1</v>
      </c>
      <c r="C2">
        <v>11</v>
      </c>
      <c r="D2" t="s">
        <v>30</v>
      </c>
      <c r="E2" t="s">
        <v>31</v>
      </c>
      <c r="F2" t="s">
        <v>32</v>
      </c>
      <c r="G2" t="s">
        <v>33</v>
      </c>
    </row>
    <row r="3" spans="1:19" x14ac:dyDescent="0.2">
      <c r="A3" t="str">
        <f>strekning</f>
        <v>Strekning 11</v>
      </c>
      <c r="B3">
        <v>1</v>
      </c>
      <c r="C3">
        <v>11</v>
      </c>
      <c r="D3" t="s">
        <v>34</v>
      </c>
      <c r="E3" t="s">
        <v>35</v>
      </c>
      <c r="F3" t="s">
        <v>36</v>
      </c>
    </row>
    <row r="4" spans="1:19" x14ac:dyDescent="0.2">
      <c r="A4" t="str">
        <f>strekning</f>
        <v>Strekning 11</v>
      </c>
      <c r="B4">
        <v>1</v>
      </c>
      <c r="C4">
        <v>11</v>
      </c>
      <c r="D4" t="s">
        <v>37</v>
      </c>
      <c r="E4" t="s">
        <v>38</v>
      </c>
    </row>
  </sheetData>
  <pageMargins left="0.75" right="0.75" top="1" bottom="1"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C1BF"/>
  </sheetPr>
  <dimension ref="A1:M7"/>
  <sheetViews>
    <sheetView zoomScale="85" zoomScaleNormal="85" workbookViewId="0">
      <selection activeCell="F2" sqref="F2"/>
    </sheetView>
  </sheetViews>
  <sheetFormatPr baseColWidth="10" defaultColWidth="9.1640625" defaultRowHeight="15" x14ac:dyDescent="0.2"/>
  <cols>
    <col min="1" max="1" width="10.33203125" customWidth="1"/>
    <col min="2" max="2" width="13.83203125" customWidth="1"/>
    <col min="3" max="3" width="11.6640625" customWidth="1"/>
    <col min="4" max="4" width="15.5" customWidth="1"/>
    <col min="5" max="5" width="4.83203125" customWidth="1"/>
    <col min="6" max="7" width="18.5" customWidth="1"/>
    <col min="8" max="1025" width="8.6640625" customWidth="1"/>
  </cols>
  <sheetData>
    <row r="1" spans="1:13" x14ac:dyDescent="0.2">
      <c r="A1" s="6" t="s">
        <v>11</v>
      </c>
      <c r="B1" s="6" t="s">
        <v>12</v>
      </c>
      <c r="C1" s="6" t="s">
        <v>13</v>
      </c>
      <c r="D1" s="6" t="s">
        <v>14</v>
      </c>
      <c r="E1" s="6" t="s">
        <v>39</v>
      </c>
      <c r="F1" s="7" t="s">
        <v>40</v>
      </c>
      <c r="G1" s="7" t="s">
        <v>41</v>
      </c>
    </row>
    <row r="2" spans="1:13" x14ac:dyDescent="0.2">
      <c r="A2" t="str">
        <f t="shared" ref="A2:A7" si="0">strekning</f>
        <v>Strekning 11</v>
      </c>
      <c r="B2">
        <v>1</v>
      </c>
      <c r="C2">
        <v>11</v>
      </c>
      <c r="D2" t="s">
        <v>30</v>
      </c>
      <c r="E2" t="s">
        <v>31</v>
      </c>
      <c r="F2" t="s">
        <v>42</v>
      </c>
      <c r="G2" t="s">
        <v>43</v>
      </c>
    </row>
    <row r="3" spans="1:13" x14ac:dyDescent="0.2">
      <c r="A3" t="str">
        <f t="shared" si="0"/>
        <v>Strekning 11</v>
      </c>
      <c r="B3">
        <v>1</v>
      </c>
      <c r="C3">
        <v>11</v>
      </c>
      <c r="D3" t="s">
        <v>30</v>
      </c>
      <c r="E3" t="s">
        <v>32</v>
      </c>
      <c r="F3" t="s">
        <v>42</v>
      </c>
      <c r="G3" t="s">
        <v>43</v>
      </c>
    </row>
    <row r="4" spans="1:13" x14ac:dyDescent="0.2">
      <c r="A4" t="str">
        <f t="shared" si="0"/>
        <v>Strekning 11</v>
      </c>
      <c r="B4">
        <v>1</v>
      </c>
      <c r="C4">
        <v>11</v>
      </c>
      <c r="D4" t="s">
        <v>30</v>
      </c>
      <c r="E4" t="s">
        <v>33</v>
      </c>
      <c r="F4" t="s">
        <v>42</v>
      </c>
      <c r="G4" t="s">
        <v>43</v>
      </c>
    </row>
    <row r="5" spans="1:13" x14ac:dyDescent="0.2">
      <c r="A5" t="str">
        <f t="shared" si="0"/>
        <v>Strekning 11</v>
      </c>
      <c r="B5">
        <v>1</v>
      </c>
      <c r="C5">
        <v>11</v>
      </c>
      <c r="D5" t="s">
        <v>34</v>
      </c>
      <c r="E5" t="s">
        <v>35</v>
      </c>
      <c r="F5" t="s">
        <v>44</v>
      </c>
      <c r="G5" t="s">
        <v>45</v>
      </c>
      <c r="M5" s="8"/>
    </row>
    <row r="6" spans="1:13" x14ac:dyDescent="0.2">
      <c r="A6" t="str">
        <f t="shared" si="0"/>
        <v>Strekning 11</v>
      </c>
      <c r="B6">
        <v>1</v>
      </c>
      <c r="C6">
        <v>11</v>
      </c>
      <c r="D6" t="s">
        <v>34</v>
      </c>
      <c r="E6" t="s">
        <v>36</v>
      </c>
      <c r="F6" t="s">
        <v>44</v>
      </c>
      <c r="G6" t="s">
        <v>45</v>
      </c>
    </row>
    <row r="7" spans="1:13" x14ac:dyDescent="0.2">
      <c r="A7" t="str">
        <f t="shared" si="0"/>
        <v>Strekning 11</v>
      </c>
      <c r="B7">
        <v>1</v>
      </c>
      <c r="C7">
        <v>11</v>
      </c>
      <c r="D7" t="s">
        <v>37</v>
      </c>
      <c r="E7" t="s">
        <v>38</v>
      </c>
      <c r="F7" t="s">
        <v>46</v>
      </c>
      <c r="G7" t="s">
        <v>47</v>
      </c>
    </row>
  </sheetData>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C1BF"/>
  </sheetPr>
  <dimension ref="A1:F4"/>
  <sheetViews>
    <sheetView zoomScaleNormal="100" workbookViewId="0">
      <selection activeCell="A2" activeCellId="1" sqref="C4:CJ4 A2"/>
    </sheetView>
  </sheetViews>
  <sheetFormatPr baseColWidth="10" defaultColWidth="9.1640625" defaultRowHeight="15" x14ac:dyDescent="0.2"/>
  <cols>
    <col min="1" max="1" width="11.83203125" customWidth="1"/>
    <col min="2" max="2" width="14.1640625" customWidth="1"/>
    <col min="3" max="3" width="11.6640625" customWidth="1"/>
    <col min="4" max="4" width="15.5" customWidth="1"/>
    <col min="5" max="5" width="10.33203125" customWidth="1"/>
    <col min="6" max="6" width="13" customWidth="1"/>
    <col min="7" max="1025" width="8.5" customWidth="1"/>
  </cols>
  <sheetData>
    <row r="1" spans="1:6" x14ac:dyDescent="0.2">
      <c r="A1" s="4" t="s">
        <v>11</v>
      </c>
      <c r="B1" s="4" t="s">
        <v>12</v>
      </c>
      <c r="C1" s="4" t="s">
        <v>13</v>
      </c>
      <c r="D1" s="4" t="s">
        <v>14</v>
      </c>
      <c r="E1" s="4" t="s">
        <v>48</v>
      </c>
      <c r="F1" s="4" t="s">
        <v>49</v>
      </c>
    </row>
    <row r="2" spans="1:6" x14ac:dyDescent="0.2">
      <c r="A2" t="str">
        <f>strekning</f>
        <v>Strekning 11</v>
      </c>
      <c r="B2">
        <v>1</v>
      </c>
      <c r="C2">
        <v>11</v>
      </c>
      <c r="D2" t="s">
        <v>30</v>
      </c>
      <c r="E2" t="s">
        <v>50</v>
      </c>
      <c r="F2" t="s">
        <v>51</v>
      </c>
    </row>
    <row r="3" spans="1:6" x14ac:dyDescent="0.2">
      <c r="A3" t="str">
        <f>strekning</f>
        <v>Strekning 11</v>
      </c>
      <c r="B3">
        <v>1</v>
      </c>
      <c r="C3">
        <v>11</v>
      </c>
      <c r="D3" t="s">
        <v>34</v>
      </c>
      <c r="E3" t="s">
        <v>52</v>
      </c>
      <c r="F3" t="s">
        <v>51</v>
      </c>
    </row>
    <row r="4" spans="1:6" x14ac:dyDescent="0.2">
      <c r="A4" t="str">
        <f>strekning</f>
        <v>Strekning 11</v>
      </c>
      <c r="B4">
        <v>1</v>
      </c>
      <c r="C4">
        <v>11</v>
      </c>
      <c r="D4" t="s">
        <v>37</v>
      </c>
      <c r="E4" t="s">
        <v>53</v>
      </c>
      <c r="F4" t="s">
        <v>51</v>
      </c>
    </row>
  </sheetData>
  <dataValidations count="2">
    <dataValidation type="list" allowBlank="1" showInputMessage="1" showErrorMessage="1" sqref="E2:E4" xr:uid="{00000000-0002-0000-0300-000000000000}">
      <formula1>"liten,moderat,hoy,svaart hoy"</formula1>
      <formula2>0</formula2>
    </dataValidation>
    <dataValidation type="list" allowBlank="1" showInputMessage="1" showErrorMessage="1" sqref="F2:F4" xr:uid="{00000000-0002-0000-0300-000001000000}">
      <formula1>"Ostfold,Akershus,Oslo,Buskerud,Vestfold,Telemark,Aust-Agder,Vest-Agder,Rogaland,Hordaland,Sogn og Fjordane,More og Romsdal,Sor-Trondelag,Nord-Trondelag,Nordland,Troms,Finnmark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C1BF"/>
  </sheetPr>
  <dimension ref="A1:H40"/>
  <sheetViews>
    <sheetView zoomScale="70" zoomScaleNormal="70" workbookViewId="0">
      <selection activeCell="F2" sqref="F2:G8"/>
    </sheetView>
  </sheetViews>
  <sheetFormatPr baseColWidth="10" defaultColWidth="9.1640625" defaultRowHeight="15" x14ac:dyDescent="0.2"/>
  <cols>
    <col min="1" max="1" width="13.5" customWidth="1"/>
    <col min="2" max="2" width="14.6640625" customWidth="1"/>
    <col min="3" max="3" width="12" customWidth="1"/>
    <col min="4" max="4" width="16" customWidth="1"/>
    <col min="5" max="5" width="5.33203125" customWidth="1"/>
    <col min="6" max="6" width="20" customWidth="1"/>
    <col min="7" max="7" width="15" customWidth="1"/>
    <col min="8" max="8" width="9.5" customWidth="1"/>
    <col min="9" max="1025" width="8.5" customWidth="1"/>
  </cols>
  <sheetData>
    <row r="1" spans="1:8" x14ac:dyDescent="0.2">
      <c r="A1" s="4" t="s">
        <v>11</v>
      </c>
      <c r="B1" s="4" t="s">
        <v>12</v>
      </c>
      <c r="C1" s="4" t="s">
        <v>13</v>
      </c>
      <c r="D1" s="4" t="s">
        <v>14</v>
      </c>
      <c r="E1" s="4" t="s">
        <v>39</v>
      </c>
      <c r="F1" s="4" t="s">
        <v>54</v>
      </c>
      <c r="G1" s="4" t="s">
        <v>55</v>
      </c>
      <c r="H1" s="4">
        <v>2017</v>
      </c>
    </row>
    <row r="2" spans="1:8" x14ac:dyDescent="0.2">
      <c r="A2" t="str">
        <f t="shared" ref="A2:A40" si="0">strekning</f>
        <v>Strekning 11</v>
      </c>
      <c r="B2">
        <v>1</v>
      </c>
      <c r="C2">
        <v>11</v>
      </c>
      <c r="D2" t="s">
        <v>30</v>
      </c>
      <c r="E2" t="s">
        <v>31</v>
      </c>
      <c r="F2" t="s">
        <v>56</v>
      </c>
      <c r="G2" t="s">
        <v>57</v>
      </c>
      <c r="H2">
        <v>10</v>
      </c>
    </row>
    <row r="3" spans="1:8" x14ac:dyDescent="0.2">
      <c r="A3" t="str">
        <f t="shared" si="0"/>
        <v>Strekning 11</v>
      </c>
      <c r="B3">
        <v>1</v>
      </c>
      <c r="C3">
        <v>11</v>
      </c>
      <c r="D3" t="s">
        <v>30</v>
      </c>
      <c r="E3" t="s">
        <v>31</v>
      </c>
      <c r="F3" t="s">
        <v>58</v>
      </c>
      <c r="G3" t="s">
        <v>57</v>
      </c>
      <c r="H3">
        <v>10</v>
      </c>
    </row>
    <row r="4" spans="1:8" x14ac:dyDescent="0.2">
      <c r="A4" t="str">
        <f t="shared" si="0"/>
        <v>Strekning 11</v>
      </c>
      <c r="B4">
        <v>1</v>
      </c>
      <c r="C4">
        <v>11</v>
      </c>
      <c r="D4" t="s">
        <v>30</v>
      </c>
      <c r="E4" t="s">
        <v>31</v>
      </c>
      <c r="F4" t="s">
        <v>59</v>
      </c>
      <c r="G4" t="s">
        <v>57</v>
      </c>
      <c r="H4">
        <v>10</v>
      </c>
    </row>
    <row r="5" spans="1:8" x14ac:dyDescent="0.2">
      <c r="A5" t="str">
        <f t="shared" si="0"/>
        <v>Strekning 11</v>
      </c>
      <c r="B5">
        <v>1</v>
      </c>
      <c r="C5">
        <v>11</v>
      </c>
      <c r="D5" t="s">
        <v>30</v>
      </c>
      <c r="E5" t="s">
        <v>31</v>
      </c>
      <c r="F5" t="s">
        <v>59</v>
      </c>
      <c r="G5" t="s">
        <v>60</v>
      </c>
      <c r="H5">
        <v>10</v>
      </c>
    </row>
    <row r="6" spans="1:8" x14ac:dyDescent="0.2">
      <c r="A6" t="str">
        <f t="shared" si="0"/>
        <v>Strekning 11</v>
      </c>
      <c r="B6">
        <v>1</v>
      </c>
      <c r="C6">
        <v>11</v>
      </c>
      <c r="D6" t="s">
        <v>30</v>
      </c>
      <c r="E6" t="s">
        <v>31</v>
      </c>
      <c r="F6" t="s">
        <v>61</v>
      </c>
      <c r="G6" t="s">
        <v>60</v>
      </c>
      <c r="H6">
        <v>10</v>
      </c>
    </row>
    <row r="7" spans="1:8" x14ac:dyDescent="0.2">
      <c r="A7" t="str">
        <f t="shared" si="0"/>
        <v>Strekning 11</v>
      </c>
      <c r="B7">
        <v>1</v>
      </c>
      <c r="C7">
        <v>11</v>
      </c>
      <c r="D7" t="s">
        <v>30</v>
      </c>
      <c r="E7" t="s">
        <v>31</v>
      </c>
      <c r="F7" t="s">
        <v>62</v>
      </c>
      <c r="G7" t="s">
        <v>63</v>
      </c>
      <c r="H7">
        <v>10</v>
      </c>
    </row>
    <row r="8" spans="1:8" x14ac:dyDescent="0.2">
      <c r="A8" t="str">
        <f t="shared" si="0"/>
        <v>Strekning 11</v>
      </c>
      <c r="B8">
        <v>1</v>
      </c>
      <c r="C8">
        <v>11</v>
      </c>
      <c r="D8" t="s">
        <v>30</v>
      </c>
      <c r="E8" t="s">
        <v>31</v>
      </c>
      <c r="F8" t="s">
        <v>64</v>
      </c>
      <c r="G8" t="s">
        <v>57</v>
      </c>
      <c r="H8">
        <v>10</v>
      </c>
    </row>
    <row r="9" spans="1:8" x14ac:dyDescent="0.2">
      <c r="A9" t="str">
        <f t="shared" si="0"/>
        <v>Strekning 11</v>
      </c>
      <c r="B9">
        <v>1</v>
      </c>
      <c r="C9">
        <v>11</v>
      </c>
      <c r="D9" t="s">
        <v>30</v>
      </c>
      <c r="E9" t="s">
        <v>32</v>
      </c>
      <c r="F9" t="s">
        <v>65</v>
      </c>
      <c r="G9" t="s">
        <v>57</v>
      </c>
      <c r="H9">
        <v>10</v>
      </c>
    </row>
    <row r="10" spans="1:8" x14ac:dyDescent="0.2">
      <c r="A10" t="str">
        <f t="shared" si="0"/>
        <v>Strekning 11</v>
      </c>
      <c r="B10">
        <v>1</v>
      </c>
      <c r="C10">
        <v>11</v>
      </c>
      <c r="D10" t="s">
        <v>30</v>
      </c>
      <c r="E10" t="s">
        <v>32</v>
      </c>
      <c r="F10" t="s">
        <v>66</v>
      </c>
      <c r="G10" t="s">
        <v>60</v>
      </c>
      <c r="H10">
        <v>10</v>
      </c>
    </row>
    <row r="11" spans="1:8" x14ac:dyDescent="0.2">
      <c r="A11" t="str">
        <f t="shared" si="0"/>
        <v>Strekning 11</v>
      </c>
      <c r="B11">
        <v>1</v>
      </c>
      <c r="C11">
        <v>11</v>
      </c>
      <c r="D11" t="s">
        <v>30</v>
      </c>
      <c r="E11" t="s">
        <v>32</v>
      </c>
      <c r="F11" t="s">
        <v>66</v>
      </c>
      <c r="G11" t="s">
        <v>67</v>
      </c>
      <c r="H11">
        <v>10</v>
      </c>
    </row>
    <row r="12" spans="1:8" x14ac:dyDescent="0.2">
      <c r="A12" t="str">
        <f t="shared" si="0"/>
        <v>Strekning 11</v>
      </c>
      <c r="B12">
        <v>1</v>
      </c>
      <c r="C12">
        <v>11</v>
      </c>
      <c r="D12" t="s">
        <v>30</v>
      </c>
      <c r="E12" t="s">
        <v>32</v>
      </c>
      <c r="F12" t="s">
        <v>66</v>
      </c>
      <c r="G12" t="s">
        <v>68</v>
      </c>
      <c r="H12">
        <v>10</v>
      </c>
    </row>
    <row r="13" spans="1:8" x14ac:dyDescent="0.2">
      <c r="A13" t="str">
        <f t="shared" si="0"/>
        <v>Strekning 11</v>
      </c>
      <c r="B13">
        <v>1</v>
      </c>
      <c r="C13">
        <v>11</v>
      </c>
      <c r="D13" t="s">
        <v>30</v>
      </c>
      <c r="E13" t="s">
        <v>32</v>
      </c>
      <c r="F13" t="s">
        <v>69</v>
      </c>
      <c r="G13" t="s">
        <v>57</v>
      </c>
      <c r="H13">
        <v>10</v>
      </c>
    </row>
    <row r="14" spans="1:8" x14ac:dyDescent="0.2">
      <c r="A14" t="str">
        <f t="shared" si="0"/>
        <v>Strekning 11</v>
      </c>
      <c r="B14">
        <v>1</v>
      </c>
      <c r="C14">
        <v>11</v>
      </c>
      <c r="D14" t="s">
        <v>30</v>
      </c>
      <c r="E14" t="s">
        <v>33</v>
      </c>
      <c r="F14" t="s">
        <v>69</v>
      </c>
      <c r="G14" t="s">
        <v>68</v>
      </c>
      <c r="H14">
        <v>10</v>
      </c>
    </row>
    <row r="15" spans="1:8" x14ac:dyDescent="0.2">
      <c r="A15" t="str">
        <f t="shared" si="0"/>
        <v>Strekning 11</v>
      </c>
      <c r="B15">
        <v>1</v>
      </c>
      <c r="C15">
        <v>11</v>
      </c>
      <c r="D15" t="s">
        <v>30</v>
      </c>
      <c r="E15" t="s">
        <v>33</v>
      </c>
      <c r="F15" t="s">
        <v>70</v>
      </c>
      <c r="G15" t="s">
        <v>63</v>
      </c>
      <c r="H15">
        <v>10</v>
      </c>
    </row>
    <row r="16" spans="1:8" x14ac:dyDescent="0.2">
      <c r="A16" t="str">
        <f t="shared" si="0"/>
        <v>Strekning 11</v>
      </c>
      <c r="B16">
        <v>1</v>
      </c>
      <c r="C16">
        <v>11</v>
      </c>
      <c r="D16" t="s">
        <v>30</v>
      </c>
      <c r="E16" t="s">
        <v>33</v>
      </c>
      <c r="F16" t="s">
        <v>71</v>
      </c>
      <c r="G16" t="s">
        <v>57</v>
      </c>
      <c r="H16">
        <v>10</v>
      </c>
    </row>
    <row r="17" spans="1:8" x14ac:dyDescent="0.2">
      <c r="A17" t="str">
        <f t="shared" si="0"/>
        <v>Strekning 11</v>
      </c>
      <c r="B17">
        <v>1</v>
      </c>
      <c r="C17">
        <v>11</v>
      </c>
      <c r="D17" t="s">
        <v>30</v>
      </c>
      <c r="E17" t="s">
        <v>33</v>
      </c>
      <c r="F17" t="s">
        <v>71</v>
      </c>
      <c r="G17" t="s">
        <v>68</v>
      </c>
      <c r="H17">
        <v>10</v>
      </c>
    </row>
    <row r="18" spans="1:8" x14ac:dyDescent="0.2">
      <c r="A18" t="str">
        <f t="shared" si="0"/>
        <v>Strekning 11</v>
      </c>
      <c r="B18">
        <v>1</v>
      </c>
      <c r="C18">
        <v>11</v>
      </c>
      <c r="D18" t="s">
        <v>34</v>
      </c>
      <c r="E18" t="s">
        <v>35</v>
      </c>
      <c r="F18" t="s">
        <v>72</v>
      </c>
      <c r="G18" t="s">
        <v>57</v>
      </c>
      <c r="H18">
        <v>10</v>
      </c>
    </row>
    <row r="19" spans="1:8" x14ac:dyDescent="0.2">
      <c r="A19" t="str">
        <f t="shared" si="0"/>
        <v>Strekning 11</v>
      </c>
      <c r="B19">
        <v>1</v>
      </c>
      <c r="C19">
        <v>11</v>
      </c>
      <c r="D19" t="s">
        <v>34</v>
      </c>
      <c r="E19" t="s">
        <v>35</v>
      </c>
      <c r="F19" t="s">
        <v>72</v>
      </c>
      <c r="G19" t="s">
        <v>60</v>
      </c>
      <c r="H19">
        <v>10</v>
      </c>
    </row>
    <row r="20" spans="1:8" x14ac:dyDescent="0.2">
      <c r="A20" t="str">
        <f t="shared" si="0"/>
        <v>Strekning 11</v>
      </c>
      <c r="B20">
        <v>1</v>
      </c>
      <c r="C20">
        <v>11</v>
      </c>
      <c r="D20" t="s">
        <v>34</v>
      </c>
      <c r="E20" t="s">
        <v>35</v>
      </c>
      <c r="F20" t="s">
        <v>72</v>
      </c>
      <c r="G20" t="s">
        <v>68</v>
      </c>
      <c r="H20">
        <v>10</v>
      </c>
    </row>
    <row r="21" spans="1:8" x14ac:dyDescent="0.2">
      <c r="A21" t="str">
        <f t="shared" si="0"/>
        <v>Strekning 11</v>
      </c>
      <c r="B21">
        <v>1</v>
      </c>
      <c r="C21">
        <v>11</v>
      </c>
      <c r="D21" t="s">
        <v>34</v>
      </c>
      <c r="E21" t="s">
        <v>35</v>
      </c>
      <c r="F21" t="s">
        <v>72</v>
      </c>
      <c r="G21" t="s">
        <v>63</v>
      </c>
      <c r="H21">
        <v>10</v>
      </c>
    </row>
    <row r="22" spans="1:8" x14ac:dyDescent="0.2">
      <c r="A22" t="str">
        <f t="shared" si="0"/>
        <v>Strekning 11</v>
      </c>
      <c r="B22">
        <v>1</v>
      </c>
      <c r="C22">
        <v>11</v>
      </c>
      <c r="D22" t="s">
        <v>34</v>
      </c>
      <c r="E22" t="s">
        <v>36</v>
      </c>
      <c r="F22" t="s">
        <v>58</v>
      </c>
      <c r="G22" t="s">
        <v>68</v>
      </c>
      <c r="H22">
        <v>10</v>
      </c>
    </row>
    <row r="23" spans="1:8" x14ac:dyDescent="0.2">
      <c r="A23" t="str">
        <f t="shared" si="0"/>
        <v>Strekning 11</v>
      </c>
      <c r="B23">
        <v>1</v>
      </c>
      <c r="C23">
        <v>11</v>
      </c>
      <c r="D23" t="s">
        <v>34</v>
      </c>
      <c r="E23" t="s">
        <v>36</v>
      </c>
      <c r="F23" t="s">
        <v>58</v>
      </c>
      <c r="G23" t="s">
        <v>63</v>
      </c>
      <c r="H23">
        <v>10</v>
      </c>
    </row>
    <row r="24" spans="1:8" x14ac:dyDescent="0.2">
      <c r="A24" t="str">
        <f t="shared" si="0"/>
        <v>Strekning 11</v>
      </c>
      <c r="B24">
        <v>1</v>
      </c>
      <c r="C24">
        <v>11</v>
      </c>
      <c r="D24" t="s">
        <v>34</v>
      </c>
      <c r="E24" t="s">
        <v>36</v>
      </c>
      <c r="F24" t="s">
        <v>73</v>
      </c>
      <c r="G24" t="s">
        <v>60</v>
      </c>
      <c r="H24">
        <v>10</v>
      </c>
    </row>
    <row r="25" spans="1:8" x14ac:dyDescent="0.2">
      <c r="A25" t="str">
        <f t="shared" si="0"/>
        <v>Strekning 11</v>
      </c>
      <c r="B25">
        <v>1</v>
      </c>
      <c r="C25">
        <v>11</v>
      </c>
      <c r="D25" t="s">
        <v>34</v>
      </c>
      <c r="E25" t="s">
        <v>36</v>
      </c>
      <c r="F25" t="s">
        <v>73</v>
      </c>
      <c r="G25" t="s">
        <v>68</v>
      </c>
      <c r="H25">
        <v>10</v>
      </c>
    </row>
    <row r="26" spans="1:8" x14ac:dyDescent="0.2">
      <c r="A26" t="str">
        <f t="shared" si="0"/>
        <v>Strekning 11</v>
      </c>
      <c r="B26">
        <v>1</v>
      </c>
      <c r="C26">
        <v>11</v>
      </c>
      <c r="D26" t="s">
        <v>34</v>
      </c>
      <c r="E26" t="s">
        <v>36</v>
      </c>
      <c r="F26" t="s">
        <v>74</v>
      </c>
      <c r="G26" t="s">
        <v>60</v>
      </c>
      <c r="H26">
        <v>10</v>
      </c>
    </row>
    <row r="27" spans="1:8" x14ac:dyDescent="0.2">
      <c r="A27" t="str">
        <f t="shared" si="0"/>
        <v>Strekning 11</v>
      </c>
      <c r="B27">
        <v>1</v>
      </c>
      <c r="C27">
        <v>11</v>
      </c>
      <c r="D27" t="s">
        <v>34</v>
      </c>
      <c r="E27" t="s">
        <v>36</v>
      </c>
      <c r="F27" t="s">
        <v>59</v>
      </c>
      <c r="G27" t="s">
        <v>60</v>
      </c>
      <c r="H27">
        <v>10</v>
      </c>
    </row>
    <row r="28" spans="1:8" x14ac:dyDescent="0.2">
      <c r="A28" t="str">
        <f t="shared" si="0"/>
        <v>Strekning 11</v>
      </c>
      <c r="B28">
        <v>1</v>
      </c>
      <c r="C28">
        <v>11</v>
      </c>
      <c r="D28" t="s">
        <v>34</v>
      </c>
      <c r="E28" t="s">
        <v>36</v>
      </c>
      <c r="F28" t="s">
        <v>59</v>
      </c>
      <c r="G28" t="s">
        <v>75</v>
      </c>
      <c r="H28">
        <v>10</v>
      </c>
    </row>
    <row r="29" spans="1:8" x14ac:dyDescent="0.2">
      <c r="A29" t="str">
        <f t="shared" si="0"/>
        <v>Strekning 11</v>
      </c>
      <c r="B29">
        <v>1</v>
      </c>
      <c r="C29">
        <v>11</v>
      </c>
      <c r="D29" t="s">
        <v>34</v>
      </c>
      <c r="E29" t="s">
        <v>36</v>
      </c>
      <c r="F29" t="s">
        <v>59</v>
      </c>
      <c r="G29" t="s">
        <v>67</v>
      </c>
      <c r="H29">
        <v>10</v>
      </c>
    </row>
    <row r="30" spans="1:8" x14ac:dyDescent="0.2">
      <c r="A30" t="str">
        <f t="shared" si="0"/>
        <v>Strekning 11</v>
      </c>
      <c r="B30">
        <v>1</v>
      </c>
      <c r="C30">
        <v>11</v>
      </c>
      <c r="D30" t="s">
        <v>37</v>
      </c>
      <c r="E30" t="s">
        <v>38</v>
      </c>
      <c r="F30" t="s">
        <v>59</v>
      </c>
      <c r="G30" t="s">
        <v>68</v>
      </c>
      <c r="H30">
        <v>10</v>
      </c>
    </row>
    <row r="31" spans="1:8" x14ac:dyDescent="0.2">
      <c r="A31" t="str">
        <f t="shared" si="0"/>
        <v>Strekning 11</v>
      </c>
      <c r="B31">
        <v>1</v>
      </c>
      <c r="C31">
        <v>11</v>
      </c>
      <c r="D31" t="s">
        <v>37</v>
      </c>
      <c r="E31" t="s">
        <v>38</v>
      </c>
      <c r="F31" t="s">
        <v>59</v>
      </c>
      <c r="G31" t="s">
        <v>63</v>
      </c>
      <c r="H31">
        <v>10</v>
      </c>
    </row>
    <row r="32" spans="1:8" x14ac:dyDescent="0.2">
      <c r="A32" t="str">
        <f t="shared" si="0"/>
        <v>Strekning 11</v>
      </c>
      <c r="B32">
        <v>1</v>
      </c>
      <c r="C32">
        <v>11</v>
      </c>
      <c r="D32" t="s">
        <v>37</v>
      </c>
      <c r="E32" t="s">
        <v>38</v>
      </c>
      <c r="F32" t="s">
        <v>61</v>
      </c>
      <c r="G32" t="s">
        <v>57</v>
      </c>
      <c r="H32">
        <v>10</v>
      </c>
    </row>
    <row r="33" spans="1:8" x14ac:dyDescent="0.2">
      <c r="A33" t="str">
        <f t="shared" si="0"/>
        <v>Strekning 11</v>
      </c>
      <c r="B33">
        <v>1</v>
      </c>
      <c r="C33">
        <v>11</v>
      </c>
      <c r="D33" t="s">
        <v>37</v>
      </c>
      <c r="E33" t="s">
        <v>38</v>
      </c>
      <c r="F33" t="s">
        <v>61</v>
      </c>
      <c r="G33" t="s">
        <v>68</v>
      </c>
      <c r="H33">
        <v>10</v>
      </c>
    </row>
    <row r="34" spans="1:8" x14ac:dyDescent="0.2">
      <c r="A34" t="str">
        <f t="shared" si="0"/>
        <v>Strekning 11</v>
      </c>
      <c r="B34">
        <v>1</v>
      </c>
      <c r="C34">
        <v>11</v>
      </c>
      <c r="D34" t="s">
        <v>37</v>
      </c>
      <c r="E34" t="s">
        <v>38</v>
      </c>
      <c r="F34" t="s">
        <v>61</v>
      </c>
      <c r="G34" t="s">
        <v>63</v>
      </c>
      <c r="H34">
        <v>10</v>
      </c>
    </row>
    <row r="35" spans="1:8" x14ac:dyDescent="0.2">
      <c r="A35" t="str">
        <f t="shared" si="0"/>
        <v>Strekning 11</v>
      </c>
      <c r="B35">
        <v>1</v>
      </c>
      <c r="C35">
        <v>11</v>
      </c>
      <c r="D35" t="s">
        <v>37</v>
      </c>
      <c r="E35" t="s">
        <v>38</v>
      </c>
      <c r="F35" t="s">
        <v>62</v>
      </c>
      <c r="G35" t="s">
        <v>68</v>
      </c>
      <c r="H35">
        <v>10</v>
      </c>
    </row>
    <row r="36" spans="1:8" x14ac:dyDescent="0.2">
      <c r="A36" t="str">
        <f t="shared" si="0"/>
        <v>Strekning 11</v>
      </c>
      <c r="B36">
        <v>1</v>
      </c>
      <c r="C36">
        <v>11</v>
      </c>
      <c r="D36" t="s">
        <v>37</v>
      </c>
      <c r="E36" t="s">
        <v>38</v>
      </c>
      <c r="F36" t="s">
        <v>76</v>
      </c>
      <c r="G36" t="s">
        <v>60</v>
      </c>
      <c r="H36">
        <v>10</v>
      </c>
    </row>
    <row r="37" spans="1:8" x14ac:dyDescent="0.2">
      <c r="A37" t="str">
        <f t="shared" si="0"/>
        <v>Strekning 11</v>
      </c>
      <c r="B37">
        <v>1</v>
      </c>
      <c r="C37">
        <v>11</v>
      </c>
      <c r="D37" t="s">
        <v>37</v>
      </c>
      <c r="E37" t="s">
        <v>38</v>
      </c>
      <c r="F37" t="s">
        <v>76</v>
      </c>
      <c r="G37" t="s">
        <v>68</v>
      </c>
      <c r="H37">
        <v>10</v>
      </c>
    </row>
    <row r="38" spans="1:8" x14ac:dyDescent="0.2">
      <c r="A38" t="str">
        <f t="shared" si="0"/>
        <v>Strekning 11</v>
      </c>
      <c r="B38">
        <v>1</v>
      </c>
      <c r="C38">
        <v>11</v>
      </c>
      <c r="D38" t="s">
        <v>37</v>
      </c>
      <c r="E38" t="s">
        <v>38</v>
      </c>
      <c r="F38" t="s">
        <v>76</v>
      </c>
      <c r="G38" t="s">
        <v>63</v>
      </c>
      <c r="H38">
        <v>10</v>
      </c>
    </row>
    <row r="39" spans="1:8" x14ac:dyDescent="0.2">
      <c r="A39" t="str">
        <f t="shared" si="0"/>
        <v>Strekning 11</v>
      </c>
      <c r="B39">
        <v>1</v>
      </c>
      <c r="C39">
        <v>11</v>
      </c>
      <c r="D39" t="s">
        <v>37</v>
      </c>
      <c r="E39" t="s">
        <v>38</v>
      </c>
      <c r="F39" t="s">
        <v>64</v>
      </c>
      <c r="G39" t="s">
        <v>68</v>
      </c>
      <c r="H39">
        <v>10</v>
      </c>
    </row>
    <row r="40" spans="1:8" x14ac:dyDescent="0.2">
      <c r="A40" t="str">
        <f t="shared" si="0"/>
        <v>Strekning 11</v>
      </c>
      <c r="B40">
        <v>1</v>
      </c>
      <c r="C40">
        <v>11</v>
      </c>
      <c r="D40" t="s">
        <v>37</v>
      </c>
      <c r="E40" t="s">
        <v>38</v>
      </c>
      <c r="F40" t="s">
        <v>64</v>
      </c>
      <c r="G40" t="s">
        <v>63</v>
      </c>
      <c r="H40">
        <v>10</v>
      </c>
    </row>
  </sheetData>
  <pageMargins left="0.75" right="0.75" top="1" bottom="1"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C1BF"/>
  </sheetPr>
  <dimension ref="A1:CI145"/>
  <sheetViews>
    <sheetView zoomScaleNormal="100" workbookViewId="0">
      <selection activeCell="A35" activeCellId="1" sqref="C4:CJ4 A35"/>
    </sheetView>
  </sheetViews>
  <sheetFormatPr baseColWidth="10" defaultColWidth="9.1640625" defaultRowHeight="15" x14ac:dyDescent="0.2"/>
  <cols>
    <col min="1" max="1" width="31.6640625" customWidth="1"/>
    <col min="2" max="2" width="15.5" customWidth="1"/>
    <col min="3" max="3" width="41.5" customWidth="1"/>
    <col min="4" max="86" width="12.33203125" customWidth="1"/>
    <col min="87" max="1025" width="8.5" customWidth="1"/>
  </cols>
  <sheetData>
    <row r="1" spans="1:87" ht="15" customHeight="1" x14ac:dyDescent="0.2">
      <c r="A1" s="9" t="s">
        <v>54</v>
      </c>
      <c r="B1" s="10" t="s">
        <v>55</v>
      </c>
      <c r="C1" s="10" t="s">
        <v>77</v>
      </c>
      <c r="D1" s="9">
        <v>2017</v>
      </c>
      <c r="E1" s="9">
        <v>2018</v>
      </c>
      <c r="F1" s="9">
        <v>2019</v>
      </c>
      <c r="G1" s="9">
        <v>2020</v>
      </c>
      <c r="H1" s="9">
        <v>2021</v>
      </c>
      <c r="I1" s="9">
        <v>2022</v>
      </c>
      <c r="J1" s="9">
        <v>2023</v>
      </c>
      <c r="K1" s="9">
        <v>2024</v>
      </c>
      <c r="L1" s="9">
        <v>2025</v>
      </c>
      <c r="M1" s="9">
        <v>2026</v>
      </c>
      <c r="N1" s="9">
        <v>2027</v>
      </c>
      <c r="O1" s="9">
        <v>2028</v>
      </c>
      <c r="P1" s="9">
        <v>2029</v>
      </c>
      <c r="Q1" s="9">
        <v>2030</v>
      </c>
      <c r="R1" s="9">
        <v>2031</v>
      </c>
      <c r="S1" s="9">
        <v>2032</v>
      </c>
      <c r="T1" s="9">
        <v>2033</v>
      </c>
      <c r="U1" s="9">
        <v>2034</v>
      </c>
      <c r="V1" s="9">
        <v>2035</v>
      </c>
      <c r="W1" s="9">
        <v>2036</v>
      </c>
      <c r="X1" s="9">
        <v>2037</v>
      </c>
      <c r="Y1" s="9">
        <v>2038</v>
      </c>
      <c r="Z1" s="9">
        <v>2039</v>
      </c>
      <c r="AA1" s="9">
        <v>2040</v>
      </c>
      <c r="AB1" s="9">
        <v>2041</v>
      </c>
      <c r="AC1" s="9">
        <v>2042</v>
      </c>
      <c r="AD1" s="9">
        <v>2043</v>
      </c>
      <c r="AE1" s="9">
        <v>2044</v>
      </c>
      <c r="AF1" s="9">
        <v>2045</v>
      </c>
      <c r="AG1" s="9">
        <v>2046</v>
      </c>
      <c r="AH1" s="9">
        <v>2047</v>
      </c>
      <c r="AI1" s="9">
        <v>2048</v>
      </c>
      <c r="AJ1" s="9">
        <v>2049</v>
      </c>
      <c r="AK1" s="9">
        <v>2050</v>
      </c>
      <c r="AL1" s="9">
        <v>2051</v>
      </c>
      <c r="AM1" s="9">
        <v>2052</v>
      </c>
      <c r="AN1" s="9">
        <v>2053</v>
      </c>
      <c r="AO1" s="9">
        <v>2054</v>
      </c>
      <c r="AP1" s="9">
        <v>2055</v>
      </c>
      <c r="AQ1" s="9">
        <v>2056</v>
      </c>
      <c r="AR1" s="9">
        <v>2057</v>
      </c>
      <c r="AS1" s="9">
        <v>2058</v>
      </c>
      <c r="AT1" s="9">
        <v>2059</v>
      </c>
      <c r="AU1" s="9">
        <v>2060</v>
      </c>
      <c r="AV1" s="9">
        <v>2061</v>
      </c>
      <c r="AW1" s="9">
        <v>2062</v>
      </c>
      <c r="AX1" s="9">
        <v>2063</v>
      </c>
      <c r="AY1" s="9">
        <v>2064</v>
      </c>
      <c r="AZ1" s="9">
        <v>2065</v>
      </c>
      <c r="BA1" s="9">
        <v>2066</v>
      </c>
      <c r="BB1" s="9">
        <v>2067</v>
      </c>
      <c r="BC1" s="9">
        <v>2068</v>
      </c>
      <c r="BD1" s="9">
        <v>2069</v>
      </c>
      <c r="BE1" s="9">
        <v>2070</v>
      </c>
      <c r="BF1" s="9">
        <v>2071</v>
      </c>
      <c r="BG1" s="9">
        <v>2072</v>
      </c>
      <c r="BH1" s="9">
        <v>2073</v>
      </c>
      <c r="BI1" s="9">
        <v>2074</v>
      </c>
      <c r="BJ1" s="9">
        <v>2075</v>
      </c>
      <c r="BK1" s="9">
        <v>2076</v>
      </c>
      <c r="BL1" s="9">
        <v>2077</v>
      </c>
      <c r="BM1" s="9">
        <v>2078</v>
      </c>
      <c r="BN1" s="9">
        <v>2079</v>
      </c>
      <c r="BO1" s="9">
        <v>2080</v>
      </c>
      <c r="BP1" s="9">
        <v>2081</v>
      </c>
      <c r="BQ1" s="9">
        <v>2082</v>
      </c>
      <c r="BR1" s="9">
        <v>2083</v>
      </c>
      <c r="BS1" s="9">
        <v>2084</v>
      </c>
      <c r="BT1" s="9">
        <v>2085</v>
      </c>
      <c r="BU1" s="9">
        <v>2086</v>
      </c>
      <c r="BV1" s="9">
        <v>2087</v>
      </c>
      <c r="BW1" s="9">
        <v>2088</v>
      </c>
      <c r="BX1" s="9">
        <v>2089</v>
      </c>
      <c r="BY1" s="9">
        <v>2090</v>
      </c>
      <c r="BZ1" s="9">
        <v>2091</v>
      </c>
      <c r="CA1" s="9">
        <v>2092</v>
      </c>
      <c r="CB1" s="9">
        <v>2093</v>
      </c>
      <c r="CC1" s="9">
        <v>2094</v>
      </c>
      <c r="CD1" s="9">
        <v>2095</v>
      </c>
      <c r="CE1" s="9">
        <v>2096</v>
      </c>
      <c r="CF1" s="9">
        <v>2097</v>
      </c>
      <c r="CG1" s="9">
        <v>2098</v>
      </c>
      <c r="CH1" s="9">
        <v>2099</v>
      </c>
      <c r="CI1" s="9">
        <v>2100</v>
      </c>
    </row>
    <row r="2" spans="1:87" x14ac:dyDescent="0.2">
      <c r="A2" s="11" t="s">
        <v>65</v>
      </c>
      <c r="B2" s="12" t="s">
        <v>57</v>
      </c>
      <c r="C2" t="s">
        <v>78</v>
      </c>
      <c r="D2" s="13">
        <v>-9.8076365004310401E-3</v>
      </c>
      <c r="E2" s="13">
        <v>1.14423192454389E-2</v>
      </c>
      <c r="F2" s="13">
        <v>1.14423192454389E-2</v>
      </c>
      <c r="G2" s="13">
        <v>1.14423192454389E-2</v>
      </c>
      <c r="H2" s="13">
        <v>1.14423192454389E-2</v>
      </c>
      <c r="I2" s="13">
        <v>-1.18313675253989E-3</v>
      </c>
      <c r="J2" s="13">
        <v>-1.18313675253989E-3</v>
      </c>
      <c r="K2" s="13">
        <v>-1.18313675253989E-3</v>
      </c>
      <c r="L2" s="13">
        <v>-1.18313675253989E-3</v>
      </c>
      <c r="M2" s="13">
        <v>-1.18313675253989E-3</v>
      </c>
      <c r="N2" s="13">
        <v>-1.18313675253989E-3</v>
      </c>
      <c r="O2" s="13">
        <v>5.07744641477625E-4</v>
      </c>
      <c r="P2" s="13">
        <v>5.07744641477625E-4</v>
      </c>
      <c r="Q2" s="13">
        <v>5.07744641477625E-4</v>
      </c>
      <c r="R2" s="13">
        <v>5.07744641477625E-4</v>
      </c>
      <c r="S2" s="13">
        <v>5.07744641477625E-4</v>
      </c>
      <c r="T2" s="13">
        <v>5.07744641477625E-4</v>
      </c>
      <c r="U2" s="13">
        <v>5.07744641477625E-4</v>
      </c>
      <c r="V2" s="13">
        <v>5.07744641477625E-4</v>
      </c>
      <c r="W2" s="13">
        <v>5.07744641477625E-4</v>
      </c>
      <c r="X2" s="13">
        <v>5.07744641477625E-4</v>
      </c>
      <c r="Y2" s="13">
        <v>5.07744641477625E-4</v>
      </c>
      <c r="Z2" s="13">
        <v>5.07744641477625E-4</v>
      </c>
      <c r="AA2" s="13">
        <v>5.2391134944429502E-3</v>
      </c>
      <c r="AB2" s="13">
        <v>5.2391134944429502E-3</v>
      </c>
      <c r="AC2" s="13">
        <v>5.2391134944429502E-3</v>
      </c>
      <c r="AD2" s="13">
        <v>5.2391134944429502E-3</v>
      </c>
      <c r="AE2" s="13">
        <v>5.2391134944429502E-3</v>
      </c>
      <c r="AF2" s="13">
        <v>5.2391134944429502E-3</v>
      </c>
      <c r="AG2" s="13">
        <v>5.2391134944429502E-3</v>
      </c>
      <c r="AH2" s="13">
        <v>5.2391134944429502E-3</v>
      </c>
      <c r="AI2" s="13">
        <v>5.2391134944429502E-3</v>
      </c>
      <c r="AJ2" s="13">
        <v>5.2391134944429502E-3</v>
      </c>
      <c r="AK2" s="13">
        <v>5.2391134944429502E-3</v>
      </c>
      <c r="AL2" s="13">
        <v>5.2339443975831304E-3</v>
      </c>
      <c r="AM2" s="13">
        <v>5.2184575070674298E-3</v>
      </c>
      <c r="AN2" s="13">
        <v>5.1927139425774404E-3</v>
      </c>
      <c r="AO2" s="13">
        <v>5.1568153022010796E-3</v>
      </c>
      <c r="AP2" s="13">
        <v>5.1109032614713897E-3</v>
      </c>
      <c r="AQ2" s="13">
        <v>5.0551590142379104E-3</v>
      </c>
      <c r="AR2" s="13">
        <v>4.9898025575773599E-3</v>
      </c>
      <c r="AS2" s="13">
        <v>4.9150918235656297E-3</v>
      </c>
      <c r="AT2" s="13">
        <v>4.8313216613377896E-3</v>
      </c>
      <c r="AU2" s="13">
        <v>4.73882267345321E-3</v>
      </c>
      <c r="AV2" s="13">
        <v>4.63795991115829E-3</v>
      </c>
      <c r="AW2" s="13">
        <v>4.5291314336960101E-3</v>
      </c>
      <c r="AX2" s="13">
        <v>4.4127667373479E-3</v>
      </c>
      <c r="AY2" s="13">
        <v>4.2893250604084899E-3</v>
      </c>
      <c r="AZ2" s="13">
        <v>4.1592935707814999E-3</v>
      </c>
      <c r="BA2" s="13">
        <v>4.0231854433507601E-3</v>
      </c>
      <c r="BB2" s="13">
        <v>3.8815378347133601E-3</v>
      </c>
      <c r="BC2" s="13">
        <v>3.73490976326794E-3</v>
      </c>
      <c r="BD2" s="13">
        <v>3.5838799030245101E-3</v>
      </c>
      <c r="BE2" s="13">
        <v>3.4290442998424699E-3</v>
      </c>
      <c r="BF2" s="13">
        <v>3.2710140191099198E-3</v>
      </c>
      <c r="BG2" s="13">
        <v>3.1104127341477399E-3</v>
      </c>
      <c r="BH2" s="13">
        <v>2.9478742648559298E-3</v>
      </c>
      <c r="BI2" s="13">
        <v>2.7840400763160301E-3</v>
      </c>
      <c r="BJ2" s="13">
        <v>2.6195567472214699E-3</v>
      </c>
      <c r="BK2" s="13">
        <v>2.4550734181269201E-3</v>
      </c>
      <c r="BL2" s="13">
        <v>2.29123922958702E-3</v>
      </c>
      <c r="BM2" s="13">
        <v>2.1287007602952099E-3</v>
      </c>
      <c r="BN2" s="13">
        <v>1.9680994753330299E-3</v>
      </c>
      <c r="BO2" s="13">
        <v>1.8100691946004799E-3</v>
      </c>
      <c r="BP2" s="13">
        <v>1.6552335914184399E-3</v>
      </c>
      <c r="BQ2" s="13">
        <v>1.50420373117501E-3</v>
      </c>
      <c r="BR2" s="13">
        <v>1.3575756597295899E-3</v>
      </c>
      <c r="BS2" s="13">
        <v>1.21592805109219E-3</v>
      </c>
      <c r="BT2" s="13">
        <v>1.0798199236614499E-3</v>
      </c>
      <c r="BU2" s="13">
        <v>9.4978843403446204E-4</v>
      </c>
      <c r="BV2" s="13">
        <v>8.2634675709504404E-4</v>
      </c>
      <c r="BW2" s="13">
        <v>7.0998206074693901E-4</v>
      </c>
      <c r="BX2" s="13">
        <v>6.0115358328465798E-4</v>
      </c>
      <c r="BY2" s="13">
        <v>5.0029082098974301E-4</v>
      </c>
      <c r="BZ2" s="13">
        <v>4.0779183310516099E-4</v>
      </c>
      <c r="CA2" s="13">
        <v>3.2402167087732198E-4</v>
      </c>
      <c r="CB2" s="13">
        <v>2.4931093686559398E-4</v>
      </c>
      <c r="CC2" s="13">
        <v>1.83954480205034E-4</v>
      </c>
      <c r="CD2" s="13">
        <v>1.2821023297155499E-4</v>
      </c>
      <c r="CE2" s="13">
        <v>8.2298192241864602E-5</v>
      </c>
      <c r="CF2" s="13">
        <v>4.63995518655057E-5</v>
      </c>
      <c r="CG2" s="13">
        <v>2.0655987375516398E-5</v>
      </c>
      <c r="CH2" s="13">
        <v>5.16909685982156E-6</v>
      </c>
      <c r="CI2" s="13">
        <v>0</v>
      </c>
    </row>
    <row r="3" spans="1:87" x14ac:dyDescent="0.2">
      <c r="A3" s="11" t="s">
        <v>65</v>
      </c>
      <c r="B3" s="12" t="s">
        <v>68</v>
      </c>
      <c r="C3" t="s">
        <v>79</v>
      </c>
      <c r="D3" s="13">
        <v>-9.8076365004310401E-3</v>
      </c>
      <c r="E3" s="13">
        <v>1.14423192454389E-2</v>
      </c>
      <c r="F3" s="13">
        <v>1.14423192454389E-2</v>
      </c>
      <c r="G3" s="13">
        <v>1.14423192454389E-2</v>
      </c>
      <c r="H3" s="13">
        <v>1.14423192454389E-2</v>
      </c>
      <c r="I3" s="13">
        <v>-1.18313675253989E-3</v>
      </c>
      <c r="J3" s="13">
        <v>-1.18313675253989E-3</v>
      </c>
      <c r="K3" s="13">
        <v>-1.18313675253989E-3</v>
      </c>
      <c r="L3" s="13">
        <v>-1.18313675253989E-3</v>
      </c>
      <c r="M3" s="13">
        <v>-1.18313675253989E-3</v>
      </c>
      <c r="N3" s="13">
        <v>-1.18313675253989E-3</v>
      </c>
      <c r="O3" s="13">
        <v>5.07744641477625E-4</v>
      </c>
      <c r="P3" s="13">
        <v>5.07744641477625E-4</v>
      </c>
      <c r="Q3" s="13">
        <v>5.07744641477625E-4</v>
      </c>
      <c r="R3" s="13">
        <v>5.07744641477625E-4</v>
      </c>
      <c r="S3" s="13">
        <v>5.07744641477625E-4</v>
      </c>
      <c r="T3" s="13">
        <v>5.07744641477625E-4</v>
      </c>
      <c r="U3" s="13">
        <v>5.07744641477625E-4</v>
      </c>
      <c r="V3" s="13">
        <v>5.07744641477625E-4</v>
      </c>
      <c r="W3" s="13">
        <v>5.07744641477625E-4</v>
      </c>
      <c r="X3" s="13">
        <v>5.07744641477625E-4</v>
      </c>
      <c r="Y3" s="13">
        <v>5.07744641477625E-4</v>
      </c>
      <c r="Z3" s="13">
        <v>5.07744641477625E-4</v>
      </c>
      <c r="AA3" s="13">
        <v>5.2391134944429502E-3</v>
      </c>
      <c r="AB3" s="13">
        <v>5.2391134944429502E-3</v>
      </c>
      <c r="AC3" s="13">
        <v>5.2391134944429502E-3</v>
      </c>
      <c r="AD3" s="13">
        <v>5.2391134944429502E-3</v>
      </c>
      <c r="AE3" s="13">
        <v>5.2391134944429502E-3</v>
      </c>
      <c r="AF3" s="13">
        <v>5.2391134944429502E-3</v>
      </c>
      <c r="AG3" s="13">
        <v>5.2391134944429502E-3</v>
      </c>
      <c r="AH3" s="13">
        <v>5.2391134944429502E-3</v>
      </c>
      <c r="AI3" s="13">
        <v>5.2391134944429502E-3</v>
      </c>
      <c r="AJ3" s="13">
        <v>5.2391134944429502E-3</v>
      </c>
      <c r="AK3" s="13">
        <v>5.2391134944429502E-3</v>
      </c>
      <c r="AL3" s="13">
        <v>5.2339443975831304E-3</v>
      </c>
      <c r="AM3" s="13">
        <v>5.2184575070674298E-3</v>
      </c>
      <c r="AN3" s="13">
        <v>5.1927139425774404E-3</v>
      </c>
      <c r="AO3" s="13">
        <v>5.1568153022010796E-3</v>
      </c>
      <c r="AP3" s="13">
        <v>5.1109032614713897E-3</v>
      </c>
      <c r="AQ3" s="13">
        <v>5.0551590142379104E-3</v>
      </c>
      <c r="AR3" s="13">
        <v>4.9898025575773599E-3</v>
      </c>
      <c r="AS3" s="13">
        <v>4.9150918235656297E-3</v>
      </c>
      <c r="AT3" s="13">
        <v>4.8313216613377896E-3</v>
      </c>
      <c r="AU3" s="13">
        <v>4.73882267345321E-3</v>
      </c>
      <c r="AV3" s="13">
        <v>4.63795991115829E-3</v>
      </c>
      <c r="AW3" s="13">
        <v>4.5291314336960101E-3</v>
      </c>
      <c r="AX3" s="13">
        <v>4.4127667373479E-3</v>
      </c>
      <c r="AY3" s="13">
        <v>4.2893250604084899E-3</v>
      </c>
      <c r="AZ3" s="13">
        <v>4.1592935707814999E-3</v>
      </c>
      <c r="BA3" s="13">
        <v>4.0231854433507601E-3</v>
      </c>
      <c r="BB3" s="13">
        <v>3.8815378347133601E-3</v>
      </c>
      <c r="BC3" s="13">
        <v>3.73490976326794E-3</v>
      </c>
      <c r="BD3" s="13">
        <v>3.5838799030245101E-3</v>
      </c>
      <c r="BE3" s="13">
        <v>3.4290442998424699E-3</v>
      </c>
      <c r="BF3" s="13">
        <v>3.2710140191099198E-3</v>
      </c>
      <c r="BG3" s="13">
        <v>3.1104127341477399E-3</v>
      </c>
      <c r="BH3" s="13">
        <v>2.9478742648559298E-3</v>
      </c>
      <c r="BI3" s="13">
        <v>2.7840400763160301E-3</v>
      </c>
      <c r="BJ3" s="13">
        <v>2.6195567472214699E-3</v>
      </c>
      <c r="BK3" s="13">
        <v>2.4550734181269201E-3</v>
      </c>
      <c r="BL3" s="13">
        <v>2.29123922958702E-3</v>
      </c>
      <c r="BM3" s="13">
        <v>2.1287007602952099E-3</v>
      </c>
      <c r="BN3" s="13">
        <v>1.9680994753330299E-3</v>
      </c>
      <c r="BO3" s="13">
        <v>1.8100691946004799E-3</v>
      </c>
      <c r="BP3" s="13">
        <v>1.6552335914184399E-3</v>
      </c>
      <c r="BQ3" s="13">
        <v>1.50420373117501E-3</v>
      </c>
      <c r="BR3" s="13">
        <v>1.3575756597295899E-3</v>
      </c>
      <c r="BS3" s="13">
        <v>1.21592805109219E-3</v>
      </c>
      <c r="BT3" s="13">
        <v>1.0798199236614499E-3</v>
      </c>
      <c r="BU3" s="13">
        <v>9.4978843403446204E-4</v>
      </c>
      <c r="BV3" s="13">
        <v>8.2634675709504404E-4</v>
      </c>
      <c r="BW3" s="13">
        <v>7.0998206074693901E-4</v>
      </c>
      <c r="BX3" s="13">
        <v>6.0115358328465798E-4</v>
      </c>
      <c r="BY3" s="13">
        <v>5.0029082098974301E-4</v>
      </c>
      <c r="BZ3" s="13">
        <v>4.0779183310516099E-4</v>
      </c>
      <c r="CA3" s="13">
        <v>3.2402167087732198E-4</v>
      </c>
      <c r="CB3" s="13">
        <v>2.4931093686559398E-4</v>
      </c>
      <c r="CC3" s="13">
        <v>1.83954480205034E-4</v>
      </c>
      <c r="CD3" s="13">
        <v>1.2821023297155499E-4</v>
      </c>
      <c r="CE3" s="13">
        <v>8.2298192241864602E-5</v>
      </c>
      <c r="CF3" s="13">
        <v>4.63995518655057E-5</v>
      </c>
      <c r="CG3" s="13">
        <v>2.0655987375516398E-5</v>
      </c>
      <c r="CH3" s="13">
        <v>5.16909685982156E-6</v>
      </c>
      <c r="CI3" s="13">
        <v>0</v>
      </c>
    </row>
    <row r="4" spans="1:87" x14ac:dyDescent="0.2">
      <c r="A4" s="11" t="s">
        <v>65</v>
      </c>
      <c r="B4" s="12" t="s">
        <v>63</v>
      </c>
      <c r="C4" t="s">
        <v>80</v>
      </c>
      <c r="D4" s="13">
        <v>-9.8076365004310401E-3</v>
      </c>
      <c r="E4" s="13">
        <v>1.14423192454389E-2</v>
      </c>
      <c r="F4" s="13">
        <v>1.14423192454389E-2</v>
      </c>
      <c r="G4" s="13">
        <v>1.14423192454389E-2</v>
      </c>
      <c r="H4" s="13">
        <v>1.14423192454389E-2</v>
      </c>
      <c r="I4" s="13">
        <v>-1.18313675253989E-3</v>
      </c>
      <c r="J4" s="13">
        <v>-1.18313675253989E-3</v>
      </c>
      <c r="K4" s="13">
        <v>-1.18313675253989E-3</v>
      </c>
      <c r="L4" s="13">
        <v>-1.18313675253989E-3</v>
      </c>
      <c r="M4" s="13">
        <v>-1.18313675253989E-3</v>
      </c>
      <c r="N4" s="13">
        <v>-1.18313675253989E-3</v>
      </c>
      <c r="O4" s="13">
        <v>5.07744641477625E-4</v>
      </c>
      <c r="P4" s="13">
        <v>5.07744641477625E-4</v>
      </c>
      <c r="Q4" s="13">
        <v>5.07744641477625E-4</v>
      </c>
      <c r="R4" s="13">
        <v>5.07744641477625E-4</v>
      </c>
      <c r="S4" s="13">
        <v>5.07744641477625E-4</v>
      </c>
      <c r="T4" s="13">
        <v>5.07744641477625E-4</v>
      </c>
      <c r="U4" s="13">
        <v>5.07744641477625E-4</v>
      </c>
      <c r="V4" s="13">
        <v>5.07744641477625E-4</v>
      </c>
      <c r="W4" s="13">
        <v>5.07744641477625E-4</v>
      </c>
      <c r="X4" s="13">
        <v>5.07744641477625E-4</v>
      </c>
      <c r="Y4" s="13">
        <v>5.07744641477625E-4</v>
      </c>
      <c r="Z4" s="13">
        <v>5.07744641477625E-4</v>
      </c>
      <c r="AA4" s="13">
        <v>5.2391134944429502E-3</v>
      </c>
      <c r="AB4" s="13">
        <v>5.2391134944429502E-3</v>
      </c>
      <c r="AC4" s="13">
        <v>5.2391134944429502E-3</v>
      </c>
      <c r="AD4" s="13">
        <v>5.2391134944429502E-3</v>
      </c>
      <c r="AE4" s="13">
        <v>5.2391134944429502E-3</v>
      </c>
      <c r="AF4" s="13">
        <v>5.2391134944429502E-3</v>
      </c>
      <c r="AG4" s="13">
        <v>5.2391134944429502E-3</v>
      </c>
      <c r="AH4" s="13">
        <v>5.2391134944429502E-3</v>
      </c>
      <c r="AI4" s="13">
        <v>5.2391134944429502E-3</v>
      </c>
      <c r="AJ4" s="13">
        <v>5.2391134944429502E-3</v>
      </c>
      <c r="AK4" s="13">
        <v>5.2391134944429502E-3</v>
      </c>
      <c r="AL4" s="13">
        <v>5.2339443975831304E-3</v>
      </c>
      <c r="AM4" s="13">
        <v>5.2184575070674298E-3</v>
      </c>
      <c r="AN4" s="13">
        <v>5.1927139425774404E-3</v>
      </c>
      <c r="AO4" s="13">
        <v>5.1568153022010796E-3</v>
      </c>
      <c r="AP4" s="13">
        <v>5.1109032614713897E-3</v>
      </c>
      <c r="AQ4" s="13">
        <v>5.0551590142379104E-3</v>
      </c>
      <c r="AR4" s="13">
        <v>4.9898025575773599E-3</v>
      </c>
      <c r="AS4" s="13">
        <v>4.9150918235656297E-3</v>
      </c>
      <c r="AT4" s="13">
        <v>4.8313216613377896E-3</v>
      </c>
      <c r="AU4" s="13">
        <v>4.73882267345321E-3</v>
      </c>
      <c r="AV4" s="13">
        <v>4.63795991115829E-3</v>
      </c>
      <c r="AW4" s="13">
        <v>4.5291314336960101E-3</v>
      </c>
      <c r="AX4" s="13">
        <v>4.4127667373479E-3</v>
      </c>
      <c r="AY4" s="13">
        <v>4.2893250604084899E-3</v>
      </c>
      <c r="AZ4" s="13">
        <v>4.1592935707814999E-3</v>
      </c>
      <c r="BA4" s="13">
        <v>4.0231854433507601E-3</v>
      </c>
      <c r="BB4" s="13">
        <v>3.8815378347133601E-3</v>
      </c>
      <c r="BC4" s="13">
        <v>3.73490976326794E-3</v>
      </c>
      <c r="BD4" s="13">
        <v>3.5838799030245101E-3</v>
      </c>
      <c r="BE4" s="13">
        <v>3.4290442998424699E-3</v>
      </c>
      <c r="BF4" s="13">
        <v>3.2710140191099198E-3</v>
      </c>
      <c r="BG4" s="13">
        <v>3.1104127341477399E-3</v>
      </c>
      <c r="BH4" s="13">
        <v>2.9478742648559298E-3</v>
      </c>
      <c r="BI4" s="13">
        <v>2.7840400763160301E-3</v>
      </c>
      <c r="BJ4" s="13">
        <v>2.6195567472214699E-3</v>
      </c>
      <c r="BK4" s="13">
        <v>2.4550734181269201E-3</v>
      </c>
      <c r="BL4" s="13">
        <v>2.29123922958702E-3</v>
      </c>
      <c r="BM4" s="13">
        <v>2.1287007602952099E-3</v>
      </c>
      <c r="BN4" s="13">
        <v>1.9680994753330299E-3</v>
      </c>
      <c r="BO4" s="13">
        <v>1.8100691946004799E-3</v>
      </c>
      <c r="BP4" s="13">
        <v>1.6552335914184399E-3</v>
      </c>
      <c r="BQ4" s="13">
        <v>1.50420373117501E-3</v>
      </c>
      <c r="BR4" s="13">
        <v>1.3575756597295899E-3</v>
      </c>
      <c r="BS4" s="13">
        <v>1.21592805109219E-3</v>
      </c>
      <c r="BT4" s="13">
        <v>1.0798199236614499E-3</v>
      </c>
      <c r="BU4" s="13">
        <v>9.4978843403446204E-4</v>
      </c>
      <c r="BV4" s="13">
        <v>8.2634675709504404E-4</v>
      </c>
      <c r="BW4" s="13">
        <v>7.0998206074693901E-4</v>
      </c>
      <c r="BX4" s="13">
        <v>6.0115358328465798E-4</v>
      </c>
      <c r="BY4" s="13">
        <v>5.0029082098974301E-4</v>
      </c>
      <c r="BZ4" s="13">
        <v>4.0779183310516099E-4</v>
      </c>
      <c r="CA4" s="13">
        <v>3.2402167087732198E-4</v>
      </c>
      <c r="CB4" s="13">
        <v>2.4931093686559398E-4</v>
      </c>
      <c r="CC4" s="13">
        <v>1.83954480205034E-4</v>
      </c>
      <c r="CD4" s="13">
        <v>1.2821023297155499E-4</v>
      </c>
      <c r="CE4" s="13">
        <v>8.2298192241864602E-5</v>
      </c>
      <c r="CF4" s="13">
        <v>4.63995518655057E-5</v>
      </c>
      <c r="CG4" s="13">
        <v>2.0655987375516398E-5</v>
      </c>
      <c r="CH4" s="13">
        <v>5.16909685982156E-6</v>
      </c>
      <c r="CI4" s="13">
        <v>0</v>
      </c>
    </row>
    <row r="5" spans="1:87" x14ac:dyDescent="0.2">
      <c r="A5" s="11" t="s">
        <v>65</v>
      </c>
      <c r="B5" s="12" t="s">
        <v>60</v>
      </c>
      <c r="C5" t="s">
        <v>81</v>
      </c>
      <c r="D5" s="13">
        <v>-9.8076365004310401E-3</v>
      </c>
      <c r="E5" s="13">
        <v>1.14423192454389E-2</v>
      </c>
      <c r="F5" s="13">
        <v>1.14423192454389E-2</v>
      </c>
      <c r="G5" s="13">
        <v>1.14423192454389E-2</v>
      </c>
      <c r="H5" s="13">
        <v>1.14423192454389E-2</v>
      </c>
      <c r="I5" s="13">
        <v>-1.18313675253989E-3</v>
      </c>
      <c r="J5" s="13">
        <v>-1.18313675253989E-3</v>
      </c>
      <c r="K5" s="13">
        <v>-1.18313675253989E-3</v>
      </c>
      <c r="L5" s="13">
        <v>-1.18313675253989E-3</v>
      </c>
      <c r="M5" s="13">
        <v>-1.18313675253989E-3</v>
      </c>
      <c r="N5" s="13">
        <v>-1.18313675253989E-3</v>
      </c>
      <c r="O5" s="13">
        <v>5.07744641477625E-4</v>
      </c>
      <c r="P5" s="13">
        <v>5.07744641477625E-4</v>
      </c>
      <c r="Q5" s="13">
        <v>5.07744641477625E-4</v>
      </c>
      <c r="R5" s="13">
        <v>5.07744641477625E-4</v>
      </c>
      <c r="S5" s="13">
        <v>5.07744641477625E-4</v>
      </c>
      <c r="T5" s="13">
        <v>5.07744641477625E-4</v>
      </c>
      <c r="U5" s="13">
        <v>5.07744641477625E-4</v>
      </c>
      <c r="V5" s="13">
        <v>5.07744641477625E-4</v>
      </c>
      <c r="W5" s="13">
        <v>5.07744641477625E-4</v>
      </c>
      <c r="X5" s="13">
        <v>5.07744641477625E-4</v>
      </c>
      <c r="Y5" s="13">
        <v>5.07744641477625E-4</v>
      </c>
      <c r="Z5" s="13">
        <v>5.07744641477625E-4</v>
      </c>
      <c r="AA5" s="13">
        <v>5.2391134944429502E-3</v>
      </c>
      <c r="AB5" s="13">
        <v>5.2391134944429502E-3</v>
      </c>
      <c r="AC5" s="13">
        <v>5.2391134944429502E-3</v>
      </c>
      <c r="AD5" s="13">
        <v>5.2391134944429502E-3</v>
      </c>
      <c r="AE5" s="13">
        <v>5.2391134944429502E-3</v>
      </c>
      <c r="AF5" s="13">
        <v>5.2391134944429502E-3</v>
      </c>
      <c r="AG5" s="13">
        <v>5.2391134944429502E-3</v>
      </c>
      <c r="AH5" s="13">
        <v>5.2391134944429502E-3</v>
      </c>
      <c r="AI5" s="13">
        <v>5.2391134944429502E-3</v>
      </c>
      <c r="AJ5" s="13">
        <v>5.2391134944429502E-3</v>
      </c>
      <c r="AK5" s="13">
        <v>5.2391134944429502E-3</v>
      </c>
      <c r="AL5" s="13">
        <v>5.2339443975831304E-3</v>
      </c>
      <c r="AM5" s="13">
        <v>5.2184575070674298E-3</v>
      </c>
      <c r="AN5" s="13">
        <v>5.1927139425774404E-3</v>
      </c>
      <c r="AO5" s="13">
        <v>5.1568153022010796E-3</v>
      </c>
      <c r="AP5" s="13">
        <v>5.1109032614713897E-3</v>
      </c>
      <c r="AQ5" s="13">
        <v>5.0551590142379104E-3</v>
      </c>
      <c r="AR5" s="13">
        <v>4.9898025575773599E-3</v>
      </c>
      <c r="AS5" s="13">
        <v>4.9150918235656297E-3</v>
      </c>
      <c r="AT5" s="13">
        <v>4.8313216613377896E-3</v>
      </c>
      <c r="AU5" s="13">
        <v>4.73882267345321E-3</v>
      </c>
      <c r="AV5" s="13">
        <v>4.63795991115829E-3</v>
      </c>
      <c r="AW5" s="13">
        <v>4.5291314336960101E-3</v>
      </c>
      <c r="AX5" s="13">
        <v>4.4127667373479E-3</v>
      </c>
      <c r="AY5" s="13">
        <v>4.2893250604084899E-3</v>
      </c>
      <c r="AZ5" s="13">
        <v>4.1592935707814999E-3</v>
      </c>
      <c r="BA5" s="13">
        <v>4.0231854433507601E-3</v>
      </c>
      <c r="BB5" s="13">
        <v>3.8815378347133601E-3</v>
      </c>
      <c r="BC5" s="13">
        <v>3.73490976326794E-3</v>
      </c>
      <c r="BD5" s="13">
        <v>3.5838799030245101E-3</v>
      </c>
      <c r="BE5" s="13">
        <v>3.4290442998424699E-3</v>
      </c>
      <c r="BF5" s="13">
        <v>3.2710140191099198E-3</v>
      </c>
      <c r="BG5" s="13">
        <v>3.1104127341477399E-3</v>
      </c>
      <c r="BH5" s="13">
        <v>2.9478742648559298E-3</v>
      </c>
      <c r="BI5" s="13">
        <v>2.7840400763160301E-3</v>
      </c>
      <c r="BJ5" s="13">
        <v>2.6195567472214699E-3</v>
      </c>
      <c r="BK5" s="13">
        <v>2.4550734181269201E-3</v>
      </c>
      <c r="BL5" s="13">
        <v>2.29123922958702E-3</v>
      </c>
      <c r="BM5" s="13">
        <v>2.1287007602952099E-3</v>
      </c>
      <c r="BN5" s="13">
        <v>1.9680994753330299E-3</v>
      </c>
      <c r="BO5" s="13">
        <v>1.8100691946004799E-3</v>
      </c>
      <c r="BP5" s="13">
        <v>1.6552335914184399E-3</v>
      </c>
      <c r="BQ5" s="13">
        <v>1.50420373117501E-3</v>
      </c>
      <c r="BR5" s="13">
        <v>1.3575756597295899E-3</v>
      </c>
      <c r="BS5" s="13">
        <v>1.21592805109219E-3</v>
      </c>
      <c r="BT5" s="13">
        <v>1.0798199236614499E-3</v>
      </c>
      <c r="BU5" s="13">
        <v>9.4978843403446204E-4</v>
      </c>
      <c r="BV5" s="13">
        <v>8.2634675709504404E-4</v>
      </c>
      <c r="BW5" s="13">
        <v>7.0998206074693901E-4</v>
      </c>
      <c r="BX5" s="13">
        <v>6.0115358328465798E-4</v>
      </c>
      <c r="BY5" s="13">
        <v>5.0029082098974301E-4</v>
      </c>
      <c r="BZ5" s="13">
        <v>4.0779183310516099E-4</v>
      </c>
      <c r="CA5" s="13">
        <v>3.2402167087732198E-4</v>
      </c>
      <c r="CB5" s="13">
        <v>2.4931093686559398E-4</v>
      </c>
      <c r="CC5" s="13">
        <v>1.83954480205034E-4</v>
      </c>
      <c r="CD5" s="13">
        <v>1.2821023297155499E-4</v>
      </c>
      <c r="CE5" s="13">
        <v>8.2298192241864602E-5</v>
      </c>
      <c r="CF5" s="13">
        <v>4.63995518655057E-5</v>
      </c>
      <c r="CG5" s="13">
        <v>2.0655987375516398E-5</v>
      </c>
      <c r="CH5" s="13">
        <v>5.16909685982156E-6</v>
      </c>
      <c r="CI5" s="13">
        <v>0</v>
      </c>
    </row>
    <row r="6" spans="1:87" x14ac:dyDescent="0.2">
      <c r="A6" s="11" t="s">
        <v>65</v>
      </c>
      <c r="B6" s="12" t="s">
        <v>75</v>
      </c>
      <c r="C6" t="s">
        <v>82</v>
      </c>
      <c r="D6" s="13">
        <v>-1.9436437838269401E-3</v>
      </c>
      <c r="E6" s="13">
        <v>-3.4997913676110902E-2</v>
      </c>
      <c r="F6" s="13">
        <v>-3.4997913676110902E-2</v>
      </c>
      <c r="G6" s="13">
        <v>-3.4997913676110902E-2</v>
      </c>
      <c r="H6" s="13">
        <v>-3.4997913676110902E-2</v>
      </c>
      <c r="I6" s="13">
        <v>-2.7325614809678201E-2</v>
      </c>
      <c r="J6" s="13">
        <v>-2.7325614809678201E-2</v>
      </c>
      <c r="K6" s="13">
        <v>-2.7325614809678201E-2</v>
      </c>
      <c r="L6" s="13">
        <v>-2.7325614809678201E-2</v>
      </c>
      <c r="M6" s="13">
        <v>-2.7325614809678201E-2</v>
      </c>
      <c r="N6" s="13">
        <v>-2.7325614809678201E-2</v>
      </c>
      <c r="O6" s="13">
        <v>-3.0274553793867599E-2</v>
      </c>
      <c r="P6" s="13">
        <v>-3.0274553793867599E-2</v>
      </c>
      <c r="Q6" s="13">
        <v>-3.0274553793867599E-2</v>
      </c>
      <c r="R6" s="13">
        <v>-3.0274553793867599E-2</v>
      </c>
      <c r="S6" s="13">
        <v>-3.0274553793867599E-2</v>
      </c>
      <c r="T6" s="13">
        <v>-3.0274553793867599E-2</v>
      </c>
      <c r="U6" s="13">
        <v>-3.0274553793867599E-2</v>
      </c>
      <c r="V6" s="13">
        <v>-3.0274553793867599E-2</v>
      </c>
      <c r="W6" s="13">
        <v>-3.0274553793867599E-2</v>
      </c>
      <c r="X6" s="13">
        <v>-3.0274553793867599E-2</v>
      </c>
      <c r="Y6" s="13">
        <v>-3.0274553793867599E-2</v>
      </c>
      <c r="Z6" s="13">
        <v>-3.0274553793867599E-2</v>
      </c>
      <c r="AA6" s="13">
        <v>-1.8369507837952801E-2</v>
      </c>
      <c r="AB6" s="13">
        <v>-1.8369507837952801E-2</v>
      </c>
      <c r="AC6" s="13">
        <v>-1.8369507837952801E-2</v>
      </c>
      <c r="AD6" s="13">
        <v>-1.8369507837952801E-2</v>
      </c>
      <c r="AE6" s="13">
        <v>-1.8369507837952801E-2</v>
      </c>
      <c r="AF6" s="13">
        <v>-1.8369507837952801E-2</v>
      </c>
      <c r="AG6" s="13">
        <v>-1.8369507837952801E-2</v>
      </c>
      <c r="AH6" s="13">
        <v>-1.8369507837952801E-2</v>
      </c>
      <c r="AI6" s="13">
        <v>-1.8369507837952801E-2</v>
      </c>
      <c r="AJ6" s="13">
        <v>-1.8369507837952801E-2</v>
      </c>
      <c r="AK6" s="13">
        <v>-1.8369507837952801E-2</v>
      </c>
      <c r="AL6" s="13">
        <v>-1.83513838241511E-2</v>
      </c>
      <c r="AM6" s="13">
        <v>-1.82970833099486E-2</v>
      </c>
      <c r="AN6" s="13">
        <v>-1.8206820594667199E-2</v>
      </c>
      <c r="AO6" s="13">
        <v>-1.80809519040071E-2</v>
      </c>
      <c r="AP6" s="13">
        <v>-1.7919973984186301E-2</v>
      </c>
      <c r="AQ6" s="13">
        <v>-1.7724522141510601E-2</v>
      </c>
      <c r="AR6" s="13">
        <v>-1.7495367735109499E-2</v>
      </c>
      <c r="AS6" s="13">
        <v>-1.7233415132734398E-2</v>
      </c>
      <c r="AT6" s="13">
        <v>-1.6939698141632199E-2</v>
      </c>
      <c r="AU6" s="13">
        <v>-1.6615375928580201E-2</v>
      </c>
      <c r="AV6" s="13">
        <v>-1.62617284451845E-2</v>
      </c>
      <c r="AW6" s="13">
        <v>-1.5880151376496E-2</v>
      </c>
      <c r="AX6" s="13">
        <v>-1.5472150632878901E-2</v>
      </c>
      <c r="AY6" s="13">
        <v>-1.5039336406870199E-2</v>
      </c>
      <c r="AZ6" s="13">
        <v>-1.4583416818486201E-2</v>
      </c>
      <c r="BA6" s="13">
        <v>-1.4106191174052299E-2</v>
      </c>
      <c r="BB6" s="13">
        <v>-1.36095428651634E-2</v>
      </c>
      <c r="BC6" s="13">
        <v>-1.3095431935797699E-2</v>
      </c>
      <c r="BD6" s="13">
        <v>-1.25658873469184E-2</v>
      </c>
      <c r="BE6" s="13">
        <v>-1.2022998969091999E-2</v>
      </c>
      <c r="BF6" s="13">
        <v>-1.1468909334723601E-2</v>
      </c>
      <c r="BG6" s="13">
        <v>-1.09058051824606E-2</v>
      </c>
      <c r="BH6" s="13">
        <v>-1.03359088271341E-2</v>
      </c>
      <c r="BI6" s="13">
        <v>-9.7614693892978093E-3</v>
      </c>
      <c r="BJ6" s="13">
        <v>-9.1847539189763901E-3</v>
      </c>
      <c r="BK6" s="13">
        <v>-8.6080384486549606E-3</v>
      </c>
      <c r="BL6" s="13">
        <v>-8.0335990108186608E-3</v>
      </c>
      <c r="BM6" s="13">
        <v>-7.4637026554921996E-3</v>
      </c>
      <c r="BN6" s="13">
        <v>-6.9005985032291901E-3</v>
      </c>
      <c r="BO6" s="13">
        <v>-6.3465088688607896E-3</v>
      </c>
      <c r="BP6" s="13">
        <v>-5.8036204910343597E-3</v>
      </c>
      <c r="BQ6" s="13">
        <v>-5.2740759021551002E-3</v>
      </c>
      <c r="BR6" s="13">
        <v>-4.7599649727893796E-3</v>
      </c>
      <c r="BS6" s="13">
        <v>-4.2633166639004898E-3</v>
      </c>
      <c r="BT6" s="13">
        <v>-3.78609101946657E-3</v>
      </c>
      <c r="BU6" s="13">
        <v>-3.3301714310825401E-3</v>
      </c>
      <c r="BV6" s="13">
        <v>-2.8973572050739198E-3</v>
      </c>
      <c r="BW6" s="13">
        <v>-2.4893564614567399E-3</v>
      </c>
      <c r="BX6" s="13">
        <v>-2.1077793927682499E-3</v>
      </c>
      <c r="BY6" s="13">
        <v>-1.75413190937259E-3</v>
      </c>
      <c r="BZ6" s="13">
        <v>-1.42980969632055E-3</v>
      </c>
      <c r="CA6" s="13">
        <v>-1.1360927052183199E-3</v>
      </c>
      <c r="CB6" s="13">
        <v>-8.7414010284326302E-4</v>
      </c>
      <c r="CC6" s="13">
        <v>-6.4498569644217698E-4</v>
      </c>
      <c r="CD6" s="13">
        <v>-4.4953385376644503E-4</v>
      </c>
      <c r="CE6" s="13">
        <v>-2.8855593394565602E-4</v>
      </c>
      <c r="CF6" s="13">
        <v>-1.62687243285522E-4</v>
      </c>
      <c r="CG6" s="13">
        <v>-7.2424528004149703E-5</v>
      </c>
      <c r="CH6" s="13">
        <v>-1.8124013801637501E-5</v>
      </c>
      <c r="CI6" s="13">
        <v>0</v>
      </c>
    </row>
    <row r="7" spans="1:87" x14ac:dyDescent="0.2">
      <c r="A7" s="11" t="s">
        <v>65</v>
      </c>
      <c r="B7" s="12" t="s">
        <v>67</v>
      </c>
      <c r="C7" t="s">
        <v>83</v>
      </c>
      <c r="D7" s="13">
        <v>-1.9436437838269401E-3</v>
      </c>
      <c r="E7" s="13">
        <v>-3.4997913676110902E-2</v>
      </c>
      <c r="F7" s="13">
        <v>-3.4997913676110902E-2</v>
      </c>
      <c r="G7" s="13">
        <v>-3.4997913676110902E-2</v>
      </c>
      <c r="H7" s="13">
        <v>-3.4997913676110902E-2</v>
      </c>
      <c r="I7" s="13">
        <v>-2.7325614809678201E-2</v>
      </c>
      <c r="J7" s="13">
        <v>-2.7325614809678201E-2</v>
      </c>
      <c r="K7" s="13">
        <v>-2.7325614809678201E-2</v>
      </c>
      <c r="L7" s="13">
        <v>-2.7325614809678201E-2</v>
      </c>
      <c r="M7" s="13">
        <v>-2.7325614809678201E-2</v>
      </c>
      <c r="N7" s="13">
        <v>-2.7325614809678201E-2</v>
      </c>
      <c r="O7" s="13">
        <v>-3.0274553793867599E-2</v>
      </c>
      <c r="P7" s="13">
        <v>-3.0274553793867599E-2</v>
      </c>
      <c r="Q7" s="13">
        <v>-3.0274553793867599E-2</v>
      </c>
      <c r="R7" s="13">
        <v>-3.0274553793867599E-2</v>
      </c>
      <c r="S7" s="13">
        <v>-3.0274553793867599E-2</v>
      </c>
      <c r="T7" s="13">
        <v>-3.0274553793867599E-2</v>
      </c>
      <c r="U7" s="13">
        <v>-3.0274553793867599E-2</v>
      </c>
      <c r="V7" s="13">
        <v>-3.0274553793867599E-2</v>
      </c>
      <c r="W7" s="13">
        <v>-3.0274553793867599E-2</v>
      </c>
      <c r="X7" s="13">
        <v>-3.0274553793867599E-2</v>
      </c>
      <c r="Y7" s="13">
        <v>-3.0274553793867599E-2</v>
      </c>
      <c r="Z7" s="13">
        <v>-3.0274553793867599E-2</v>
      </c>
      <c r="AA7" s="13">
        <v>-1.8369507837952801E-2</v>
      </c>
      <c r="AB7" s="13">
        <v>-1.8369507837952801E-2</v>
      </c>
      <c r="AC7" s="13">
        <v>-1.8369507837952801E-2</v>
      </c>
      <c r="AD7" s="13">
        <v>-1.8369507837952801E-2</v>
      </c>
      <c r="AE7" s="13">
        <v>-1.8369507837952801E-2</v>
      </c>
      <c r="AF7" s="13">
        <v>-1.8369507837952801E-2</v>
      </c>
      <c r="AG7" s="13">
        <v>-1.8369507837952801E-2</v>
      </c>
      <c r="AH7" s="13">
        <v>-1.8369507837952801E-2</v>
      </c>
      <c r="AI7" s="13">
        <v>-1.8369507837952801E-2</v>
      </c>
      <c r="AJ7" s="13">
        <v>-1.8369507837952801E-2</v>
      </c>
      <c r="AK7" s="13">
        <v>-1.8369507837952801E-2</v>
      </c>
      <c r="AL7" s="13">
        <v>-1.83513838241511E-2</v>
      </c>
      <c r="AM7" s="13">
        <v>-1.82970833099486E-2</v>
      </c>
      <c r="AN7" s="13">
        <v>-1.8206820594667199E-2</v>
      </c>
      <c r="AO7" s="13">
        <v>-1.80809519040071E-2</v>
      </c>
      <c r="AP7" s="13">
        <v>-1.7919973984186301E-2</v>
      </c>
      <c r="AQ7" s="13">
        <v>-1.7724522141510601E-2</v>
      </c>
      <c r="AR7" s="13">
        <v>-1.7495367735109499E-2</v>
      </c>
      <c r="AS7" s="13">
        <v>-1.7233415132734398E-2</v>
      </c>
      <c r="AT7" s="13">
        <v>-1.6939698141632199E-2</v>
      </c>
      <c r="AU7" s="13">
        <v>-1.6615375928580201E-2</v>
      </c>
      <c r="AV7" s="13">
        <v>-1.62617284451845E-2</v>
      </c>
      <c r="AW7" s="13">
        <v>-1.5880151376496E-2</v>
      </c>
      <c r="AX7" s="13">
        <v>-1.5472150632878901E-2</v>
      </c>
      <c r="AY7" s="13">
        <v>-1.5039336406870199E-2</v>
      </c>
      <c r="AZ7" s="13">
        <v>-1.4583416818486201E-2</v>
      </c>
      <c r="BA7" s="13">
        <v>-1.4106191174052299E-2</v>
      </c>
      <c r="BB7" s="13">
        <v>-1.36095428651634E-2</v>
      </c>
      <c r="BC7" s="13">
        <v>-1.3095431935797699E-2</v>
      </c>
      <c r="BD7" s="13">
        <v>-1.25658873469184E-2</v>
      </c>
      <c r="BE7" s="13">
        <v>-1.2022998969091999E-2</v>
      </c>
      <c r="BF7" s="13">
        <v>-1.1468909334723601E-2</v>
      </c>
      <c r="BG7" s="13">
        <v>-1.09058051824606E-2</v>
      </c>
      <c r="BH7" s="13">
        <v>-1.03359088271341E-2</v>
      </c>
      <c r="BI7" s="13">
        <v>-9.7614693892978093E-3</v>
      </c>
      <c r="BJ7" s="13">
        <v>-9.1847539189763901E-3</v>
      </c>
      <c r="BK7" s="13">
        <v>-8.6080384486549606E-3</v>
      </c>
      <c r="BL7" s="13">
        <v>-8.0335990108186608E-3</v>
      </c>
      <c r="BM7" s="13">
        <v>-7.4637026554921996E-3</v>
      </c>
      <c r="BN7" s="13">
        <v>-6.9005985032291901E-3</v>
      </c>
      <c r="BO7" s="13">
        <v>-6.3465088688607896E-3</v>
      </c>
      <c r="BP7" s="13">
        <v>-5.8036204910343597E-3</v>
      </c>
      <c r="BQ7" s="13">
        <v>-5.2740759021551002E-3</v>
      </c>
      <c r="BR7" s="13">
        <v>-4.7599649727893796E-3</v>
      </c>
      <c r="BS7" s="13">
        <v>-4.2633166639004898E-3</v>
      </c>
      <c r="BT7" s="13">
        <v>-3.78609101946657E-3</v>
      </c>
      <c r="BU7" s="13">
        <v>-3.3301714310825401E-3</v>
      </c>
      <c r="BV7" s="13">
        <v>-2.8973572050739198E-3</v>
      </c>
      <c r="BW7" s="13">
        <v>-2.4893564614567399E-3</v>
      </c>
      <c r="BX7" s="13">
        <v>-2.1077793927682499E-3</v>
      </c>
      <c r="BY7" s="13">
        <v>-1.75413190937259E-3</v>
      </c>
      <c r="BZ7" s="13">
        <v>-1.42980969632055E-3</v>
      </c>
      <c r="CA7" s="13">
        <v>-1.1360927052183199E-3</v>
      </c>
      <c r="CB7" s="13">
        <v>-8.7414010284326302E-4</v>
      </c>
      <c r="CC7" s="13">
        <v>-6.4498569644217698E-4</v>
      </c>
      <c r="CD7" s="13">
        <v>-4.4953385376644503E-4</v>
      </c>
      <c r="CE7" s="13">
        <v>-2.8855593394565602E-4</v>
      </c>
      <c r="CF7" s="13">
        <v>-1.62687243285522E-4</v>
      </c>
      <c r="CG7" s="13">
        <v>-7.2424528004149703E-5</v>
      </c>
      <c r="CH7" s="13">
        <v>-1.8124013801637501E-5</v>
      </c>
      <c r="CI7" s="13">
        <v>0</v>
      </c>
    </row>
    <row r="8" spans="1:87" x14ac:dyDescent="0.2">
      <c r="A8" s="11" t="s">
        <v>65</v>
      </c>
      <c r="B8" s="12" t="s">
        <v>84</v>
      </c>
      <c r="C8" t="s">
        <v>85</v>
      </c>
      <c r="D8" s="13">
        <v>-1.9436437838269401E-3</v>
      </c>
      <c r="E8" s="13">
        <v>-3.4997913676110902E-2</v>
      </c>
      <c r="F8" s="13">
        <v>-3.4997913676110902E-2</v>
      </c>
      <c r="G8" s="13">
        <v>-3.4997913676110902E-2</v>
      </c>
      <c r="H8" s="13">
        <v>-3.4997913676110902E-2</v>
      </c>
      <c r="I8" s="13">
        <v>-2.7325614809678201E-2</v>
      </c>
      <c r="J8" s="13">
        <v>-2.7325614809678201E-2</v>
      </c>
      <c r="K8" s="13">
        <v>-2.7325614809678201E-2</v>
      </c>
      <c r="L8" s="13">
        <v>-2.7325614809678201E-2</v>
      </c>
      <c r="M8" s="13">
        <v>-2.7325614809678201E-2</v>
      </c>
      <c r="N8" s="13">
        <v>-2.7325614809678201E-2</v>
      </c>
      <c r="O8" s="13">
        <v>-3.0274553793867599E-2</v>
      </c>
      <c r="P8" s="13">
        <v>-3.0274553793867599E-2</v>
      </c>
      <c r="Q8" s="13">
        <v>-3.0274553793867599E-2</v>
      </c>
      <c r="R8" s="13">
        <v>-3.0274553793867599E-2</v>
      </c>
      <c r="S8" s="13">
        <v>-3.0274553793867599E-2</v>
      </c>
      <c r="T8" s="13">
        <v>-3.0274553793867599E-2</v>
      </c>
      <c r="U8" s="13">
        <v>-3.0274553793867599E-2</v>
      </c>
      <c r="V8" s="13">
        <v>-3.0274553793867599E-2</v>
      </c>
      <c r="W8" s="13">
        <v>-3.0274553793867599E-2</v>
      </c>
      <c r="X8" s="13">
        <v>-3.0274553793867599E-2</v>
      </c>
      <c r="Y8" s="13">
        <v>-3.0274553793867599E-2</v>
      </c>
      <c r="Z8" s="13">
        <v>-3.0274553793867599E-2</v>
      </c>
      <c r="AA8" s="13">
        <v>-1.8369507837952801E-2</v>
      </c>
      <c r="AB8" s="13">
        <v>-1.8369507837952801E-2</v>
      </c>
      <c r="AC8" s="13">
        <v>-1.8369507837952801E-2</v>
      </c>
      <c r="AD8" s="13">
        <v>-1.8369507837952801E-2</v>
      </c>
      <c r="AE8" s="13">
        <v>-1.8369507837952801E-2</v>
      </c>
      <c r="AF8" s="13">
        <v>-1.8369507837952801E-2</v>
      </c>
      <c r="AG8" s="13">
        <v>-1.8369507837952801E-2</v>
      </c>
      <c r="AH8" s="13">
        <v>-1.8369507837952801E-2</v>
      </c>
      <c r="AI8" s="13">
        <v>-1.8369507837952801E-2</v>
      </c>
      <c r="AJ8" s="13">
        <v>-1.8369507837952801E-2</v>
      </c>
      <c r="AK8" s="13">
        <v>-1.8369507837952801E-2</v>
      </c>
      <c r="AL8" s="13">
        <v>-1.83513838241511E-2</v>
      </c>
      <c r="AM8" s="13">
        <v>-1.82970833099486E-2</v>
      </c>
      <c r="AN8" s="13">
        <v>-1.8206820594667199E-2</v>
      </c>
      <c r="AO8" s="13">
        <v>-1.80809519040071E-2</v>
      </c>
      <c r="AP8" s="13">
        <v>-1.7919973984186301E-2</v>
      </c>
      <c r="AQ8" s="13">
        <v>-1.7724522141510601E-2</v>
      </c>
      <c r="AR8" s="13">
        <v>-1.7495367735109499E-2</v>
      </c>
      <c r="AS8" s="13">
        <v>-1.7233415132734398E-2</v>
      </c>
      <c r="AT8" s="13">
        <v>-1.6939698141632199E-2</v>
      </c>
      <c r="AU8" s="13">
        <v>-1.6615375928580201E-2</v>
      </c>
      <c r="AV8" s="13">
        <v>-1.62617284451845E-2</v>
      </c>
      <c r="AW8" s="13">
        <v>-1.5880151376496E-2</v>
      </c>
      <c r="AX8" s="13">
        <v>-1.5472150632878901E-2</v>
      </c>
      <c r="AY8" s="13">
        <v>-1.5039336406870199E-2</v>
      </c>
      <c r="AZ8" s="13">
        <v>-1.4583416818486201E-2</v>
      </c>
      <c r="BA8" s="13">
        <v>-1.4106191174052299E-2</v>
      </c>
      <c r="BB8" s="13">
        <v>-1.36095428651634E-2</v>
      </c>
      <c r="BC8" s="13">
        <v>-1.3095431935797699E-2</v>
      </c>
      <c r="BD8" s="13">
        <v>-1.25658873469184E-2</v>
      </c>
      <c r="BE8" s="13">
        <v>-1.2022998969091999E-2</v>
      </c>
      <c r="BF8" s="13">
        <v>-1.1468909334723601E-2</v>
      </c>
      <c r="BG8" s="13">
        <v>-1.09058051824606E-2</v>
      </c>
      <c r="BH8" s="13">
        <v>-1.03359088271341E-2</v>
      </c>
      <c r="BI8" s="13">
        <v>-9.7614693892978093E-3</v>
      </c>
      <c r="BJ8" s="13">
        <v>-9.1847539189763901E-3</v>
      </c>
      <c r="BK8" s="13">
        <v>-8.6080384486549606E-3</v>
      </c>
      <c r="BL8" s="13">
        <v>-8.0335990108186608E-3</v>
      </c>
      <c r="BM8" s="13">
        <v>-7.4637026554921996E-3</v>
      </c>
      <c r="BN8" s="13">
        <v>-6.9005985032291901E-3</v>
      </c>
      <c r="BO8" s="13">
        <v>-6.3465088688607896E-3</v>
      </c>
      <c r="BP8" s="13">
        <v>-5.8036204910343597E-3</v>
      </c>
      <c r="BQ8" s="13">
        <v>-5.2740759021551002E-3</v>
      </c>
      <c r="BR8" s="13">
        <v>-4.7599649727893796E-3</v>
      </c>
      <c r="BS8" s="13">
        <v>-4.2633166639004898E-3</v>
      </c>
      <c r="BT8" s="13">
        <v>-3.78609101946657E-3</v>
      </c>
      <c r="BU8" s="13">
        <v>-3.3301714310825401E-3</v>
      </c>
      <c r="BV8" s="13">
        <v>-2.8973572050739198E-3</v>
      </c>
      <c r="BW8" s="13">
        <v>-2.4893564614567399E-3</v>
      </c>
      <c r="BX8" s="13">
        <v>-2.1077793927682499E-3</v>
      </c>
      <c r="BY8" s="13">
        <v>-1.75413190937259E-3</v>
      </c>
      <c r="BZ8" s="13">
        <v>-1.42980969632055E-3</v>
      </c>
      <c r="CA8" s="13">
        <v>-1.1360927052183199E-3</v>
      </c>
      <c r="CB8" s="13">
        <v>-8.7414010284326302E-4</v>
      </c>
      <c r="CC8" s="13">
        <v>-6.4498569644217698E-4</v>
      </c>
      <c r="CD8" s="13">
        <v>-4.4953385376644503E-4</v>
      </c>
      <c r="CE8" s="13">
        <v>-2.8855593394565602E-4</v>
      </c>
      <c r="CF8" s="13">
        <v>-1.62687243285522E-4</v>
      </c>
      <c r="CG8" s="13">
        <v>-7.2424528004149703E-5</v>
      </c>
      <c r="CH8" s="13">
        <v>-1.8124013801637501E-5</v>
      </c>
      <c r="CI8" s="13">
        <v>0</v>
      </c>
    </row>
    <row r="9" spans="1:87" x14ac:dyDescent="0.2">
      <c r="A9" s="11" t="s">
        <v>65</v>
      </c>
      <c r="B9" s="12" t="s">
        <v>86</v>
      </c>
      <c r="C9" t="s">
        <v>87</v>
      </c>
      <c r="D9" s="13">
        <v>-1.9436437838269401E-3</v>
      </c>
      <c r="E9" s="13">
        <v>-3.4997913676110902E-2</v>
      </c>
      <c r="F9" s="13">
        <v>-3.4997913676110902E-2</v>
      </c>
      <c r="G9" s="13">
        <v>-3.4997913676110902E-2</v>
      </c>
      <c r="H9" s="13">
        <v>-3.4997913676110902E-2</v>
      </c>
      <c r="I9" s="13">
        <v>-2.7325614809678201E-2</v>
      </c>
      <c r="J9" s="13">
        <v>-2.7325614809678201E-2</v>
      </c>
      <c r="K9" s="13">
        <v>-2.7325614809678201E-2</v>
      </c>
      <c r="L9" s="13">
        <v>-2.7325614809678201E-2</v>
      </c>
      <c r="M9" s="13">
        <v>-2.7325614809678201E-2</v>
      </c>
      <c r="N9" s="13">
        <v>-2.7325614809678201E-2</v>
      </c>
      <c r="O9" s="13">
        <v>-3.0274553793867599E-2</v>
      </c>
      <c r="P9" s="13">
        <v>-3.0274553793867599E-2</v>
      </c>
      <c r="Q9" s="13">
        <v>-3.0274553793867599E-2</v>
      </c>
      <c r="R9" s="13">
        <v>-3.0274553793867599E-2</v>
      </c>
      <c r="S9" s="13">
        <v>-3.0274553793867599E-2</v>
      </c>
      <c r="T9" s="13">
        <v>-3.0274553793867599E-2</v>
      </c>
      <c r="U9" s="13">
        <v>-3.0274553793867599E-2</v>
      </c>
      <c r="V9" s="13">
        <v>-3.0274553793867599E-2</v>
      </c>
      <c r="W9" s="13">
        <v>-3.0274553793867599E-2</v>
      </c>
      <c r="X9" s="13">
        <v>-3.0274553793867599E-2</v>
      </c>
      <c r="Y9" s="13">
        <v>-3.0274553793867599E-2</v>
      </c>
      <c r="Z9" s="13">
        <v>-3.0274553793867599E-2</v>
      </c>
      <c r="AA9" s="13">
        <v>-1.8369507837952801E-2</v>
      </c>
      <c r="AB9" s="13">
        <v>-1.8369507837952801E-2</v>
      </c>
      <c r="AC9" s="13">
        <v>-1.8369507837952801E-2</v>
      </c>
      <c r="AD9" s="13">
        <v>-1.8369507837952801E-2</v>
      </c>
      <c r="AE9" s="13">
        <v>-1.8369507837952801E-2</v>
      </c>
      <c r="AF9" s="13">
        <v>-1.8369507837952801E-2</v>
      </c>
      <c r="AG9" s="13">
        <v>-1.8369507837952801E-2</v>
      </c>
      <c r="AH9" s="13">
        <v>-1.8369507837952801E-2</v>
      </c>
      <c r="AI9" s="13">
        <v>-1.8369507837952801E-2</v>
      </c>
      <c r="AJ9" s="13">
        <v>-1.8369507837952801E-2</v>
      </c>
      <c r="AK9" s="13">
        <v>-1.8369507837952801E-2</v>
      </c>
      <c r="AL9" s="13">
        <v>-1.83513838241511E-2</v>
      </c>
      <c r="AM9" s="13">
        <v>-1.82970833099486E-2</v>
      </c>
      <c r="AN9" s="13">
        <v>-1.8206820594667199E-2</v>
      </c>
      <c r="AO9" s="13">
        <v>-1.80809519040071E-2</v>
      </c>
      <c r="AP9" s="13">
        <v>-1.7919973984186301E-2</v>
      </c>
      <c r="AQ9" s="13">
        <v>-1.7724522141510601E-2</v>
      </c>
      <c r="AR9" s="13">
        <v>-1.7495367735109499E-2</v>
      </c>
      <c r="AS9" s="13">
        <v>-1.7233415132734398E-2</v>
      </c>
      <c r="AT9" s="13">
        <v>-1.6939698141632199E-2</v>
      </c>
      <c r="AU9" s="13">
        <v>-1.6615375928580201E-2</v>
      </c>
      <c r="AV9" s="13">
        <v>-1.62617284451845E-2</v>
      </c>
      <c r="AW9" s="13">
        <v>-1.5880151376496E-2</v>
      </c>
      <c r="AX9" s="13">
        <v>-1.5472150632878901E-2</v>
      </c>
      <c r="AY9" s="13">
        <v>-1.5039336406870199E-2</v>
      </c>
      <c r="AZ9" s="13">
        <v>-1.4583416818486201E-2</v>
      </c>
      <c r="BA9" s="13">
        <v>-1.4106191174052299E-2</v>
      </c>
      <c r="BB9" s="13">
        <v>-1.36095428651634E-2</v>
      </c>
      <c r="BC9" s="13">
        <v>-1.3095431935797699E-2</v>
      </c>
      <c r="BD9" s="13">
        <v>-1.25658873469184E-2</v>
      </c>
      <c r="BE9" s="13">
        <v>-1.2022998969091999E-2</v>
      </c>
      <c r="BF9" s="13">
        <v>-1.1468909334723601E-2</v>
      </c>
      <c r="BG9" s="13">
        <v>-1.09058051824606E-2</v>
      </c>
      <c r="BH9" s="13">
        <v>-1.03359088271341E-2</v>
      </c>
      <c r="BI9" s="13">
        <v>-9.7614693892978093E-3</v>
      </c>
      <c r="BJ9" s="13">
        <v>-9.1847539189763901E-3</v>
      </c>
      <c r="BK9" s="13">
        <v>-8.6080384486549606E-3</v>
      </c>
      <c r="BL9" s="13">
        <v>-8.0335990108186608E-3</v>
      </c>
      <c r="BM9" s="13">
        <v>-7.4637026554921996E-3</v>
      </c>
      <c r="BN9" s="13">
        <v>-6.9005985032291901E-3</v>
      </c>
      <c r="BO9" s="13">
        <v>-6.3465088688607896E-3</v>
      </c>
      <c r="BP9" s="13">
        <v>-5.8036204910343597E-3</v>
      </c>
      <c r="BQ9" s="13">
        <v>-5.2740759021551002E-3</v>
      </c>
      <c r="BR9" s="13">
        <v>-4.7599649727893796E-3</v>
      </c>
      <c r="BS9" s="13">
        <v>-4.2633166639004898E-3</v>
      </c>
      <c r="BT9" s="13">
        <v>-3.78609101946657E-3</v>
      </c>
      <c r="BU9" s="13">
        <v>-3.3301714310825401E-3</v>
      </c>
      <c r="BV9" s="13">
        <v>-2.8973572050739198E-3</v>
      </c>
      <c r="BW9" s="13">
        <v>-2.4893564614567399E-3</v>
      </c>
      <c r="BX9" s="13">
        <v>-2.1077793927682499E-3</v>
      </c>
      <c r="BY9" s="13">
        <v>-1.75413190937259E-3</v>
      </c>
      <c r="BZ9" s="13">
        <v>-1.42980969632055E-3</v>
      </c>
      <c r="CA9" s="13">
        <v>-1.1360927052183199E-3</v>
      </c>
      <c r="CB9" s="13">
        <v>-8.7414010284326302E-4</v>
      </c>
      <c r="CC9" s="13">
        <v>-6.4498569644217698E-4</v>
      </c>
      <c r="CD9" s="13">
        <v>-4.4953385376644503E-4</v>
      </c>
      <c r="CE9" s="13">
        <v>-2.8855593394565602E-4</v>
      </c>
      <c r="CF9" s="13">
        <v>-1.62687243285522E-4</v>
      </c>
      <c r="CG9" s="13">
        <v>-7.2424528004149703E-5</v>
      </c>
      <c r="CH9" s="13">
        <v>-1.8124013801637501E-5</v>
      </c>
      <c r="CI9" s="13">
        <v>0</v>
      </c>
    </row>
    <row r="10" spans="1:87" x14ac:dyDescent="0.2">
      <c r="A10" s="11" t="s">
        <v>65</v>
      </c>
      <c r="B10" s="12" t="s">
        <v>88</v>
      </c>
      <c r="C10" t="s">
        <v>89</v>
      </c>
      <c r="D10" s="13">
        <v>0</v>
      </c>
      <c r="E10" s="13">
        <v>0</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c r="AN10" s="13">
        <v>0</v>
      </c>
      <c r="AO10" s="13">
        <v>0</v>
      </c>
      <c r="AP10" s="13">
        <v>0</v>
      </c>
      <c r="AQ10" s="13">
        <v>0</v>
      </c>
      <c r="AR10" s="13">
        <v>0</v>
      </c>
      <c r="AS10" s="13">
        <v>0</v>
      </c>
      <c r="AT10" s="13">
        <v>0</v>
      </c>
      <c r="AU10" s="13">
        <v>0</v>
      </c>
      <c r="AV10" s="13">
        <v>0</v>
      </c>
      <c r="AW10" s="13">
        <v>0</v>
      </c>
      <c r="AX10" s="13">
        <v>0</v>
      </c>
      <c r="AY10" s="13">
        <v>0</v>
      </c>
      <c r="AZ10" s="13">
        <v>0</v>
      </c>
      <c r="BA10" s="13">
        <v>0</v>
      </c>
      <c r="BB10" s="13">
        <v>0</v>
      </c>
      <c r="BC10" s="13">
        <v>0</v>
      </c>
      <c r="BD10" s="13">
        <v>0</v>
      </c>
      <c r="BE10" s="13">
        <v>0</v>
      </c>
      <c r="BF10" s="13">
        <v>0</v>
      </c>
      <c r="BG10" s="13">
        <v>0</v>
      </c>
      <c r="BH10" s="13">
        <v>0</v>
      </c>
      <c r="BI10" s="13">
        <v>0</v>
      </c>
      <c r="BJ10" s="13">
        <v>0</v>
      </c>
      <c r="BK10" s="13">
        <v>0</v>
      </c>
      <c r="BL10" s="13">
        <v>0</v>
      </c>
      <c r="BM10" s="13">
        <v>0</v>
      </c>
      <c r="BN10" s="13">
        <v>0</v>
      </c>
      <c r="BO10" s="13">
        <v>0</v>
      </c>
      <c r="BP10" s="13">
        <v>0</v>
      </c>
      <c r="BQ10" s="13">
        <v>0</v>
      </c>
      <c r="BR10" s="13">
        <v>0</v>
      </c>
      <c r="BS10" s="13">
        <v>0</v>
      </c>
      <c r="BT10" s="13">
        <v>0</v>
      </c>
      <c r="BU10" s="13">
        <v>0</v>
      </c>
      <c r="BV10" s="13">
        <v>0</v>
      </c>
      <c r="BW10" s="13">
        <v>0</v>
      </c>
      <c r="BX10" s="13">
        <v>0</v>
      </c>
      <c r="BY10" s="13">
        <v>0</v>
      </c>
      <c r="BZ10" s="13">
        <v>0</v>
      </c>
      <c r="CA10" s="13">
        <v>0</v>
      </c>
      <c r="CB10" s="13">
        <v>0</v>
      </c>
      <c r="CC10" s="13">
        <v>0</v>
      </c>
      <c r="CD10" s="13">
        <v>0</v>
      </c>
      <c r="CE10" s="13">
        <v>0</v>
      </c>
      <c r="CF10" s="13">
        <v>0</v>
      </c>
      <c r="CG10" s="13">
        <v>0</v>
      </c>
      <c r="CH10" s="13">
        <v>0</v>
      </c>
      <c r="CI10" s="13">
        <v>0</v>
      </c>
    </row>
    <row r="11" spans="1:87" x14ac:dyDescent="0.2">
      <c r="A11" s="11" t="s">
        <v>76</v>
      </c>
      <c r="B11" s="12" t="s">
        <v>57</v>
      </c>
      <c r="C11" t="s">
        <v>90</v>
      </c>
      <c r="D11" s="13">
        <v>-9.8076365004310401E-3</v>
      </c>
      <c r="E11" s="13">
        <v>1.14423192454389E-2</v>
      </c>
      <c r="F11" s="13">
        <v>1.14423192454389E-2</v>
      </c>
      <c r="G11" s="13">
        <v>1.14423192454389E-2</v>
      </c>
      <c r="H11" s="13">
        <v>1.14423192454389E-2</v>
      </c>
      <c r="I11" s="13">
        <v>-1.18313675253989E-3</v>
      </c>
      <c r="J11" s="13">
        <v>-1.18313675253989E-3</v>
      </c>
      <c r="K11" s="13">
        <v>-1.18313675253989E-3</v>
      </c>
      <c r="L11" s="13">
        <v>-1.18313675253989E-3</v>
      </c>
      <c r="M11" s="13">
        <v>-1.18313675253989E-3</v>
      </c>
      <c r="N11" s="13">
        <v>-1.18313675253989E-3</v>
      </c>
      <c r="O11" s="13">
        <v>5.07744641477625E-4</v>
      </c>
      <c r="P11" s="13">
        <v>5.07744641477625E-4</v>
      </c>
      <c r="Q11" s="13">
        <v>5.07744641477625E-4</v>
      </c>
      <c r="R11" s="13">
        <v>5.07744641477625E-4</v>
      </c>
      <c r="S11" s="13">
        <v>5.07744641477625E-4</v>
      </c>
      <c r="T11" s="13">
        <v>5.07744641477625E-4</v>
      </c>
      <c r="U11" s="13">
        <v>5.07744641477625E-4</v>
      </c>
      <c r="V11" s="13">
        <v>5.07744641477625E-4</v>
      </c>
      <c r="W11" s="13">
        <v>5.07744641477625E-4</v>
      </c>
      <c r="X11" s="13">
        <v>5.07744641477625E-4</v>
      </c>
      <c r="Y11" s="13">
        <v>5.07744641477625E-4</v>
      </c>
      <c r="Z11" s="13">
        <v>5.07744641477625E-4</v>
      </c>
      <c r="AA11" s="13">
        <v>5.2391134944429502E-3</v>
      </c>
      <c r="AB11" s="13">
        <v>5.2391134944429502E-3</v>
      </c>
      <c r="AC11" s="13">
        <v>5.2391134944429502E-3</v>
      </c>
      <c r="AD11" s="13">
        <v>5.2391134944429502E-3</v>
      </c>
      <c r="AE11" s="13">
        <v>5.2391134944429502E-3</v>
      </c>
      <c r="AF11" s="13">
        <v>5.2391134944429502E-3</v>
      </c>
      <c r="AG11" s="13">
        <v>5.2391134944429502E-3</v>
      </c>
      <c r="AH11" s="13">
        <v>5.2391134944429502E-3</v>
      </c>
      <c r="AI11" s="13">
        <v>5.2391134944429502E-3</v>
      </c>
      <c r="AJ11" s="13">
        <v>5.2391134944429502E-3</v>
      </c>
      <c r="AK11" s="13">
        <v>5.2391134944429502E-3</v>
      </c>
      <c r="AL11" s="13">
        <v>5.2339443975831304E-3</v>
      </c>
      <c r="AM11" s="13">
        <v>5.2184575070674298E-3</v>
      </c>
      <c r="AN11" s="13">
        <v>5.1927139425774404E-3</v>
      </c>
      <c r="AO11" s="13">
        <v>5.1568153022010796E-3</v>
      </c>
      <c r="AP11" s="13">
        <v>5.1109032614713897E-3</v>
      </c>
      <c r="AQ11" s="13">
        <v>5.0551590142379104E-3</v>
      </c>
      <c r="AR11" s="13">
        <v>4.9898025575773599E-3</v>
      </c>
      <c r="AS11" s="13">
        <v>4.9150918235656297E-3</v>
      </c>
      <c r="AT11" s="13">
        <v>4.8313216613377896E-3</v>
      </c>
      <c r="AU11" s="13">
        <v>4.73882267345321E-3</v>
      </c>
      <c r="AV11" s="13">
        <v>4.63795991115829E-3</v>
      </c>
      <c r="AW11" s="13">
        <v>4.5291314336960101E-3</v>
      </c>
      <c r="AX11" s="13">
        <v>4.4127667373479E-3</v>
      </c>
      <c r="AY11" s="13">
        <v>4.2893250604084899E-3</v>
      </c>
      <c r="AZ11" s="13">
        <v>4.1592935707814999E-3</v>
      </c>
      <c r="BA11" s="13">
        <v>4.0231854433507601E-3</v>
      </c>
      <c r="BB11" s="13">
        <v>3.8815378347133601E-3</v>
      </c>
      <c r="BC11" s="13">
        <v>3.73490976326794E-3</v>
      </c>
      <c r="BD11" s="13">
        <v>3.5838799030245101E-3</v>
      </c>
      <c r="BE11" s="13">
        <v>3.4290442998424699E-3</v>
      </c>
      <c r="BF11" s="13">
        <v>3.2710140191099198E-3</v>
      </c>
      <c r="BG11" s="13">
        <v>3.1104127341477399E-3</v>
      </c>
      <c r="BH11" s="13">
        <v>2.9478742648559298E-3</v>
      </c>
      <c r="BI11" s="13">
        <v>2.7840400763160301E-3</v>
      </c>
      <c r="BJ11" s="13">
        <v>2.6195567472214699E-3</v>
      </c>
      <c r="BK11" s="13">
        <v>2.4550734181269201E-3</v>
      </c>
      <c r="BL11" s="13">
        <v>2.29123922958702E-3</v>
      </c>
      <c r="BM11" s="13">
        <v>2.1287007602952099E-3</v>
      </c>
      <c r="BN11" s="13">
        <v>1.9680994753330299E-3</v>
      </c>
      <c r="BO11" s="13">
        <v>1.8100691946004799E-3</v>
      </c>
      <c r="BP11" s="13">
        <v>1.6552335914184399E-3</v>
      </c>
      <c r="BQ11" s="13">
        <v>1.50420373117501E-3</v>
      </c>
      <c r="BR11" s="13">
        <v>1.3575756597295899E-3</v>
      </c>
      <c r="BS11" s="13">
        <v>1.21592805109219E-3</v>
      </c>
      <c r="BT11" s="13">
        <v>1.0798199236614499E-3</v>
      </c>
      <c r="BU11" s="13">
        <v>9.4978843403446204E-4</v>
      </c>
      <c r="BV11" s="13">
        <v>8.2634675709504404E-4</v>
      </c>
      <c r="BW11" s="13">
        <v>7.0998206074693901E-4</v>
      </c>
      <c r="BX11" s="13">
        <v>6.0115358328465798E-4</v>
      </c>
      <c r="BY11" s="13">
        <v>5.0029082098974301E-4</v>
      </c>
      <c r="BZ11" s="13">
        <v>4.0779183310516099E-4</v>
      </c>
      <c r="CA11" s="13">
        <v>3.2402167087732198E-4</v>
      </c>
      <c r="CB11" s="13">
        <v>2.4931093686559398E-4</v>
      </c>
      <c r="CC11" s="13">
        <v>1.83954480205034E-4</v>
      </c>
      <c r="CD11" s="13">
        <v>1.2821023297155499E-4</v>
      </c>
      <c r="CE11" s="13">
        <v>8.2298192241864602E-5</v>
      </c>
      <c r="CF11" s="13">
        <v>4.63995518655057E-5</v>
      </c>
      <c r="CG11" s="13">
        <v>2.0655987375516398E-5</v>
      </c>
      <c r="CH11" s="13">
        <v>5.16909685982156E-6</v>
      </c>
      <c r="CI11" s="13">
        <v>0</v>
      </c>
    </row>
    <row r="12" spans="1:87" x14ac:dyDescent="0.2">
      <c r="A12" s="11" t="s">
        <v>76</v>
      </c>
      <c r="B12" s="12" t="s">
        <v>68</v>
      </c>
      <c r="C12" t="s">
        <v>91</v>
      </c>
      <c r="D12" s="13">
        <v>-9.8076365004310401E-3</v>
      </c>
      <c r="E12" s="13">
        <v>1.14423192454389E-2</v>
      </c>
      <c r="F12" s="13">
        <v>1.14423192454389E-2</v>
      </c>
      <c r="G12" s="13">
        <v>1.14423192454389E-2</v>
      </c>
      <c r="H12" s="13">
        <v>1.14423192454389E-2</v>
      </c>
      <c r="I12" s="13">
        <v>-1.18313675253989E-3</v>
      </c>
      <c r="J12" s="13">
        <v>-1.18313675253989E-3</v>
      </c>
      <c r="K12" s="13">
        <v>-1.18313675253989E-3</v>
      </c>
      <c r="L12" s="13">
        <v>-1.18313675253989E-3</v>
      </c>
      <c r="M12" s="13">
        <v>-1.18313675253989E-3</v>
      </c>
      <c r="N12" s="13">
        <v>-1.18313675253989E-3</v>
      </c>
      <c r="O12" s="13">
        <v>5.07744641477625E-4</v>
      </c>
      <c r="P12" s="13">
        <v>5.07744641477625E-4</v>
      </c>
      <c r="Q12" s="13">
        <v>5.07744641477625E-4</v>
      </c>
      <c r="R12" s="13">
        <v>5.07744641477625E-4</v>
      </c>
      <c r="S12" s="13">
        <v>5.07744641477625E-4</v>
      </c>
      <c r="T12" s="13">
        <v>5.07744641477625E-4</v>
      </c>
      <c r="U12" s="13">
        <v>5.07744641477625E-4</v>
      </c>
      <c r="V12" s="13">
        <v>5.07744641477625E-4</v>
      </c>
      <c r="W12" s="13">
        <v>5.07744641477625E-4</v>
      </c>
      <c r="X12" s="13">
        <v>5.07744641477625E-4</v>
      </c>
      <c r="Y12" s="13">
        <v>5.07744641477625E-4</v>
      </c>
      <c r="Z12" s="13">
        <v>5.07744641477625E-4</v>
      </c>
      <c r="AA12" s="13">
        <v>5.2391134944429502E-3</v>
      </c>
      <c r="AB12" s="13">
        <v>5.2391134944429502E-3</v>
      </c>
      <c r="AC12" s="13">
        <v>5.2391134944429502E-3</v>
      </c>
      <c r="AD12" s="13">
        <v>5.2391134944429502E-3</v>
      </c>
      <c r="AE12" s="13">
        <v>5.2391134944429502E-3</v>
      </c>
      <c r="AF12" s="13">
        <v>5.2391134944429502E-3</v>
      </c>
      <c r="AG12" s="13">
        <v>5.2391134944429502E-3</v>
      </c>
      <c r="AH12" s="13">
        <v>5.2391134944429502E-3</v>
      </c>
      <c r="AI12" s="13">
        <v>5.2391134944429502E-3</v>
      </c>
      <c r="AJ12" s="13">
        <v>5.2391134944429502E-3</v>
      </c>
      <c r="AK12" s="13">
        <v>5.2391134944429502E-3</v>
      </c>
      <c r="AL12" s="13">
        <v>5.2339443975831304E-3</v>
      </c>
      <c r="AM12" s="13">
        <v>5.2184575070674298E-3</v>
      </c>
      <c r="AN12" s="13">
        <v>5.1927139425774404E-3</v>
      </c>
      <c r="AO12" s="13">
        <v>5.1568153022010796E-3</v>
      </c>
      <c r="AP12" s="13">
        <v>5.1109032614713897E-3</v>
      </c>
      <c r="AQ12" s="13">
        <v>5.0551590142379104E-3</v>
      </c>
      <c r="AR12" s="13">
        <v>4.9898025575773599E-3</v>
      </c>
      <c r="AS12" s="13">
        <v>4.9150918235656297E-3</v>
      </c>
      <c r="AT12" s="13">
        <v>4.8313216613377896E-3</v>
      </c>
      <c r="AU12" s="13">
        <v>4.73882267345321E-3</v>
      </c>
      <c r="AV12" s="13">
        <v>4.63795991115829E-3</v>
      </c>
      <c r="AW12" s="13">
        <v>4.5291314336960101E-3</v>
      </c>
      <c r="AX12" s="13">
        <v>4.4127667373479E-3</v>
      </c>
      <c r="AY12" s="13">
        <v>4.2893250604084899E-3</v>
      </c>
      <c r="AZ12" s="13">
        <v>4.1592935707814999E-3</v>
      </c>
      <c r="BA12" s="13">
        <v>4.0231854433507601E-3</v>
      </c>
      <c r="BB12" s="13">
        <v>3.8815378347133601E-3</v>
      </c>
      <c r="BC12" s="13">
        <v>3.73490976326794E-3</v>
      </c>
      <c r="BD12" s="13">
        <v>3.5838799030245101E-3</v>
      </c>
      <c r="BE12" s="13">
        <v>3.4290442998424699E-3</v>
      </c>
      <c r="BF12" s="13">
        <v>3.2710140191099198E-3</v>
      </c>
      <c r="BG12" s="13">
        <v>3.1104127341477399E-3</v>
      </c>
      <c r="BH12" s="13">
        <v>2.9478742648559298E-3</v>
      </c>
      <c r="BI12" s="13">
        <v>2.7840400763160301E-3</v>
      </c>
      <c r="BJ12" s="13">
        <v>2.6195567472214699E-3</v>
      </c>
      <c r="BK12" s="13">
        <v>2.4550734181269201E-3</v>
      </c>
      <c r="BL12" s="13">
        <v>2.29123922958702E-3</v>
      </c>
      <c r="BM12" s="13">
        <v>2.1287007602952099E-3</v>
      </c>
      <c r="BN12" s="13">
        <v>1.9680994753330299E-3</v>
      </c>
      <c r="BO12" s="13">
        <v>1.8100691946004799E-3</v>
      </c>
      <c r="BP12" s="13">
        <v>1.6552335914184399E-3</v>
      </c>
      <c r="BQ12" s="13">
        <v>1.50420373117501E-3</v>
      </c>
      <c r="BR12" s="13">
        <v>1.3575756597295899E-3</v>
      </c>
      <c r="BS12" s="13">
        <v>1.21592805109219E-3</v>
      </c>
      <c r="BT12" s="13">
        <v>1.0798199236614499E-3</v>
      </c>
      <c r="BU12" s="13">
        <v>9.4978843403446204E-4</v>
      </c>
      <c r="BV12" s="13">
        <v>8.2634675709504404E-4</v>
      </c>
      <c r="BW12" s="13">
        <v>7.0998206074693901E-4</v>
      </c>
      <c r="BX12" s="13">
        <v>6.0115358328465798E-4</v>
      </c>
      <c r="BY12" s="13">
        <v>5.0029082098974301E-4</v>
      </c>
      <c r="BZ12" s="13">
        <v>4.0779183310516099E-4</v>
      </c>
      <c r="CA12" s="13">
        <v>3.2402167087732198E-4</v>
      </c>
      <c r="CB12" s="13">
        <v>2.4931093686559398E-4</v>
      </c>
      <c r="CC12" s="13">
        <v>1.83954480205034E-4</v>
      </c>
      <c r="CD12" s="13">
        <v>1.2821023297155499E-4</v>
      </c>
      <c r="CE12" s="13">
        <v>8.2298192241864602E-5</v>
      </c>
      <c r="CF12" s="13">
        <v>4.63995518655057E-5</v>
      </c>
      <c r="CG12" s="13">
        <v>2.0655987375516398E-5</v>
      </c>
      <c r="CH12" s="13">
        <v>5.16909685982156E-6</v>
      </c>
      <c r="CI12" s="13">
        <v>0</v>
      </c>
    </row>
    <row r="13" spans="1:87" x14ac:dyDescent="0.2">
      <c r="A13" s="11" t="s">
        <v>76</v>
      </c>
      <c r="B13" s="12" t="s">
        <v>63</v>
      </c>
      <c r="C13" t="s">
        <v>92</v>
      </c>
      <c r="D13" s="13">
        <v>-9.8076365004310401E-3</v>
      </c>
      <c r="E13" s="13">
        <v>1.14423192454389E-2</v>
      </c>
      <c r="F13" s="13">
        <v>1.14423192454389E-2</v>
      </c>
      <c r="G13" s="13">
        <v>1.14423192454389E-2</v>
      </c>
      <c r="H13" s="13">
        <v>1.14423192454389E-2</v>
      </c>
      <c r="I13" s="13">
        <v>-1.18313675253989E-3</v>
      </c>
      <c r="J13" s="13">
        <v>-1.18313675253989E-3</v>
      </c>
      <c r="K13" s="13">
        <v>-1.18313675253989E-3</v>
      </c>
      <c r="L13" s="13">
        <v>-1.18313675253989E-3</v>
      </c>
      <c r="M13" s="13">
        <v>-1.18313675253989E-3</v>
      </c>
      <c r="N13" s="13">
        <v>-1.18313675253989E-3</v>
      </c>
      <c r="O13" s="13">
        <v>5.07744641477625E-4</v>
      </c>
      <c r="P13" s="13">
        <v>5.07744641477625E-4</v>
      </c>
      <c r="Q13" s="13">
        <v>5.07744641477625E-4</v>
      </c>
      <c r="R13" s="13">
        <v>5.07744641477625E-4</v>
      </c>
      <c r="S13" s="13">
        <v>5.07744641477625E-4</v>
      </c>
      <c r="T13" s="13">
        <v>5.07744641477625E-4</v>
      </c>
      <c r="U13" s="13">
        <v>5.07744641477625E-4</v>
      </c>
      <c r="V13" s="13">
        <v>5.07744641477625E-4</v>
      </c>
      <c r="W13" s="13">
        <v>5.07744641477625E-4</v>
      </c>
      <c r="X13" s="13">
        <v>5.07744641477625E-4</v>
      </c>
      <c r="Y13" s="13">
        <v>5.07744641477625E-4</v>
      </c>
      <c r="Z13" s="13">
        <v>5.07744641477625E-4</v>
      </c>
      <c r="AA13" s="13">
        <v>5.2391134944429502E-3</v>
      </c>
      <c r="AB13" s="13">
        <v>5.2391134944429502E-3</v>
      </c>
      <c r="AC13" s="13">
        <v>5.2391134944429502E-3</v>
      </c>
      <c r="AD13" s="13">
        <v>5.2391134944429502E-3</v>
      </c>
      <c r="AE13" s="13">
        <v>5.2391134944429502E-3</v>
      </c>
      <c r="AF13" s="13">
        <v>5.2391134944429502E-3</v>
      </c>
      <c r="AG13" s="13">
        <v>5.2391134944429502E-3</v>
      </c>
      <c r="AH13" s="13">
        <v>5.2391134944429502E-3</v>
      </c>
      <c r="AI13" s="13">
        <v>5.2391134944429502E-3</v>
      </c>
      <c r="AJ13" s="13">
        <v>5.2391134944429502E-3</v>
      </c>
      <c r="AK13" s="13">
        <v>5.2391134944429502E-3</v>
      </c>
      <c r="AL13" s="13">
        <v>5.2339443975831304E-3</v>
      </c>
      <c r="AM13" s="13">
        <v>5.2184575070674298E-3</v>
      </c>
      <c r="AN13" s="13">
        <v>5.1927139425774404E-3</v>
      </c>
      <c r="AO13" s="13">
        <v>5.1568153022010796E-3</v>
      </c>
      <c r="AP13" s="13">
        <v>5.1109032614713897E-3</v>
      </c>
      <c r="AQ13" s="13">
        <v>5.0551590142379104E-3</v>
      </c>
      <c r="AR13" s="13">
        <v>4.9898025575773599E-3</v>
      </c>
      <c r="AS13" s="13">
        <v>4.9150918235656297E-3</v>
      </c>
      <c r="AT13" s="13">
        <v>4.8313216613377896E-3</v>
      </c>
      <c r="AU13" s="13">
        <v>4.73882267345321E-3</v>
      </c>
      <c r="AV13" s="13">
        <v>4.63795991115829E-3</v>
      </c>
      <c r="AW13" s="13">
        <v>4.5291314336960101E-3</v>
      </c>
      <c r="AX13" s="13">
        <v>4.4127667373479E-3</v>
      </c>
      <c r="AY13" s="13">
        <v>4.2893250604084899E-3</v>
      </c>
      <c r="AZ13" s="13">
        <v>4.1592935707814999E-3</v>
      </c>
      <c r="BA13" s="13">
        <v>4.0231854433507601E-3</v>
      </c>
      <c r="BB13" s="13">
        <v>3.8815378347133601E-3</v>
      </c>
      <c r="BC13" s="13">
        <v>3.73490976326794E-3</v>
      </c>
      <c r="BD13" s="13">
        <v>3.5838799030245101E-3</v>
      </c>
      <c r="BE13" s="13">
        <v>3.4290442998424699E-3</v>
      </c>
      <c r="BF13" s="13">
        <v>3.2710140191099198E-3</v>
      </c>
      <c r="BG13" s="13">
        <v>3.1104127341477399E-3</v>
      </c>
      <c r="BH13" s="13">
        <v>2.9478742648559298E-3</v>
      </c>
      <c r="BI13" s="13">
        <v>2.7840400763160301E-3</v>
      </c>
      <c r="BJ13" s="13">
        <v>2.6195567472214699E-3</v>
      </c>
      <c r="BK13" s="13">
        <v>2.4550734181269201E-3</v>
      </c>
      <c r="BL13" s="13">
        <v>2.29123922958702E-3</v>
      </c>
      <c r="BM13" s="13">
        <v>2.1287007602952099E-3</v>
      </c>
      <c r="BN13" s="13">
        <v>1.9680994753330299E-3</v>
      </c>
      <c r="BO13" s="13">
        <v>1.8100691946004799E-3</v>
      </c>
      <c r="BP13" s="13">
        <v>1.6552335914184399E-3</v>
      </c>
      <c r="BQ13" s="13">
        <v>1.50420373117501E-3</v>
      </c>
      <c r="BR13" s="13">
        <v>1.3575756597295899E-3</v>
      </c>
      <c r="BS13" s="13">
        <v>1.21592805109219E-3</v>
      </c>
      <c r="BT13" s="13">
        <v>1.0798199236614499E-3</v>
      </c>
      <c r="BU13" s="13">
        <v>9.4978843403446204E-4</v>
      </c>
      <c r="BV13" s="13">
        <v>8.2634675709504404E-4</v>
      </c>
      <c r="BW13" s="13">
        <v>7.0998206074693901E-4</v>
      </c>
      <c r="BX13" s="13">
        <v>6.0115358328465798E-4</v>
      </c>
      <c r="BY13" s="13">
        <v>5.0029082098974301E-4</v>
      </c>
      <c r="BZ13" s="13">
        <v>4.0779183310516099E-4</v>
      </c>
      <c r="CA13" s="13">
        <v>3.2402167087732198E-4</v>
      </c>
      <c r="CB13" s="13">
        <v>2.4931093686559398E-4</v>
      </c>
      <c r="CC13" s="13">
        <v>1.83954480205034E-4</v>
      </c>
      <c r="CD13" s="13">
        <v>1.2821023297155499E-4</v>
      </c>
      <c r="CE13" s="13">
        <v>8.2298192241864602E-5</v>
      </c>
      <c r="CF13" s="13">
        <v>4.63995518655057E-5</v>
      </c>
      <c r="CG13" s="13">
        <v>2.0655987375516398E-5</v>
      </c>
      <c r="CH13" s="13">
        <v>5.16909685982156E-6</v>
      </c>
      <c r="CI13" s="13">
        <v>0</v>
      </c>
    </row>
    <row r="14" spans="1:87" x14ac:dyDescent="0.2">
      <c r="A14" s="11" t="s">
        <v>76</v>
      </c>
      <c r="B14" s="12" t="s">
        <v>60</v>
      </c>
      <c r="C14" t="s">
        <v>93</v>
      </c>
      <c r="D14" s="13">
        <v>-9.8076365004310401E-3</v>
      </c>
      <c r="E14" s="13">
        <v>1.14423192454389E-2</v>
      </c>
      <c r="F14" s="13">
        <v>1.14423192454389E-2</v>
      </c>
      <c r="G14" s="13">
        <v>1.14423192454389E-2</v>
      </c>
      <c r="H14" s="13">
        <v>1.14423192454389E-2</v>
      </c>
      <c r="I14" s="13">
        <v>-1.18313675253989E-3</v>
      </c>
      <c r="J14" s="13">
        <v>-1.18313675253989E-3</v>
      </c>
      <c r="K14" s="13">
        <v>-1.18313675253989E-3</v>
      </c>
      <c r="L14" s="13">
        <v>-1.18313675253989E-3</v>
      </c>
      <c r="M14" s="13">
        <v>-1.18313675253989E-3</v>
      </c>
      <c r="N14" s="13">
        <v>-1.18313675253989E-3</v>
      </c>
      <c r="O14" s="13">
        <v>5.07744641477625E-4</v>
      </c>
      <c r="P14" s="13">
        <v>5.07744641477625E-4</v>
      </c>
      <c r="Q14" s="13">
        <v>5.07744641477625E-4</v>
      </c>
      <c r="R14" s="13">
        <v>5.07744641477625E-4</v>
      </c>
      <c r="S14" s="13">
        <v>5.07744641477625E-4</v>
      </c>
      <c r="T14" s="13">
        <v>5.07744641477625E-4</v>
      </c>
      <c r="U14" s="13">
        <v>5.07744641477625E-4</v>
      </c>
      <c r="V14" s="13">
        <v>5.07744641477625E-4</v>
      </c>
      <c r="W14" s="13">
        <v>5.07744641477625E-4</v>
      </c>
      <c r="X14" s="13">
        <v>5.07744641477625E-4</v>
      </c>
      <c r="Y14" s="13">
        <v>5.07744641477625E-4</v>
      </c>
      <c r="Z14" s="13">
        <v>5.07744641477625E-4</v>
      </c>
      <c r="AA14" s="13">
        <v>5.2391134944429502E-3</v>
      </c>
      <c r="AB14" s="13">
        <v>5.2391134944429502E-3</v>
      </c>
      <c r="AC14" s="13">
        <v>5.2391134944429502E-3</v>
      </c>
      <c r="AD14" s="13">
        <v>5.2391134944429502E-3</v>
      </c>
      <c r="AE14" s="13">
        <v>5.2391134944429502E-3</v>
      </c>
      <c r="AF14" s="13">
        <v>5.2391134944429502E-3</v>
      </c>
      <c r="AG14" s="13">
        <v>5.2391134944429502E-3</v>
      </c>
      <c r="AH14" s="13">
        <v>5.2391134944429502E-3</v>
      </c>
      <c r="AI14" s="13">
        <v>5.2391134944429502E-3</v>
      </c>
      <c r="AJ14" s="13">
        <v>5.2391134944429502E-3</v>
      </c>
      <c r="AK14" s="13">
        <v>5.2391134944429502E-3</v>
      </c>
      <c r="AL14" s="13">
        <v>5.2339443975831304E-3</v>
      </c>
      <c r="AM14" s="13">
        <v>5.2184575070674298E-3</v>
      </c>
      <c r="AN14" s="13">
        <v>5.1927139425774404E-3</v>
      </c>
      <c r="AO14" s="13">
        <v>5.1568153022010796E-3</v>
      </c>
      <c r="AP14" s="13">
        <v>5.1109032614713897E-3</v>
      </c>
      <c r="AQ14" s="13">
        <v>5.0551590142379104E-3</v>
      </c>
      <c r="AR14" s="13">
        <v>4.9898025575773599E-3</v>
      </c>
      <c r="AS14" s="13">
        <v>4.9150918235656297E-3</v>
      </c>
      <c r="AT14" s="13">
        <v>4.8313216613377896E-3</v>
      </c>
      <c r="AU14" s="13">
        <v>4.73882267345321E-3</v>
      </c>
      <c r="AV14" s="13">
        <v>4.63795991115829E-3</v>
      </c>
      <c r="AW14" s="13">
        <v>4.5291314336960101E-3</v>
      </c>
      <c r="AX14" s="13">
        <v>4.4127667373479E-3</v>
      </c>
      <c r="AY14" s="13">
        <v>4.2893250604084899E-3</v>
      </c>
      <c r="AZ14" s="13">
        <v>4.1592935707814999E-3</v>
      </c>
      <c r="BA14" s="13">
        <v>4.0231854433507601E-3</v>
      </c>
      <c r="BB14" s="13">
        <v>3.8815378347133601E-3</v>
      </c>
      <c r="BC14" s="13">
        <v>3.73490976326794E-3</v>
      </c>
      <c r="BD14" s="13">
        <v>3.5838799030245101E-3</v>
      </c>
      <c r="BE14" s="13">
        <v>3.4290442998424699E-3</v>
      </c>
      <c r="BF14" s="13">
        <v>3.2710140191099198E-3</v>
      </c>
      <c r="BG14" s="13">
        <v>3.1104127341477399E-3</v>
      </c>
      <c r="BH14" s="13">
        <v>2.9478742648559298E-3</v>
      </c>
      <c r="BI14" s="13">
        <v>2.7840400763160301E-3</v>
      </c>
      <c r="BJ14" s="13">
        <v>2.6195567472214699E-3</v>
      </c>
      <c r="BK14" s="13">
        <v>2.4550734181269201E-3</v>
      </c>
      <c r="BL14" s="13">
        <v>2.29123922958702E-3</v>
      </c>
      <c r="BM14" s="13">
        <v>2.1287007602952099E-3</v>
      </c>
      <c r="BN14" s="13">
        <v>1.9680994753330299E-3</v>
      </c>
      <c r="BO14" s="13">
        <v>1.8100691946004799E-3</v>
      </c>
      <c r="BP14" s="13">
        <v>1.6552335914184399E-3</v>
      </c>
      <c r="BQ14" s="13">
        <v>1.50420373117501E-3</v>
      </c>
      <c r="BR14" s="13">
        <v>1.3575756597295899E-3</v>
      </c>
      <c r="BS14" s="13">
        <v>1.21592805109219E-3</v>
      </c>
      <c r="BT14" s="13">
        <v>1.0798199236614499E-3</v>
      </c>
      <c r="BU14" s="13">
        <v>9.4978843403446204E-4</v>
      </c>
      <c r="BV14" s="13">
        <v>8.2634675709504404E-4</v>
      </c>
      <c r="BW14" s="13">
        <v>7.0998206074693901E-4</v>
      </c>
      <c r="BX14" s="13">
        <v>6.0115358328465798E-4</v>
      </c>
      <c r="BY14" s="13">
        <v>5.0029082098974301E-4</v>
      </c>
      <c r="BZ14" s="13">
        <v>4.0779183310516099E-4</v>
      </c>
      <c r="CA14" s="13">
        <v>3.2402167087732198E-4</v>
      </c>
      <c r="CB14" s="13">
        <v>2.4931093686559398E-4</v>
      </c>
      <c r="CC14" s="13">
        <v>1.83954480205034E-4</v>
      </c>
      <c r="CD14" s="13">
        <v>1.2821023297155499E-4</v>
      </c>
      <c r="CE14" s="13">
        <v>8.2298192241864602E-5</v>
      </c>
      <c r="CF14" s="13">
        <v>4.63995518655057E-5</v>
      </c>
      <c r="CG14" s="13">
        <v>2.0655987375516398E-5</v>
      </c>
      <c r="CH14" s="13">
        <v>5.16909685982156E-6</v>
      </c>
      <c r="CI14" s="13">
        <v>0</v>
      </c>
    </row>
    <row r="15" spans="1:87" x14ac:dyDescent="0.2">
      <c r="A15" s="11" t="s">
        <v>76</v>
      </c>
      <c r="B15" s="12" t="s">
        <v>75</v>
      </c>
      <c r="C15" t="s">
        <v>94</v>
      </c>
      <c r="D15" s="13">
        <v>-1.9436437838269401E-3</v>
      </c>
      <c r="E15" s="13">
        <v>-3.4997913676110902E-2</v>
      </c>
      <c r="F15" s="13">
        <v>-3.4997913676110902E-2</v>
      </c>
      <c r="G15" s="13">
        <v>-3.4997913676110902E-2</v>
      </c>
      <c r="H15" s="13">
        <v>-3.4997913676110902E-2</v>
      </c>
      <c r="I15" s="13">
        <v>-2.7325614809678201E-2</v>
      </c>
      <c r="J15" s="13">
        <v>-2.7325614809678201E-2</v>
      </c>
      <c r="K15" s="13">
        <v>-2.7325614809678201E-2</v>
      </c>
      <c r="L15" s="13">
        <v>-2.7325614809678201E-2</v>
      </c>
      <c r="M15" s="13">
        <v>-2.7325614809678201E-2</v>
      </c>
      <c r="N15" s="13">
        <v>-2.7325614809678201E-2</v>
      </c>
      <c r="O15" s="13">
        <v>-3.0274553793867599E-2</v>
      </c>
      <c r="P15" s="13">
        <v>-3.0274553793867599E-2</v>
      </c>
      <c r="Q15" s="13">
        <v>-3.0274553793867599E-2</v>
      </c>
      <c r="R15" s="13">
        <v>-3.0274553793867599E-2</v>
      </c>
      <c r="S15" s="13">
        <v>-3.0274553793867599E-2</v>
      </c>
      <c r="T15" s="13">
        <v>-3.0274553793867599E-2</v>
      </c>
      <c r="U15" s="13">
        <v>-3.0274553793867599E-2</v>
      </c>
      <c r="V15" s="13">
        <v>-3.0274553793867599E-2</v>
      </c>
      <c r="W15" s="13">
        <v>-3.0274553793867599E-2</v>
      </c>
      <c r="X15" s="13">
        <v>-3.0274553793867599E-2</v>
      </c>
      <c r="Y15" s="13">
        <v>-3.0274553793867599E-2</v>
      </c>
      <c r="Z15" s="13">
        <v>-3.0274553793867599E-2</v>
      </c>
      <c r="AA15" s="13">
        <v>-1.8369507837952801E-2</v>
      </c>
      <c r="AB15" s="13">
        <v>-1.8369507837952801E-2</v>
      </c>
      <c r="AC15" s="13">
        <v>-1.8369507837952801E-2</v>
      </c>
      <c r="AD15" s="13">
        <v>-1.8369507837952801E-2</v>
      </c>
      <c r="AE15" s="13">
        <v>-1.8369507837952801E-2</v>
      </c>
      <c r="AF15" s="13">
        <v>-1.8369507837952801E-2</v>
      </c>
      <c r="AG15" s="13">
        <v>-1.8369507837952801E-2</v>
      </c>
      <c r="AH15" s="13">
        <v>-1.8369507837952801E-2</v>
      </c>
      <c r="AI15" s="13">
        <v>-1.8369507837952801E-2</v>
      </c>
      <c r="AJ15" s="13">
        <v>-1.8369507837952801E-2</v>
      </c>
      <c r="AK15" s="13">
        <v>-1.8369507837952801E-2</v>
      </c>
      <c r="AL15" s="13">
        <v>-1.83513838241511E-2</v>
      </c>
      <c r="AM15" s="13">
        <v>-1.82970833099486E-2</v>
      </c>
      <c r="AN15" s="13">
        <v>-1.8206820594667199E-2</v>
      </c>
      <c r="AO15" s="13">
        <v>-1.80809519040071E-2</v>
      </c>
      <c r="AP15" s="13">
        <v>-1.7919973984186301E-2</v>
      </c>
      <c r="AQ15" s="13">
        <v>-1.7724522141510601E-2</v>
      </c>
      <c r="AR15" s="13">
        <v>-1.7495367735109499E-2</v>
      </c>
      <c r="AS15" s="13">
        <v>-1.7233415132734398E-2</v>
      </c>
      <c r="AT15" s="13">
        <v>-1.6939698141632199E-2</v>
      </c>
      <c r="AU15" s="13">
        <v>-1.6615375928580201E-2</v>
      </c>
      <c r="AV15" s="13">
        <v>-1.62617284451845E-2</v>
      </c>
      <c r="AW15" s="13">
        <v>-1.5880151376496E-2</v>
      </c>
      <c r="AX15" s="13">
        <v>-1.5472150632878901E-2</v>
      </c>
      <c r="AY15" s="13">
        <v>-1.5039336406870199E-2</v>
      </c>
      <c r="AZ15" s="13">
        <v>-1.4583416818486201E-2</v>
      </c>
      <c r="BA15" s="13">
        <v>-1.4106191174052299E-2</v>
      </c>
      <c r="BB15" s="13">
        <v>-1.36095428651634E-2</v>
      </c>
      <c r="BC15" s="13">
        <v>-1.3095431935797699E-2</v>
      </c>
      <c r="BD15" s="13">
        <v>-1.25658873469184E-2</v>
      </c>
      <c r="BE15" s="13">
        <v>-1.2022998969091999E-2</v>
      </c>
      <c r="BF15" s="13">
        <v>-1.1468909334723601E-2</v>
      </c>
      <c r="BG15" s="13">
        <v>-1.09058051824606E-2</v>
      </c>
      <c r="BH15" s="13">
        <v>-1.03359088271341E-2</v>
      </c>
      <c r="BI15" s="13">
        <v>-9.7614693892978093E-3</v>
      </c>
      <c r="BJ15" s="13">
        <v>-9.1847539189763901E-3</v>
      </c>
      <c r="BK15" s="13">
        <v>-8.6080384486549606E-3</v>
      </c>
      <c r="BL15" s="13">
        <v>-8.0335990108186608E-3</v>
      </c>
      <c r="BM15" s="13">
        <v>-7.4637026554921996E-3</v>
      </c>
      <c r="BN15" s="13">
        <v>-6.9005985032291901E-3</v>
      </c>
      <c r="BO15" s="13">
        <v>-6.3465088688607896E-3</v>
      </c>
      <c r="BP15" s="13">
        <v>-5.8036204910343597E-3</v>
      </c>
      <c r="BQ15" s="13">
        <v>-5.2740759021551002E-3</v>
      </c>
      <c r="BR15" s="13">
        <v>-4.7599649727893796E-3</v>
      </c>
      <c r="BS15" s="13">
        <v>-4.2633166639004898E-3</v>
      </c>
      <c r="BT15" s="13">
        <v>-3.78609101946657E-3</v>
      </c>
      <c r="BU15" s="13">
        <v>-3.3301714310825401E-3</v>
      </c>
      <c r="BV15" s="13">
        <v>-2.8973572050739198E-3</v>
      </c>
      <c r="BW15" s="13">
        <v>-2.4893564614567399E-3</v>
      </c>
      <c r="BX15" s="13">
        <v>-2.1077793927682499E-3</v>
      </c>
      <c r="BY15" s="13">
        <v>-1.75413190937259E-3</v>
      </c>
      <c r="BZ15" s="13">
        <v>-1.42980969632055E-3</v>
      </c>
      <c r="CA15" s="13">
        <v>-1.1360927052183199E-3</v>
      </c>
      <c r="CB15" s="13">
        <v>-8.7414010284326302E-4</v>
      </c>
      <c r="CC15" s="13">
        <v>-6.4498569644217698E-4</v>
      </c>
      <c r="CD15" s="13">
        <v>-4.4953385376644503E-4</v>
      </c>
      <c r="CE15" s="13">
        <v>-2.8855593394565602E-4</v>
      </c>
      <c r="CF15" s="13">
        <v>-1.62687243285522E-4</v>
      </c>
      <c r="CG15" s="13">
        <v>-7.2424528004149703E-5</v>
      </c>
      <c r="CH15" s="13">
        <v>-1.8124013801637501E-5</v>
      </c>
      <c r="CI15" s="13">
        <v>0</v>
      </c>
    </row>
    <row r="16" spans="1:87" x14ac:dyDescent="0.2">
      <c r="A16" s="11" t="s">
        <v>76</v>
      </c>
      <c r="B16" s="12" t="s">
        <v>67</v>
      </c>
      <c r="C16" t="s">
        <v>95</v>
      </c>
      <c r="D16" s="13">
        <v>-1.9436437838269401E-3</v>
      </c>
      <c r="E16" s="13">
        <v>-3.4997913676110902E-2</v>
      </c>
      <c r="F16" s="13">
        <v>-3.4997913676110902E-2</v>
      </c>
      <c r="G16" s="13">
        <v>-3.4997913676110902E-2</v>
      </c>
      <c r="H16" s="13">
        <v>-3.4997913676110902E-2</v>
      </c>
      <c r="I16" s="13">
        <v>-2.7325614809678201E-2</v>
      </c>
      <c r="J16" s="13">
        <v>-2.7325614809678201E-2</v>
      </c>
      <c r="K16" s="13">
        <v>-2.7325614809678201E-2</v>
      </c>
      <c r="L16" s="13">
        <v>-2.7325614809678201E-2</v>
      </c>
      <c r="M16" s="13">
        <v>-2.7325614809678201E-2</v>
      </c>
      <c r="N16" s="13">
        <v>-2.7325614809678201E-2</v>
      </c>
      <c r="O16" s="13">
        <v>-3.0274553793867599E-2</v>
      </c>
      <c r="P16" s="13">
        <v>-3.0274553793867599E-2</v>
      </c>
      <c r="Q16" s="13">
        <v>-3.0274553793867599E-2</v>
      </c>
      <c r="R16" s="13">
        <v>-3.0274553793867599E-2</v>
      </c>
      <c r="S16" s="13">
        <v>-3.0274553793867599E-2</v>
      </c>
      <c r="T16" s="13">
        <v>-3.0274553793867599E-2</v>
      </c>
      <c r="U16" s="13">
        <v>-3.0274553793867599E-2</v>
      </c>
      <c r="V16" s="13">
        <v>-3.0274553793867599E-2</v>
      </c>
      <c r="W16" s="13">
        <v>-3.0274553793867599E-2</v>
      </c>
      <c r="X16" s="13">
        <v>-3.0274553793867599E-2</v>
      </c>
      <c r="Y16" s="13">
        <v>-3.0274553793867599E-2</v>
      </c>
      <c r="Z16" s="13">
        <v>-3.0274553793867599E-2</v>
      </c>
      <c r="AA16" s="13">
        <v>-1.8369507837952801E-2</v>
      </c>
      <c r="AB16" s="13">
        <v>-1.8369507837952801E-2</v>
      </c>
      <c r="AC16" s="13">
        <v>-1.8369507837952801E-2</v>
      </c>
      <c r="AD16" s="13">
        <v>-1.8369507837952801E-2</v>
      </c>
      <c r="AE16" s="13">
        <v>-1.8369507837952801E-2</v>
      </c>
      <c r="AF16" s="13">
        <v>-1.8369507837952801E-2</v>
      </c>
      <c r="AG16" s="13">
        <v>-1.8369507837952801E-2</v>
      </c>
      <c r="AH16" s="13">
        <v>-1.8369507837952801E-2</v>
      </c>
      <c r="AI16" s="13">
        <v>-1.8369507837952801E-2</v>
      </c>
      <c r="AJ16" s="13">
        <v>-1.8369507837952801E-2</v>
      </c>
      <c r="AK16" s="13">
        <v>-1.8369507837952801E-2</v>
      </c>
      <c r="AL16" s="13">
        <v>-1.83513838241511E-2</v>
      </c>
      <c r="AM16" s="13">
        <v>-1.82970833099486E-2</v>
      </c>
      <c r="AN16" s="13">
        <v>-1.8206820594667199E-2</v>
      </c>
      <c r="AO16" s="13">
        <v>-1.80809519040071E-2</v>
      </c>
      <c r="AP16" s="13">
        <v>-1.7919973984186301E-2</v>
      </c>
      <c r="AQ16" s="13">
        <v>-1.7724522141510601E-2</v>
      </c>
      <c r="AR16" s="13">
        <v>-1.7495367735109499E-2</v>
      </c>
      <c r="AS16" s="13">
        <v>-1.7233415132734398E-2</v>
      </c>
      <c r="AT16" s="13">
        <v>-1.6939698141632199E-2</v>
      </c>
      <c r="AU16" s="13">
        <v>-1.6615375928580201E-2</v>
      </c>
      <c r="AV16" s="13">
        <v>-1.62617284451845E-2</v>
      </c>
      <c r="AW16" s="13">
        <v>-1.5880151376496E-2</v>
      </c>
      <c r="AX16" s="13">
        <v>-1.5472150632878901E-2</v>
      </c>
      <c r="AY16" s="13">
        <v>-1.5039336406870199E-2</v>
      </c>
      <c r="AZ16" s="13">
        <v>-1.4583416818486201E-2</v>
      </c>
      <c r="BA16" s="13">
        <v>-1.4106191174052299E-2</v>
      </c>
      <c r="BB16" s="13">
        <v>-1.36095428651634E-2</v>
      </c>
      <c r="BC16" s="13">
        <v>-1.3095431935797699E-2</v>
      </c>
      <c r="BD16" s="13">
        <v>-1.25658873469184E-2</v>
      </c>
      <c r="BE16" s="13">
        <v>-1.2022998969091999E-2</v>
      </c>
      <c r="BF16" s="13">
        <v>-1.1468909334723601E-2</v>
      </c>
      <c r="BG16" s="13">
        <v>-1.09058051824606E-2</v>
      </c>
      <c r="BH16" s="13">
        <v>-1.03359088271341E-2</v>
      </c>
      <c r="BI16" s="13">
        <v>-9.7614693892978093E-3</v>
      </c>
      <c r="BJ16" s="13">
        <v>-9.1847539189763901E-3</v>
      </c>
      <c r="BK16" s="13">
        <v>-8.6080384486549606E-3</v>
      </c>
      <c r="BL16" s="13">
        <v>-8.0335990108186608E-3</v>
      </c>
      <c r="BM16" s="13">
        <v>-7.4637026554921996E-3</v>
      </c>
      <c r="BN16" s="13">
        <v>-6.9005985032291901E-3</v>
      </c>
      <c r="BO16" s="13">
        <v>-6.3465088688607896E-3</v>
      </c>
      <c r="BP16" s="13">
        <v>-5.8036204910343597E-3</v>
      </c>
      <c r="BQ16" s="13">
        <v>-5.2740759021551002E-3</v>
      </c>
      <c r="BR16" s="13">
        <v>-4.7599649727893796E-3</v>
      </c>
      <c r="BS16" s="13">
        <v>-4.2633166639004898E-3</v>
      </c>
      <c r="BT16" s="13">
        <v>-3.78609101946657E-3</v>
      </c>
      <c r="BU16" s="13">
        <v>-3.3301714310825401E-3</v>
      </c>
      <c r="BV16" s="13">
        <v>-2.8973572050739198E-3</v>
      </c>
      <c r="BW16" s="13">
        <v>-2.4893564614567399E-3</v>
      </c>
      <c r="BX16" s="13">
        <v>-2.1077793927682499E-3</v>
      </c>
      <c r="BY16" s="13">
        <v>-1.75413190937259E-3</v>
      </c>
      <c r="BZ16" s="13">
        <v>-1.42980969632055E-3</v>
      </c>
      <c r="CA16" s="13">
        <v>-1.1360927052183199E-3</v>
      </c>
      <c r="CB16" s="13">
        <v>-8.7414010284326302E-4</v>
      </c>
      <c r="CC16" s="13">
        <v>-6.4498569644217698E-4</v>
      </c>
      <c r="CD16" s="13">
        <v>-4.4953385376644503E-4</v>
      </c>
      <c r="CE16" s="13">
        <v>-2.8855593394565602E-4</v>
      </c>
      <c r="CF16" s="13">
        <v>-1.62687243285522E-4</v>
      </c>
      <c r="CG16" s="13">
        <v>-7.2424528004149703E-5</v>
      </c>
      <c r="CH16" s="13">
        <v>-1.8124013801637501E-5</v>
      </c>
      <c r="CI16" s="13">
        <v>0</v>
      </c>
    </row>
    <row r="17" spans="1:87" x14ac:dyDescent="0.2">
      <c r="A17" s="11" t="s">
        <v>76</v>
      </c>
      <c r="B17" s="12" t="s">
        <v>84</v>
      </c>
      <c r="C17" t="s">
        <v>96</v>
      </c>
      <c r="D17" s="13">
        <v>-1.9436437838269401E-3</v>
      </c>
      <c r="E17" s="13">
        <v>-3.4997913676110902E-2</v>
      </c>
      <c r="F17" s="13">
        <v>-3.4997913676110902E-2</v>
      </c>
      <c r="G17" s="13">
        <v>-3.4997913676110902E-2</v>
      </c>
      <c r="H17" s="13">
        <v>-3.4997913676110902E-2</v>
      </c>
      <c r="I17" s="13">
        <v>-2.7325614809678201E-2</v>
      </c>
      <c r="J17" s="13">
        <v>-2.7325614809678201E-2</v>
      </c>
      <c r="K17" s="13">
        <v>-2.7325614809678201E-2</v>
      </c>
      <c r="L17" s="13">
        <v>-2.7325614809678201E-2</v>
      </c>
      <c r="M17" s="13">
        <v>-2.7325614809678201E-2</v>
      </c>
      <c r="N17" s="13">
        <v>-2.7325614809678201E-2</v>
      </c>
      <c r="O17" s="13">
        <v>-3.0274553793867599E-2</v>
      </c>
      <c r="P17" s="13">
        <v>-3.0274553793867599E-2</v>
      </c>
      <c r="Q17" s="13">
        <v>-3.0274553793867599E-2</v>
      </c>
      <c r="R17" s="13">
        <v>-3.0274553793867599E-2</v>
      </c>
      <c r="S17" s="13">
        <v>-3.0274553793867599E-2</v>
      </c>
      <c r="T17" s="13">
        <v>-3.0274553793867599E-2</v>
      </c>
      <c r="U17" s="13">
        <v>-3.0274553793867599E-2</v>
      </c>
      <c r="V17" s="13">
        <v>-3.0274553793867599E-2</v>
      </c>
      <c r="W17" s="13">
        <v>-3.0274553793867599E-2</v>
      </c>
      <c r="X17" s="13">
        <v>-3.0274553793867599E-2</v>
      </c>
      <c r="Y17" s="13">
        <v>-3.0274553793867599E-2</v>
      </c>
      <c r="Z17" s="13">
        <v>-3.0274553793867599E-2</v>
      </c>
      <c r="AA17" s="13">
        <v>-1.8369507837952801E-2</v>
      </c>
      <c r="AB17" s="13">
        <v>-1.8369507837952801E-2</v>
      </c>
      <c r="AC17" s="13">
        <v>-1.8369507837952801E-2</v>
      </c>
      <c r="AD17" s="13">
        <v>-1.8369507837952801E-2</v>
      </c>
      <c r="AE17" s="13">
        <v>-1.8369507837952801E-2</v>
      </c>
      <c r="AF17" s="13">
        <v>-1.8369507837952801E-2</v>
      </c>
      <c r="AG17" s="13">
        <v>-1.8369507837952801E-2</v>
      </c>
      <c r="AH17" s="13">
        <v>-1.8369507837952801E-2</v>
      </c>
      <c r="AI17" s="13">
        <v>-1.8369507837952801E-2</v>
      </c>
      <c r="AJ17" s="13">
        <v>-1.8369507837952801E-2</v>
      </c>
      <c r="AK17" s="13">
        <v>-1.8369507837952801E-2</v>
      </c>
      <c r="AL17" s="13">
        <v>-1.83513838241511E-2</v>
      </c>
      <c r="AM17" s="13">
        <v>-1.82970833099486E-2</v>
      </c>
      <c r="AN17" s="13">
        <v>-1.8206820594667199E-2</v>
      </c>
      <c r="AO17" s="13">
        <v>-1.80809519040071E-2</v>
      </c>
      <c r="AP17" s="13">
        <v>-1.7919973984186301E-2</v>
      </c>
      <c r="AQ17" s="13">
        <v>-1.7724522141510601E-2</v>
      </c>
      <c r="AR17" s="13">
        <v>-1.7495367735109499E-2</v>
      </c>
      <c r="AS17" s="13">
        <v>-1.7233415132734398E-2</v>
      </c>
      <c r="AT17" s="13">
        <v>-1.6939698141632199E-2</v>
      </c>
      <c r="AU17" s="13">
        <v>-1.6615375928580201E-2</v>
      </c>
      <c r="AV17" s="13">
        <v>-1.62617284451845E-2</v>
      </c>
      <c r="AW17" s="13">
        <v>-1.5880151376496E-2</v>
      </c>
      <c r="AX17" s="13">
        <v>-1.5472150632878901E-2</v>
      </c>
      <c r="AY17" s="13">
        <v>-1.5039336406870199E-2</v>
      </c>
      <c r="AZ17" s="13">
        <v>-1.4583416818486201E-2</v>
      </c>
      <c r="BA17" s="13">
        <v>-1.4106191174052299E-2</v>
      </c>
      <c r="BB17" s="13">
        <v>-1.36095428651634E-2</v>
      </c>
      <c r="BC17" s="13">
        <v>-1.3095431935797699E-2</v>
      </c>
      <c r="BD17" s="13">
        <v>-1.25658873469184E-2</v>
      </c>
      <c r="BE17" s="13">
        <v>-1.2022998969091999E-2</v>
      </c>
      <c r="BF17" s="13">
        <v>-1.1468909334723601E-2</v>
      </c>
      <c r="BG17" s="13">
        <v>-1.09058051824606E-2</v>
      </c>
      <c r="BH17" s="13">
        <v>-1.03359088271341E-2</v>
      </c>
      <c r="BI17" s="13">
        <v>-9.7614693892978093E-3</v>
      </c>
      <c r="BJ17" s="13">
        <v>-9.1847539189763901E-3</v>
      </c>
      <c r="BK17" s="13">
        <v>-8.6080384486549606E-3</v>
      </c>
      <c r="BL17" s="13">
        <v>-8.0335990108186608E-3</v>
      </c>
      <c r="BM17" s="13">
        <v>-7.4637026554921996E-3</v>
      </c>
      <c r="BN17" s="13">
        <v>-6.9005985032291901E-3</v>
      </c>
      <c r="BO17" s="13">
        <v>-6.3465088688607896E-3</v>
      </c>
      <c r="BP17" s="13">
        <v>-5.8036204910343597E-3</v>
      </c>
      <c r="BQ17" s="13">
        <v>-5.2740759021551002E-3</v>
      </c>
      <c r="BR17" s="13">
        <v>-4.7599649727893796E-3</v>
      </c>
      <c r="BS17" s="13">
        <v>-4.2633166639004898E-3</v>
      </c>
      <c r="BT17" s="13">
        <v>-3.78609101946657E-3</v>
      </c>
      <c r="BU17" s="13">
        <v>-3.3301714310825401E-3</v>
      </c>
      <c r="BV17" s="13">
        <v>-2.8973572050739198E-3</v>
      </c>
      <c r="BW17" s="13">
        <v>-2.4893564614567399E-3</v>
      </c>
      <c r="BX17" s="13">
        <v>-2.1077793927682499E-3</v>
      </c>
      <c r="BY17" s="13">
        <v>-1.75413190937259E-3</v>
      </c>
      <c r="BZ17" s="13">
        <v>-1.42980969632055E-3</v>
      </c>
      <c r="CA17" s="13">
        <v>-1.1360927052183199E-3</v>
      </c>
      <c r="CB17" s="13">
        <v>-8.7414010284326302E-4</v>
      </c>
      <c r="CC17" s="13">
        <v>-6.4498569644217698E-4</v>
      </c>
      <c r="CD17" s="13">
        <v>-4.4953385376644503E-4</v>
      </c>
      <c r="CE17" s="13">
        <v>-2.8855593394565602E-4</v>
      </c>
      <c r="CF17" s="13">
        <v>-1.62687243285522E-4</v>
      </c>
      <c r="CG17" s="13">
        <v>-7.2424528004149703E-5</v>
      </c>
      <c r="CH17" s="13">
        <v>-1.8124013801637501E-5</v>
      </c>
      <c r="CI17" s="13">
        <v>0</v>
      </c>
    </row>
    <row r="18" spans="1:87" x14ac:dyDescent="0.2">
      <c r="A18" s="11" t="s">
        <v>76</v>
      </c>
      <c r="B18" s="12" t="s">
        <v>86</v>
      </c>
      <c r="C18" t="s">
        <v>97</v>
      </c>
      <c r="D18" s="13">
        <v>-1.9436437838269401E-3</v>
      </c>
      <c r="E18" s="13">
        <v>-3.4997913676110902E-2</v>
      </c>
      <c r="F18" s="13">
        <v>-3.4997913676110902E-2</v>
      </c>
      <c r="G18" s="13">
        <v>-3.4997913676110902E-2</v>
      </c>
      <c r="H18" s="13">
        <v>-3.4997913676110902E-2</v>
      </c>
      <c r="I18" s="13">
        <v>-2.7325614809678201E-2</v>
      </c>
      <c r="J18" s="13">
        <v>-2.7325614809678201E-2</v>
      </c>
      <c r="K18" s="13">
        <v>-2.7325614809678201E-2</v>
      </c>
      <c r="L18" s="13">
        <v>-2.7325614809678201E-2</v>
      </c>
      <c r="M18" s="13">
        <v>-2.7325614809678201E-2</v>
      </c>
      <c r="N18" s="13">
        <v>-2.7325614809678201E-2</v>
      </c>
      <c r="O18" s="13">
        <v>-3.0274553793867599E-2</v>
      </c>
      <c r="P18" s="13">
        <v>-3.0274553793867599E-2</v>
      </c>
      <c r="Q18" s="13">
        <v>-3.0274553793867599E-2</v>
      </c>
      <c r="R18" s="13">
        <v>-3.0274553793867599E-2</v>
      </c>
      <c r="S18" s="13">
        <v>-3.0274553793867599E-2</v>
      </c>
      <c r="T18" s="13">
        <v>-3.0274553793867599E-2</v>
      </c>
      <c r="U18" s="13">
        <v>-3.0274553793867599E-2</v>
      </c>
      <c r="V18" s="13">
        <v>-3.0274553793867599E-2</v>
      </c>
      <c r="W18" s="13">
        <v>-3.0274553793867599E-2</v>
      </c>
      <c r="X18" s="13">
        <v>-3.0274553793867599E-2</v>
      </c>
      <c r="Y18" s="13">
        <v>-3.0274553793867599E-2</v>
      </c>
      <c r="Z18" s="13">
        <v>-3.0274553793867599E-2</v>
      </c>
      <c r="AA18" s="13">
        <v>-1.8369507837952801E-2</v>
      </c>
      <c r="AB18" s="13">
        <v>-1.8369507837952801E-2</v>
      </c>
      <c r="AC18" s="13">
        <v>-1.8369507837952801E-2</v>
      </c>
      <c r="AD18" s="13">
        <v>-1.8369507837952801E-2</v>
      </c>
      <c r="AE18" s="13">
        <v>-1.8369507837952801E-2</v>
      </c>
      <c r="AF18" s="13">
        <v>-1.8369507837952801E-2</v>
      </c>
      <c r="AG18" s="13">
        <v>-1.8369507837952801E-2</v>
      </c>
      <c r="AH18" s="13">
        <v>-1.8369507837952801E-2</v>
      </c>
      <c r="AI18" s="13">
        <v>-1.8369507837952801E-2</v>
      </c>
      <c r="AJ18" s="13">
        <v>-1.8369507837952801E-2</v>
      </c>
      <c r="AK18" s="13">
        <v>-1.8369507837952801E-2</v>
      </c>
      <c r="AL18" s="13">
        <v>-1.83513838241511E-2</v>
      </c>
      <c r="AM18" s="13">
        <v>-1.82970833099486E-2</v>
      </c>
      <c r="AN18" s="13">
        <v>-1.8206820594667199E-2</v>
      </c>
      <c r="AO18" s="13">
        <v>-1.80809519040071E-2</v>
      </c>
      <c r="AP18" s="13">
        <v>-1.7919973984186301E-2</v>
      </c>
      <c r="AQ18" s="13">
        <v>-1.7724522141510601E-2</v>
      </c>
      <c r="AR18" s="13">
        <v>-1.7495367735109499E-2</v>
      </c>
      <c r="AS18" s="13">
        <v>-1.7233415132734398E-2</v>
      </c>
      <c r="AT18" s="13">
        <v>-1.6939698141632199E-2</v>
      </c>
      <c r="AU18" s="13">
        <v>-1.6615375928580201E-2</v>
      </c>
      <c r="AV18" s="13">
        <v>-1.62617284451845E-2</v>
      </c>
      <c r="AW18" s="13">
        <v>-1.5880151376496E-2</v>
      </c>
      <c r="AX18" s="13">
        <v>-1.5472150632878901E-2</v>
      </c>
      <c r="AY18" s="13">
        <v>-1.5039336406870199E-2</v>
      </c>
      <c r="AZ18" s="13">
        <v>-1.4583416818486201E-2</v>
      </c>
      <c r="BA18" s="13">
        <v>-1.4106191174052299E-2</v>
      </c>
      <c r="BB18" s="13">
        <v>-1.36095428651634E-2</v>
      </c>
      <c r="BC18" s="13">
        <v>-1.3095431935797699E-2</v>
      </c>
      <c r="BD18" s="13">
        <v>-1.25658873469184E-2</v>
      </c>
      <c r="BE18" s="13">
        <v>-1.2022998969091999E-2</v>
      </c>
      <c r="BF18" s="13">
        <v>-1.1468909334723601E-2</v>
      </c>
      <c r="BG18" s="13">
        <v>-1.09058051824606E-2</v>
      </c>
      <c r="BH18" s="13">
        <v>-1.03359088271341E-2</v>
      </c>
      <c r="BI18" s="13">
        <v>-9.7614693892978093E-3</v>
      </c>
      <c r="BJ18" s="13">
        <v>-9.1847539189763901E-3</v>
      </c>
      <c r="BK18" s="13">
        <v>-8.6080384486549606E-3</v>
      </c>
      <c r="BL18" s="13">
        <v>-8.0335990108186608E-3</v>
      </c>
      <c r="BM18" s="13">
        <v>-7.4637026554921996E-3</v>
      </c>
      <c r="BN18" s="13">
        <v>-6.9005985032291901E-3</v>
      </c>
      <c r="BO18" s="13">
        <v>-6.3465088688607896E-3</v>
      </c>
      <c r="BP18" s="13">
        <v>-5.8036204910343597E-3</v>
      </c>
      <c r="BQ18" s="13">
        <v>-5.2740759021551002E-3</v>
      </c>
      <c r="BR18" s="13">
        <v>-4.7599649727893796E-3</v>
      </c>
      <c r="BS18" s="13">
        <v>-4.2633166639004898E-3</v>
      </c>
      <c r="BT18" s="13">
        <v>-3.78609101946657E-3</v>
      </c>
      <c r="BU18" s="13">
        <v>-3.3301714310825401E-3</v>
      </c>
      <c r="BV18" s="13">
        <v>-2.8973572050739198E-3</v>
      </c>
      <c r="BW18" s="13">
        <v>-2.4893564614567399E-3</v>
      </c>
      <c r="BX18" s="13">
        <v>-2.1077793927682499E-3</v>
      </c>
      <c r="BY18" s="13">
        <v>-1.75413190937259E-3</v>
      </c>
      <c r="BZ18" s="13">
        <v>-1.42980969632055E-3</v>
      </c>
      <c r="CA18" s="13">
        <v>-1.1360927052183199E-3</v>
      </c>
      <c r="CB18" s="13">
        <v>-8.7414010284326302E-4</v>
      </c>
      <c r="CC18" s="13">
        <v>-6.4498569644217698E-4</v>
      </c>
      <c r="CD18" s="13">
        <v>-4.4953385376644503E-4</v>
      </c>
      <c r="CE18" s="13">
        <v>-2.8855593394565602E-4</v>
      </c>
      <c r="CF18" s="13">
        <v>-1.62687243285522E-4</v>
      </c>
      <c r="CG18" s="13">
        <v>-7.2424528004149703E-5</v>
      </c>
      <c r="CH18" s="13">
        <v>-1.8124013801637501E-5</v>
      </c>
      <c r="CI18" s="13">
        <v>0</v>
      </c>
    </row>
    <row r="19" spans="1:87" x14ac:dyDescent="0.2">
      <c r="A19" s="11" t="s">
        <v>76</v>
      </c>
      <c r="B19" s="12" t="s">
        <v>88</v>
      </c>
      <c r="C19" t="s">
        <v>98</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13">
        <v>0</v>
      </c>
    </row>
    <row r="20" spans="1:87" x14ac:dyDescent="0.2">
      <c r="A20" s="11" t="s">
        <v>62</v>
      </c>
      <c r="B20" s="12" t="s">
        <v>57</v>
      </c>
      <c r="C20" t="s">
        <v>99</v>
      </c>
      <c r="D20" s="13">
        <v>-9.8076365004310401E-3</v>
      </c>
      <c r="E20" s="13">
        <v>1.14423192454389E-2</v>
      </c>
      <c r="F20" s="13">
        <v>1.14423192454389E-2</v>
      </c>
      <c r="G20" s="13">
        <v>1.14423192454389E-2</v>
      </c>
      <c r="H20" s="13">
        <v>1.14423192454389E-2</v>
      </c>
      <c r="I20" s="13">
        <v>-1.18313675253989E-3</v>
      </c>
      <c r="J20" s="13">
        <v>-1.18313675253989E-3</v>
      </c>
      <c r="K20" s="13">
        <v>-1.18313675253989E-3</v>
      </c>
      <c r="L20" s="13">
        <v>-1.18313675253989E-3</v>
      </c>
      <c r="M20" s="13">
        <v>-1.18313675253989E-3</v>
      </c>
      <c r="N20" s="13">
        <v>-1.18313675253989E-3</v>
      </c>
      <c r="O20" s="13">
        <v>5.07744641477625E-4</v>
      </c>
      <c r="P20" s="13">
        <v>5.07744641477625E-4</v>
      </c>
      <c r="Q20" s="13">
        <v>5.07744641477625E-4</v>
      </c>
      <c r="R20" s="13">
        <v>5.07744641477625E-4</v>
      </c>
      <c r="S20" s="13">
        <v>5.07744641477625E-4</v>
      </c>
      <c r="T20" s="13">
        <v>5.07744641477625E-4</v>
      </c>
      <c r="U20" s="13">
        <v>5.07744641477625E-4</v>
      </c>
      <c r="V20" s="13">
        <v>5.07744641477625E-4</v>
      </c>
      <c r="W20" s="13">
        <v>5.07744641477625E-4</v>
      </c>
      <c r="X20" s="13">
        <v>5.07744641477625E-4</v>
      </c>
      <c r="Y20" s="13">
        <v>5.07744641477625E-4</v>
      </c>
      <c r="Z20" s="13">
        <v>5.07744641477625E-4</v>
      </c>
      <c r="AA20" s="13">
        <v>5.2391134944429502E-3</v>
      </c>
      <c r="AB20" s="13">
        <v>5.2391134944429502E-3</v>
      </c>
      <c r="AC20" s="13">
        <v>5.2391134944429502E-3</v>
      </c>
      <c r="AD20" s="13">
        <v>5.2391134944429502E-3</v>
      </c>
      <c r="AE20" s="13">
        <v>5.2391134944429502E-3</v>
      </c>
      <c r="AF20" s="13">
        <v>5.2391134944429502E-3</v>
      </c>
      <c r="AG20" s="13">
        <v>5.2391134944429502E-3</v>
      </c>
      <c r="AH20" s="13">
        <v>5.2391134944429502E-3</v>
      </c>
      <c r="AI20" s="13">
        <v>5.2391134944429502E-3</v>
      </c>
      <c r="AJ20" s="13">
        <v>5.2391134944429502E-3</v>
      </c>
      <c r="AK20" s="13">
        <v>5.2391134944429502E-3</v>
      </c>
      <c r="AL20" s="13">
        <v>5.2339443975831304E-3</v>
      </c>
      <c r="AM20" s="13">
        <v>5.2184575070674298E-3</v>
      </c>
      <c r="AN20" s="13">
        <v>5.1927139425774404E-3</v>
      </c>
      <c r="AO20" s="13">
        <v>5.1568153022010796E-3</v>
      </c>
      <c r="AP20" s="13">
        <v>5.1109032614713897E-3</v>
      </c>
      <c r="AQ20" s="13">
        <v>5.0551590142379104E-3</v>
      </c>
      <c r="AR20" s="13">
        <v>4.9898025575773599E-3</v>
      </c>
      <c r="AS20" s="13">
        <v>4.9150918235656297E-3</v>
      </c>
      <c r="AT20" s="13">
        <v>4.8313216613377896E-3</v>
      </c>
      <c r="AU20" s="13">
        <v>4.73882267345321E-3</v>
      </c>
      <c r="AV20" s="13">
        <v>4.63795991115829E-3</v>
      </c>
      <c r="AW20" s="13">
        <v>4.5291314336960101E-3</v>
      </c>
      <c r="AX20" s="13">
        <v>4.4127667373479E-3</v>
      </c>
      <c r="AY20" s="13">
        <v>4.2893250604084899E-3</v>
      </c>
      <c r="AZ20" s="13">
        <v>4.1592935707814999E-3</v>
      </c>
      <c r="BA20" s="13">
        <v>4.0231854433507601E-3</v>
      </c>
      <c r="BB20" s="13">
        <v>3.8815378347133601E-3</v>
      </c>
      <c r="BC20" s="13">
        <v>3.73490976326794E-3</v>
      </c>
      <c r="BD20" s="13">
        <v>3.5838799030245101E-3</v>
      </c>
      <c r="BE20" s="13">
        <v>3.4290442998424699E-3</v>
      </c>
      <c r="BF20" s="13">
        <v>3.2710140191099198E-3</v>
      </c>
      <c r="BG20" s="13">
        <v>3.1104127341477399E-3</v>
      </c>
      <c r="BH20" s="13">
        <v>2.9478742648559298E-3</v>
      </c>
      <c r="BI20" s="13">
        <v>2.7840400763160301E-3</v>
      </c>
      <c r="BJ20" s="13">
        <v>2.6195567472214699E-3</v>
      </c>
      <c r="BK20" s="13">
        <v>2.4550734181269201E-3</v>
      </c>
      <c r="BL20" s="13">
        <v>2.29123922958702E-3</v>
      </c>
      <c r="BM20" s="13">
        <v>2.1287007602952099E-3</v>
      </c>
      <c r="BN20" s="13">
        <v>1.9680994753330299E-3</v>
      </c>
      <c r="BO20" s="13">
        <v>1.8100691946004799E-3</v>
      </c>
      <c r="BP20" s="13">
        <v>1.6552335914184399E-3</v>
      </c>
      <c r="BQ20" s="13">
        <v>1.50420373117501E-3</v>
      </c>
      <c r="BR20" s="13">
        <v>1.3575756597295899E-3</v>
      </c>
      <c r="BS20" s="13">
        <v>1.21592805109219E-3</v>
      </c>
      <c r="BT20" s="13">
        <v>1.0798199236614499E-3</v>
      </c>
      <c r="BU20" s="13">
        <v>9.4978843403446204E-4</v>
      </c>
      <c r="BV20" s="13">
        <v>8.2634675709504404E-4</v>
      </c>
      <c r="BW20" s="13">
        <v>7.0998206074693901E-4</v>
      </c>
      <c r="BX20" s="13">
        <v>6.0115358328465798E-4</v>
      </c>
      <c r="BY20" s="13">
        <v>5.0029082098974301E-4</v>
      </c>
      <c r="BZ20" s="13">
        <v>4.0779183310516099E-4</v>
      </c>
      <c r="CA20" s="13">
        <v>3.2402167087732198E-4</v>
      </c>
      <c r="CB20" s="13">
        <v>2.4931093686559398E-4</v>
      </c>
      <c r="CC20" s="13">
        <v>1.83954480205034E-4</v>
      </c>
      <c r="CD20" s="13">
        <v>1.2821023297155499E-4</v>
      </c>
      <c r="CE20" s="13">
        <v>8.2298192241864602E-5</v>
      </c>
      <c r="CF20" s="13">
        <v>4.63995518655057E-5</v>
      </c>
      <c r="CG20" s="13">
        <v>2.0655987375516398E-5</v>
      </c>
      <c r="CH20" s="13">
        <v>5.16909685982156E-6</v>
      </c>
      <c r="CI20" s="13">
        <v>0</v>
      </c>
    </row>
    <row r="21" spans="1:87" x14ac:dyDescent="0.2">
      <c r="A21" s="11" t="s">
        <v>62</v>
      </c>
      <c r="B21" s="12" t="s">
        <v>68</v>
      </c>
      <c r="C21" t="s">
        <v>100</v>
      </c>
      <c r="D21" s="13">
        <v>-9.8076365004310401E-3</v>
      </c>
      <c r="E21" s="13">
        <v>1.14423192454389E-2</v>
      </c>
      <c r="F21" s="13">
        <v>1.14423192454389E-2</v>
      </c>
      <c r="G21" s="13">
        <v>1.14423192454389E-2</v>
      </c>
      <c r="H21" s="13">
        <v>1.14423192454389E-2</v>
      </c>
      <c r="I21" s="13">
        <v>-1.18313675253989E-3</v>
      </c>
      <c r="J21" s="13">
        <v>-1.18313675253989E-3</v>
      </c>
      <c r="K21" s="13">
        <v>-1.18313675253989E-3</v>
      </c>
      <c r="L21" s="13">
        <v>-1.18313675253989E-3</v>
      </c>
      <c r="M21" s="13">
        <v>-1.18313675253989E-3</v>
      </c>
      <c r="N21" s="13">
        <v>-1.18313675253989E-3</v>
      </c>
      <c r="O21" s="13">
        <v>5.07744641477625E-4</v>
      </c>
      <c r="P21" s="13">
        <v>5.07744641477625E-4</v>
      </c>
      <c r="Q21" s="13">
        <v>5.07744641477625E-4</v>
      </c>
      <c r="R21" s="13">
        <v>5.07744641477625E-4</v>
      </c>
      <c r="S21" s="13">
        <v>5.07744641477625E-4</v>
      </c>
      <c r="T21" s="13">
        <v>5.07744641477625E-4</v>
      </c>
      <c r="U21" s="13">
        <v>5.07744641477625E-4</v>
      </c>
      <c r="V21" s="13">
        <v>5.07744641477625E-4</v>
      </c>
      <c r="W21" s="13">
        <v>5.07744641477625E-4</v>
      </c>
      <c r="X21" s="13">
        <v>5.07744641477625E-4</v>
      </c>
      <c r="Y21" s="13">
        <v>5.07744641477625E-4</v>
      </c>
      <c r="Z21" s="13">
        <v>5.07744641477625E-4</v>
      </c>
      <c r="AA21" s="13">
        <v>5.2391134944429502E-3</v>
      </c>
      <c r="AB21" s="13">
        <v>5.2391134944429502E-3</v>
      </c>
      <c r="AC21" s="13">
        <v>5.2391134944429502E-3</v>
      </c>
      <c r="AD21" s="13">
        <v>5.2391134944429502E-3</v>
      </c>
      <c r="AE21" s="13">
        <v>5.2391134944429502E-3</v>
      </c>
      <c r="AF21" s="13">
        <v>5.2391134944429502E-3</v>
      </c>
      <c r="AG21" s="13">
        <v>5.2391134944429502E-3</v>
      </c>
      <c r="AH21" s="13">
        <v>5.2391134944429502E-3</v>
      </c>
      <c r="AI21" s="13">
        <v>5.2391134944429502E-3</v>
      </c>
      <c r="AJ21" s="13">
        <v>5.2391134944429502E-3</v>
      </c>
      <c r="AK21" s="13">
        <v>5.2391134944429502E-3</v>
      </c>
      <c r="AL21" s="13">
        <v>5.2339443975831304E-3</v>
      </c>
      <c r="AM21" s="13">
        <v>5.2184575070674298E-3</v>
      </c>
      <c r="AN21" s="13">
        <v>5.1927139425774404E-3</v>
      </c>
      <c r="AO21" s="13">
        <v>5.1568153022010796E-3</v>
      </c>
      <c r="AP21" s="13">
        <v>5.1109032614713897E-3</v>
      </c>
      <c r="AQ21" s="13">
        <v>5.0551590142379104E-3</v>
      </c>
      <c r="AR21" s="13">
        <v>4.9898025575773599E-3</v>
      </c>
      <c r="AS21" s="13">
        <v>4.9150918235656297E-3</v>
      </c>
      <c r="AT21" s="13">
        <v>4.8313216613377896E-3</v>
      </c>
      <c r="AU21" s="13">
        <v>4.73882267345321E-3</v>
      </c>
      <c r="AV21" s="13">
        <v>4.63795991115829E-3</v>
      </c>
      <c r="AW21" s="13">
        <v>4.5291314336960101E-3</v>
      </c>
      <c r="AX21" s="13">
        <v>4.4127667373479E-3</v>
      </c>
      <c r="AY21" s="13">
        <v>4.2893250604084899E-3</v>
      </c>
      <c r="AZ21" s="13">
        <v>4.1592935707814999E-3</v>
      </c>
      <c r="BA21" s="13">
        <v>4.0231854433507601E-3</v>
      </c>
      <c r="BB21" s="13">
        <v>3.8815378347133601E-3</v>
      </c>
      <c r="BC21" s="13">
        <v>3.73490976326794E-3</v>
      </c>
      <c r="BD21" s="13">
        <v>3.5838799030245101E-3</v>
      </c>
      <c r="BE21" s="13">
        <v>3.4290442998424699E-3</v>
      </c>
      <c r="BF21" s="13">
        <v>3.2710140191099198E-3</v>
      </c>
      <c r="BG21" s="13">
        <v>3.1104127341477399E-3</v>
      </c>
      <c r="BH21" s="13">
        <v>2.9478742648559298E-3</v>
      </c>
      <c r="BI21" s="13">
        <v>2.7840400763160301E-3</v>
      </c>
      <c r="BJ21" s="13">
        <v>2.6195567472214699E-3</v>
      </c>
      <c r="BK21" s="13">
        <v>2.4550734181269201E-3</v>
      </c>
      <c r="BL21" s="13">
        <v>2.29123922958702E-3</v>
      </c>
      <c r="BM21" s="13">
        <v>2.1287007602952099E-3</v>
      </c>
      <c r="BN21" s="13">
        <v>1.9680994753330299E-3</v>
      </c>
      <c r="BO21" s="13">
        <v>1.8100691946004799E-3</v>
      </c>
      <c r="BP21" s="13">
        <v>1.6552335914184399E-3</v>
      </c>
      <c r="BQ21" s="13">
        <v>1.50420373117501E-3</v>
      </c>
      <c r="BR21" s="13">
        <v>1.3575756597295899E-3</v>
      </c>
      <c r="BS21" s="13">
        <v>1.21592805109219E-3</v>
      </c>
      <c r="BT21" s="13">
        <v>1.0798199236614499E-3</v>
      </c>
      <c r="BU21" s="13">
        <v>9.4978843403446204E-4</v>
      </c>
      <c r="BV21" s="13">
        <v>8.2634675709504404E-4</v>
      </c>
      <c r="BW21" s="13">
        <v>7.0998206074693901E-4</v>
      </c>
      <c r="BX21" s="13">
        <v>6.0115358328465798E-4</v>
      </c>
      <c r="BY21" s="13">
        <v>5.0029082098974301E-4</v>
      </c>
      <c r="BZ21" s="13">
        <v>4.0779183310516099E-4</v>
      </c>
      <c r="CA21" s="13">
        <v>3.2402167087732198E-4</v>
      </c>
      <c r="CB21" s="13">
        <v>2.4931093686559398E-4</v>
      </c>
      <c r="CC21" s="13">
        <v>1.83954480205034E-4</v>
      </c>
      <c r="CD21" s="13">
        <v>1.2821023297155499E-4</v>
      </c>
      <c r="CE21" s="13">
        <v>8.2298192241864602E-5</v>
      </c>
      <c r="CF21" s="13">
        <v>4.63995518655057E-5</v>
      </c>
      <c r="CG21" s="13">
        <v>2.0655987375516398E-5</v>
      </c>
      <c r="CH21" s="13">
        <v>5.16909685982156E-6</v>
      </c>
      <c r="CI21" s="13">
        <v>0</v>
      </c>
    </row>
    <row r="22" spans="1:87" x14ac:dyDescent="0.2">
      <c r="A22" s="11" t="s">
        <v>62</v>
      </c>
      <c r="B22" s="12" t="s">
        <v>63</v>
      </c>
      <c r="C22" t="s">
        <v>101</v>
      </c>
      <c r="D22" s="13">
        <v>-9.8076365004310401E-3</v>
      </c>
      <c r="E22" s="13">
        <v>1.14423192454389E-2</v>
      </c>
      <c r="F22" s="13">
        <v>1.14423192454389E-2</v>
      </c>
      <c r="G22" s="13">
        <v>1.14423192454389E-2</v>
      </c>
      <c r="H22" s="13">
        <v>1.14423192454389E-2</v>
      </c>
      <c r="I22" s="13">
        <v>-1.18313675253989E-3</v>
      </c>
      <c r="J22" s="13">
        <v>-1.18313675253989E-3</v>
      </c>
      <c r="K22" s="13">
        <v>-1.18313675253989E-3</v>
      </c>
      <c r="L22" s="13">
        <v>-1.18313675253989E-3</v>
      </c>
      <c r="M22" s="13">
        <v>-1.18313675253989E-3</v>
      </c>
      <c r="N22" s="13">
        <v>-1.18313675253989E-3</v>
      </c>
      <c r="O22" s="13">
        <v>5.07744641477625E-4</v>
      </c>
      <c r="P22" s="13">
        <v>5.07744641477625E-4</v>
      </c>
      <c r="Q22" s="13">
        <v>5.07744641477625E-4</v>
      </c>
      <c r="R22" s="13">
        <v>5.07744641477625E-4</v>
      </c>
      <c r="S22" s="13">
        <v>5.07744641477625E-4</v>
      </c>
      <c r="T22" s="13">
        <v>5.07744641477625E-4</v>
      </c>
      <c r="U22" s="13">
        <v>5.07744641477625E-4</v>
      </c>
      <c r="V22" s="13">
        <v>5.07744641477625E-4</v>
      </c>
      <c r="W22" s="13">
        <v>5.07744641477625E-4</v>
      </c>
      <c r="X22" s="13">
        <v>5.07744641477625E-4</v>
      </c>
      <c r="Y22" s="13">
        <v>5.07744641477625E-4</v>
      </c>
      <c r="Z22" s="13">
        <v>5.07744641477625E-4</v>
      </c>
      <c r="AA22" s="13">
        <v>5.2391134944429502E-3</v>
      </c>
      <c r="AB22" s="13">
        <v>5.2391134944429502E-3</v>
      </c>
      <c r="AC22" s="13">
        <v>5.2391134944429502E-3</v>
      </c>
      <c r="AD22" s="13">
        <v>5.2391134944429502E-3</v>
      </c>
      <c r="AE22" s="13">
        <v>5.2391134944429502E-3</v>
      </c>
      <c r="AF22" s="13">
        <v>5.2391134944429502E-3</v>
      </c>
      <c r="AG22" s="13">
        <v>5.2391134944429502E-3</v>
      </c>
      <c r="AH22" s="13">
        <v>5.2391134944429502E-3</v>
      </c>
      <c r="AI22" s="13">
        <v>5.2391134944429502E-3</v>
      </c>
      <c r="AJ22" s="13">
        <v>5.2391134944429502E-3</v>
      </c>
      <c r="AK22" s="13">
        <v>5.2391134944429502E-3</v>
      </c>
      <c r="AL22" s="13">
        <v>5.2339443975831304E-3</v>
      </c>
      <c r="AM22" s="13">
        <v>5.2184575070674298E-3</v>
      </c>
      <c r="AN22" s="13">
        <v>5.1927139425774404E-3</v>
      </c>
      <c r="AO22" s="13">
        <v>5.1568153022010796E-3</v>
      </c>
      <c r="AP22" s="13">
        <v>5.1109032614713897E-3</v>
      </c>
      <c r="AQ22" s="13">
        <v>5.0551590142379104E-3</v>
      </c>
      <c r="AR22" s="13">
        <v>4.9898025575773599E-3</v>
      </c>
      <c r="AS22" s="13">
        <v>4.9150918235656297E-3</v>
      </c>
      <c r="AT22" s="13">
        <v>4.8313216613377896E-3</v>
      </c>
      <c r="AU22" s="13">
        <v>4.73882267345321E-3</v>
      </c>
      <c r="AV22" s="13">
        <v>4.63795991115829E-3</v>
      </c>
      <c r="AW22" s="13">
        <v>4.5291314336960101E-3</v>
      </c>
      <c r="AX22" s="13">
        <v>4.4127667373479E-3</v>
      </c>
      <c r="AY22" s="13">
        <v>4.2893250604084899E-3</v>
      </c>
      <c r="AZ22" s="13">
        <v>4.1592935707814999E-3</v>
      </c>
      <c r="BA22" s="13">
        <v>4.0231854433507601E-3</v>
      </c>
      <c r="BB22" s="13">
        <v>3.8815378347133601E-3</v>
      </c>
      <c r="BC22" s="13">
        <v>3.73490976326794E-3</v>
      </c>
      <c r="BD22" s="13">
        <v>3.5838799030245101E-3</v>
      </c>
      <c r="BE22" s="13">
        <v>3.4290442998424699E-3</v>
      </c>
      <c r="BF22" s="13">
        <v>3.2710140191099198E-3</v>
      </c>
      <c r="BG22" s="13">
        <v>3.1104127341477399E-3</v>
      </c>
      <c r="BH22" s="13">
        <v>2.9478742648559298E-3</v>
      </c>
      <c r="BI22" s="13">
        <v>2.7840400763160301E-3</v>
      </c>
      <c r="BJ22" s="13">
        <v>2.6195567472214699E-3</v>
      </c>
      <c r="BK22" s="13">
        <v>2.4550734181269201E-3</v>
      </c>
      <c r="BL22" s="13">
        <v>2.29123922958702E-3</v>
      </c>
      <c r="BM22" s="13">
        <v>2.1287007602952099E-3</v>
      </c>
      <c r="BN22" s="13">
        <v>1.9680994753330299E-3</v>
      </c>
      <c r="BO22" s="13">
        <v>1.8100691946004799E-3</v>
      </c>
      <c r="BP22" s="13">
        <v>1.6552335914184399E-3</v>
      </c>
      <c r="BQ22" s="13">
        <v>1.50420373117501E-3</v>
      </c>
      <c r="BR22" s="13">
        <v>1.3575756597295899E-3</v>
      </c>
      <c r="BS22" s="13">
        <v>1.21592805109219E-3</v>
      </c>
      <c r="BT22" s="13">
        <v>1.0798199236614499E-3</v>
      </c>
      <c r="BU22" s="13">
        <v>9.4978843403446204E-4</v>
      </c>
      <c r="BV22" s="13">
        <v>8.2634675709504404E-4</v>
      </c>
      <c r="BW22" s="13">
        <v>7.0998206074693901E-4</v>
      </c>
      <c r="BX22" s="13">
        <v>6.0115358328465798E-4</v>
      </c>
      <c r="BY22" s="13">
        <v>5.0029082098974301E-4</v>
      </c>
      <c r="BZ22" s="13">
        <v>4.0779183310516099E-4</v>
      </c>
      <c r="CA22" s="13">
        <v>3.2402167087732198E-4</v>
      </c>
      <c r="CB22" s="13">
        <v>2.4931093686559398E-4</v>
      </c>
      <c r="CC22" s="13">
        <v>1.83954480205034E-4</v>
      </c>
      <c r="CD22" s="13">
        <v>1.2821023297155499E-4</v>
      </c>
      <c r="CE22" s="13">
        <v>8.2298192241864602E-5</v>
      </c>
      <c r="CF22" s="13">
        <v>4.63995518655057E-5</v>
      </c>
      <c r="CG22" s="13">
        <v>2.0655987375516398E-5</v>
      </c>
      <c r="CH22" s="13">
        <v>5.16909685982156E-6</v>
      </c>
      <c r="CI22" s="13">
        <v>0</v>
      </c>
    </row>
    <row r="23" spans="1:87" x14ac:dyDescent="0.2">
      <c r="A23" s="11" t="s">
        <v>62</v>
      </c>
      <c r="B23" s="12" t="s">
        <v>60</v>
      </c>
      <c r="C23" t="s">
        <v>102</v>
      </c>
      <c r="D23" s="13">
        <v>-9.8076365004310401E-3</v>
      </c>
      <c r="E23" s="13">
        <v>1.14423192454389E-2</v>
      </c>
      <c r="F23" s="13">
        <v>1.14423192454389E-2</v>
      </c>
      <c r="G23" s="13">
        <v>1.14423192454389E-2</v>
      </c>
      <c r="H23" s="13">
        <v>1.14423192454389E-2</v>
      </c>
      <c r="I23" s="13">
        <v>-1.18313675253989E-3</v>
      </c>
      <c r="J23" s="13">
        <v>-1.18313675253989E-3</v>
      </c>
      <c r="K23" s="13">
        <v>-1.18313675253989E-3</v>
      </c>
      <c r="L23" s="13">
        <v>-1.18313675253989E-3</v>
      </c>
      <c r="M23" s="13">
        <v>-1.18313675253989E-3</v>
      </c>
      <c r="N23" s="13">
        <v>-1.18313675253989E-3</v>
      </c>
      <c r="O23" s="13">
        <v>5.07744641477625E-4</v>
      </c>
      <c r="P23" s="13">
        <v>5.07744641477625E-4</v>
      </c>
      <c r="Q23" s="13">
        <v>5.07744641477625E-4</v>
      </c>
      <c r="R23" s="13">
        <v>5.07744641477625E-4</v>
      </c>
      <c r="S23" s="13">
        <v>5.07744641477625E-4</v>
      </c>
      <c r="T23" s="13">
        <v>5.07744641477625E-4</v>
      </c>
      <c r="U23" s="13">
        <v>5.07744641477625E-4</v>
      </c>
      <c r="V23" s="13">
        <v>5.07744641477625E-4</v>
      </c>
      <c r="W23" s="13">
        <v>5.07744641477625E-4</v>
      </c>
      <c r="X23" s="13">
        <v>5.07744641477625E-4</v>
      </c>
      <c r="Y23" s="13">
        <v>5.07744641477625E-4</v>
      </c>
      <c r="Z23" s="13">
        <v>5.07744641477625E-4</v>
      </c>
      <c r="AA23" s="13">
        <v>5.2391134944429502E-3</v>
      </c>
      <c r="AB23" s="13">
        <v>5.2391134944429502E-3</v>
      </c>
      <c r="AC23" s="13">
        <v>5.2391134944429502E-3</v>
      </c>
      <c r="AD23" s="13">
        <v>5.2391134944429502E-3</v>
      </c>
      <c r="AE23" s="13">
        <v>5.2391134944429502E-3</v>
      </c>
      <c r="AF23" s="13">
        <v>5.2391134944429502E-3</v>
      </c>
      <c r="AG23" s="13">
        <v>5.2391134944429502E-3</v>
      </c>
      <c r="AH23" s="13">
        <v>5.2391134944429502E-3</v>
      </c>
      <c r="AI23" s="13">
        <v>5.2391134944429502E-3</v>
      </c>
      <c r="AJ23" s="13">
        <v>5.2391134944429502E-3</v>
      </c>
      <c r="AK23" s="13">
        <v>5.2391134944429502E-3</v>
      </c>
      <c r="AL23" s="13">
        <v>5.2339443975831304E-3</v>
      </c>
      <c r="AM23" s="13">
        <v>5.2184575070674298E-3</v>
      </c>
      <c r="AN23" s="13">
        <v>5.1927139425774404E-3</v>
      </c>
      <c r="AO23" s="13">
        <v>5.1568153022010796E-3</v>
      </c>
      <c r="AP23" s="13">
        <v>5.1109032614713897E-3</v>
      </c>
      <c r="AQ23" s="13">
        <v>5.0551590142379104E-3</v>
      </c>
      <c r="AR23" s="13">
        <v>4.9898025575773599E-3</v>
      </c>
      <c r="AS23" s="13">
        <v>4.9150918235656297E-3</v>
      </c>
      <c r="AT23" s="13">
        <v>4.8313216613377896E-3</v>
      </c>
      <c r="AU23" s="13">
        <v>4.73882267345321E-3</v>
      </c>
      <c r="AV23" s="13">
        <v>4.63795991115829E-3</v>
      </c>
      <c r="AW23" s="13">
        <v>4.5291314336960101E-3</v>
      </c>
      <c r="AX23" s="13">
        <v>4.4127667373479E-3</v>
      </c>
      <c r="AY23" s="13">
        <v>4.2893250604084899E-3</v>
      </c>
      <c r="AZ23" s="13">
        <v>4.1592935707814999E-3</v>
      </c>
      <c r="BA23" s="13">
        <v>4.0231854433507601E-3</v>
      </c>
      <c r="BB23" s="13">
        <v>3.8815378347133601E-3</v>
      </c>
      <c r="BC23" s="13">
        <v>3.73490976326794E-3</v>
      </c>
      <c r="BD23" s="13">
        <v>3.5838799030245101E-3</v>
      </c>
      <c r="BE23" s="13">
        <v>3.4290442998424699E-3</v>
      </c>
      <c r="BF23" s="13">
        <v>3.2710140191099198E-3</v>
      </c>
      <c r="BG23" s="13">
        <v>3.1104127341477399E-3</v>
      </c>
      <c r="BH23" s="13">
        <v>2.9478742648559298E-3</v>
      </c>
      <c r="BI23" s="13">
        <v>2.7840400763160301E-3</v>
      </c>
      <c r="BJ23" s="13">
        <v>2.6195567472214699E-3</v>
      </c>
      <c r="BK23" s="13">
        <v>2.4550734181269201E-3</v>
      </c>
      <c r="BL23" s="13">
        <v>2.29123922958702E-3</v>
      </c>
      <c r="BM23" s="13">
        <v>2.1287007602952099E-3</v>
      </c>
      <c r="BN23" s="13">
        <v>1.9680994753330299E-3</v>
      </c>
      <c r="BO23" s="13">
        <v>1.8100691946004799E-3</v>
      </c>
      <c r="BP23" s="13">
        <v>1.6552335914184399E-3</v>
      </c>
      <c r="BQ23" s="13">
        <v>1.50420373117501E-3</v>
      </c>
      <c r="BR23" s="13">
        <v>1.3575756597295899E-3</v>
      </c>
      <c r="BS23" s="13">
        <v>1.21592805109219E-3</v>
      </c>
      <c r="BT23" s="13">
        <v>1.0798199236614499E-3</v>
      </c>
      <c r="BU23" s="13">
        <v>9.4978843403446204E-4</v>
      </c>
      <c r="BV23" s="13">
        <v>8.2634675709504404E-4</v>
      </c>
      <c r="BW23" s="13">
        <v>7.0998206074693901E-4</v>
      </c>
      <c r="BX23" s="13">
        <v>6.0115358328465798E-4</v>
      </c>
      <c r="BY23" s="13">
        <v>5.0029082098974301E-4</v>
      </c>
      <c r="BZ23" s="13">
        <v>4.0779183310516099E-4</v>
      </c>
      <c r="CA23" s="13">
        <v>3.2402167087732198E-4</v>
      </c>
      <c r="CB23" s="13">
        <v>2.4931093686559398E-4</v>
      </c>
      <c r="CC23" s="13">
        <v>1.83954480205034E-4</v>
      </c>
      <c r="CD23" s="13">
        <v>1.2821023297155499E-4</v>
      </c>
      <c r="CE23" s="13">
        <v>8.2298192241864602E-5</v>
      </c>
      <c r="CF23" s="13">
        <v>4.63995518655057E-5</v>
      </c>
      <c r="CG23" s="13">
        <v>2.0655987375516398E-5</v>
      </c>
      <c r="CH23" s="13">
        <v>5.16909685982156E-6</v>
      </c>
      <c r="CI23" s="13">
        <v>0</v>
      </c>
    </row>
    <row r="24" spans="1:87" x14ac:dyDescent="0.2">
      <c r="A24" s="11" t="s">
        <v>62</v>
      </c>
      <c r="B24" s="12" t="s">
        <v>75</v>
      </c>
      <c r="C24" t="s">
        <v>103</v>
      </c>
      <c r="D24" s="13">
        <v>-1.4187991649751701E-2</v>
      </c>
      <c r="E24" s="13">
        <v>-2.28287199102549E-2</v>
      </c>
      <c r="F24" s="13">
        <v>-2.28287199102549E-2</v>
      </c>
      <c r="G24" s="13">
        <v>-2.28287199102549E-2</v>
      </c>
      <c r="H24" s="13">
        <v>-2.28287199102549E-2</v>
      </c>
      <c r="I24" s="13">
        <v>-1.3916115922055E-2</v>
      </c>
      <c r="J24" s="13">
        <v>-1.3916115922055E-2</v>
      </c>
      <c r="K24" s="13">
        <v>-1.3916115922055E-2</v>
      </c>
      <c r="L24" s="13">
        <v>-1.3916115922055E-2</v>
      </c>
      <c r="M24" s="13">
        <v>-1.3916115922055E-2</v>
      </c>
      <c r="N24" s="13">
        <v>-1.3916115922055E-2</v>
      </c>
      <c r="O24" s="13">
        <v>-4.6970683768089098E-2</v>
      </c>
      <c r="P24" s="13">
        <v>-4.6970683768089098E-2</v>
      </c>
      <c r="Q24" s="13">
        <v>-4.6970683768089098E-2</v>
      </c>
      <c r="R24" s="13">
        <v>-4.6970683768089098E-2</v>
      </c>
      <c r="S24" s="13">
        <v>-4.6970683768089098E-2</v>
      </c>
      <c r="T24" s="13">
        <v>-4.6970683768089098E-2</v>
      </c>
      <c r="U24" s="13">
        <v>-4.6970683768089098E-2</v>
      </c>
      <c r="V24" s="13">
        <v>-4.6970683768089098E-2</v>
      </c>
      <c r="W24" s="13">
        <v>-4.6970683768089098E-2</v>
      </c>
      <c r="X24" s="13">
        <v>-4.6970683768089098E-2</v>
      </c>
      <c r="Y24" s="13">
        <v>-4.6970683768089098E-2</v>
      </c>
      <c r="Z24" s="13">
        <v>-4.6970683768089098E-2</v>
      </c>
      <c r="AA24" s="13">
        <v>-4.1246567867279003E-2</v>
      </c>
      <c r="AB24" s="13">
        <v>-4.1246567867279003E-2</v>
      </c>
      <c r="AC24" s="13">
        <v>-4.1246567867279003E-2</v>
      </c>
      <c r="AD24" s="13">
        <v>-4.1246567867279003E-2</v>
      </c>
      <c r="AE24" s="13">
        <v>-4.1246567867279003E-2</v>
      </c>
      <c r="AF24" s="13">
        <v>-4.1246567867279003E-2</v>
      </c>
      <c r="AG24" s="13">
        <v>-4.1246567867279003E-2</v>
      </c>
      <c r="AH24" s="13">
        <v>-4.1246567867279003E-2</v>
      </c>
      <c r="AI24" s="13">
        <v>-4.1246567867279003E-2</v>
      </c>
      <c r="AJ24" s="13">
        <v>-4.1246567867279003E-2</v>
      </c>
      <c r="AK24" s="13">
        <v>-4.1246567867279003E-2</v>
      </c>
      <c r="AL24" s="13">
        <v>-4.1205872527377098E-2</v>
      </c>
      <c r="AM24" s="13">
        <v>-4.10839471135859E-2</v>
      </c>
      <c r="AN24" s="13">
        <v>-4.0881272809811402E-2</v>
      </c>
      <c r="AO24" s="13">
        <v>-4.05986494789373E-2</v>
      </c>
      <c r="AP24" s="13">
        <v>-4.0237192506132502E-2</v>
      </c>
      <c r="AQ24" s="13">
        <v>-3.9798328396934403E-2</v>
      </c>
      <c r="AR24" s="13">
        <v>-3.9283789147484302E-2</v>
      </c>
      <c r="AS24" s="13">
        <v>-3.86956054091291E-2</v>
      </c>
      <c r="AT24" s="13">
        <v>-3.8036098474368403E-2</v>
      </c>
      <c r="AU24" s="13">
        <v>-3.7307871115773703E-2</v>
      </c>
      <c r="AV24" s="13">
        <v>-3.6513797314033897E-2</v>
      </c>
      <c r="AW24" s="13">
        <v>-3.5657010915666698E-2</v>
      </c>
      <c r="AX24" s="13">
        <v>-3.4740893265158002E-2</v>
      </c>
      <c r="AY24" s="13">
        <v>-3.3769059860339998E-2</v>
      </c>
      <c r="AZ24" s="13">
        <v>-3.2745346083673098E-2</v>
      </c>
      <c r="BA24" s="13">
        <v>-3.1673792065743403E-2</v>
      </c>
      <c r="BB24" s="13">
        <v>-3.0558626740713201E-2</v>
      </c>
      <c r="BC24" s="13">
        <v>-2.9404251156649901E-2</v>
      </c>
      <c r="BD24" s="13">
        <v>-2.8215221106599599E-2</v>
      </c>
      <c r="BE24" s="13">
        <v>-2.6996229148953901E-2</v>
      </c>
      <c r="BF24" s="13">
        <v>-2.5752086088065101E-2</v>
      </c>
      <c r="BG24" s="13">
        <v>-2.4487701988199499E-2</v>
      </c>
      <c r="BH24" s="13">
        <v>-2.32080667957573E-2</v>
      </c>
      <c r="BI24" s="13">
        <v>-2.19182306462333E-2</v>
      </c>
      <c r="BJ24" s="13">
        <v>-2.0623283933639502E-2</v>
      </c>
      <c r="BK24" s="13">
        <v>-1.93283372210457E-2</v>
      </c>
      <c r="BL24" s="13">
        <v>-1.80385010715217E-2</v>
      </c>
      <c r="BM24" s="13">
        <v>-1.6758865879079501E-2</v>
      </c>
      <c r="BN24" s="13">
        <v>-1.5494481779213899E-2</v>
      </c>
      <c r="BO24" s="13">
        <v>-1.42503387183251E-2</v>
      </c>
      <c r="BP24" s="13">
        <v>-1.3031346760679401E-2</v>
      </c>
      <c r="BQ24" s="13">
        <v>-1.1842316710629099E-2</v>
      </c>
      <c r="BR24" s="13">
        <v>-1.0687941126565801E-2</v>
      </c>
      <c r="BS24" s="13">
        <v>-9.5727758015356004E-3</v>
      </c>
      <c r="BT24" s="13">
        <v>-8.5012217836059004E-3</v>
      </c>
      <c r="BU24" s="13">
        <v>-7.4775080069389502E-3</v>
      </c>
      <c r="BV24" s="13">
        <v>-6.5056746021209498E-3</v>
      </c>
      <c r="BW24" s="13">
        <v>-5.5895569516122698E-3</v>
      </c>
      <c r="BX24" s="13">
        <v>-4.7327705532450902E-3</v>
      </c>
      <c r="BY24" s="13">
        <v>-3.9386967515053304E-3</v>
      </c>
      <c r="BZ24" s="13">
        <v>-3.2104693929106299E-3</v>
      </c>
      <c r="CA24" s="13">
        <v>-2.5509624581499198E-3</v>
      </c>
      <c r="CB24" s="13">
        <v>-1.9627787197946602E-3</v>
      </c>
      <c r="CC24" s="13">
        <v>-1.4482394703445301E-3</v>
      </c>
      <c r="CD24" s="13">
        <v>-1.0093753611465099E-3</v>
      </c>
      <c r="CE24" s="13">
        <v>-6.4791838834164599E-4</v>
      </c>
      <c r="CF24" s="13">
        <v>-3.6529505746761901E-4</v>
      </c>
      <c r="CG24" s="13">
        <v>-1.6262075369307899E-4</v>
      </c>
      <c r="CH24" s="13">
        <v>-4.0695339901934699E-5</v>
      </c>
      <c r="CI24" s="13">
        <v>0</v>
      </c>
    </row>
    <row r="25" spans="1:87" x14ac:dyDescent="0.2">
      <c r="A25" s="11" t="s">
        <v>62</v>
      </c>
      <c r="B25" s="12" t="s">
        <v>67</v>
      </c>
      <c r="C25" t="s">
        <v>104</v>
      </c>
      <c r="D25" s="13">
        <v>-1.4187991649751701E-2</v>
      </c>
      <c r="E25" s="13">
        <v>-2.28287199102549E-2</v>
      </c>
      <c r="F25" s="13">
        <v>-2.28287199102549E-2</v>
      </c>
      <c r="G25" s="13">
        <v>-2.28287199102549E-2</v>
      </c>
      <c r="H25" s="13">
        <v>-2.28287199102549E-2</v>
      </c>
      <c r="I25" s="13">
        <v>-1.3916115922055E-2</v>
      </c>
      <c r="J25" s="13">
        <v>-1.3916115922055E-2</v>
      </c>
      <c r="K25" s="13">
        <v>-1.3916115922055E-2</v>
      </c>
      <c r="L25" s="13">
        <v>-1.3916115922055E-2</v>
      </c>
      <c r="M25" s="13">
        <v>-1.3916115922055E-2</v>
      </c>
      <c r="N25" s="13">
        <v>-1.3916115922055E-2</v>
      </c>
      <c r="O25" s="13">
        <v>-4.6970683768089098E-2</v>
      </c>
      <c r="P25" s="13">
        <v>-4.6970683768089098E-2</v>
      </c>
      <c r="Q25" s="13">
        <v>-4.6970683768089098E-2</v>
      </c>
      <c r="R25" s="13">
        <v>-4.6970683768089098E-2</v>
      </c>
      <c r="S25" s="13">
        <v>-4.6970683768089098E-2</v>
      </c>
      <c r="T25" s="13">
        <v>-4.6970683768089098E-2</v>
      </c>
      <c r="U25" s="13">
        <v>-4.6970683768089098E-2</v>
      </c>
      <c r="V25" s="13">
        <v>-4.6970683768089098E-2</v>
      </c>
      <c r="W25" s="13">
        <v>-4.6970683768089098E-2</v>
      </c>
      <c r="X25" s="13">
        <v>-4.6970683768089098E-2</v>
      </c>
      <c r="Y25" s="13">
        <v>-4.6970683768089098E-2</v>
      </c>
      <c r="Z25" s="13">
        <v>-4.6970683768089098E-2</v>
      </c>
      <c r="AA25" s="13">
        <v>-4.1246567867279003E-2</v>
      </c>
      <c r="AB25" s="13">
        <v>-4.1246567867279003E-2</v>
      </c>
      <c r="AC25" s="13">
        <v>-4.1246567867279003E-2</v>
      </c>
      <c r="AD25" s="13">
        <v>-4.1246567867279003E-2</v>
      </c>
      <c r="AE25" s="13">
        <v>-4.1246567867279003E-2</v>
      </c>
      <c r="AF25" s="13">
        <v>-4.1246567867279003E-2</v>
      </c>
      <c r="AG25" s="13">
        <v>-4.1246567867279003E-2</v>
      </c>
      <c r="AH25" s="13">
        <v>-4.1246567867279003E-2</v>
      </c>
      <c r="AI25" s="13">
        <v>-4.1246567867279003E-2</v>
      </c>
      <c r="AJ25" s="13">
        <v>-4.1246567867279003E-2</v>
      </c>
      <c r="AK25" s="13">
        <v>-4.1246567867279003E-2</v>
      </c>
      <c r="AL25" s="13">
        <v>-4.1205872527377098E-2</v>
      </c>
      <c r="AM25" s="13">
        <v>-4.10839471135859E-2</v>
      </c>
      <c r="AN25" s="13">
        <v>-4.0881272809811402E-2</v>
      </c>
      <c r="AO25" s="13">
        <v>-4.05986494789373E-2</v>
      </c>
      <c r="AP25" s="13">
        <v>-4.0237192506132502E-2</v>
      </c>
      <c r="AQ25" s="13">
        <v>-3.9798328396934403E-2</v>
      </c>
      <c r="AR25" s="13">
        <v>-3.9283789147484302E-2</v>
      </c>
      <c r="AS25" s="13">
        <v>-3.86956054091291E-2</v>
      </c>
      <c r="AT25" s="13">
        <v>-3.8036098474368403E-2</v>
      </c>
      <c r="AU25" s="13">
        <v>-3.7307871115773703E-2</v>
      </c>
      <c r="AV25" s="13">
        <v>-3.6513797314033897E-2</v>
      </c>
      <c r="AW25" s="13">
        <v>-3.5657010915666698E-2</v>
      </c>
      <c r="AX25" s="13">
        <v>-3.4740893265158002E-2</v>
      </c>
      <c r="AY25" s="13">
        <v>-3.3769059860339998E-2</v>
      </c>
      <c r="AZ25" s="13">
        <v>-3.2745346083673098E-2</v>
      </c>
      <c r="BA25" s="13">
        <v>-3.1673792065743403E-2</v>
      </c>
      <c r="BB25" s="13">
        <v>-3.0558626740713201E-2</v>
      </c>
      <c r="BC25" s="13">
        <v>-2.9404251156649901E-2</v>
      </c>
      <c r="BD25" s="13">
        <v>-2.8215221106599599E-2</v>
      </c>
      <c r="BE25" s="13">
        <v>-2.6996229148953901E-2</v>
      </c>
      <c r="BF25" s="13">
        <v>-2.5752086088065101E-2</v>
      </c>
      <c r="BG25" s="13">
        <v>-2.4487701988199499E-2</v>
      </c>
      <c r="BH25" s="13">
        <v>-2.32080667957573E-2</v>
      </c>
      <c r="BI25" s="13">
        <v>-2.19182306462333E-2</v>
      </c>
      <c r="BJ25" s="13">
        <v>-2.0623283933639502E-2</v>
      </c>
      <c r="BK25" s="13">
        <v>-1.93283372210457E-2</v>
      </c>
      <c r="BL25" s="13">
        <v>-1.80385010715217E-2</v>
      </c>
      <c r="BM25" s="13">
        <v>-1.6758865879079501E-2</v>
      </c>
      <c r="BN25" s="13">
        <v>-1.5494481779213899E-2</v>
      </c>
      <c r="BO25" s="13">
        <v>-1.42503387183251E-2</v>
      </c>
      <c r="BP25" s="13">
        <v>-1.3031346760679401E-2</v>
      </c>
      <c r="BQ25" s="13">
        <v>-1.1842316710629099E-2</v>
      </c>
      <c r="BR25" s="13">
        <v>-1.0687941126565801E-2</v>
      </c>
      <c r="BS25" s="13">
        <v>-9.5727758015356004E-3</v>
      </c>
      <c r="BT25" s="13">
        <v>-8.5012217836059004E-3</v>
      </c>
      <c r="BU25" s="13">
        <v>-7.4775080069389502E-3</v>
      </c>
      <c r="BV25" s="13">
        <v>-6.5056746021209498E-3</v>
      </c>
      <c r="BW25" s="13">
        <v>-5.5895569516122698E-3</v>
      </c>
      <c r="BX25" s="13">
        <v>-4.7327705532450902E-3</v>
      </c>
      <c r="BY25" s="13">
        <v>-3.9386967515053304E-3</v>
      </c>
      <c r="BZ25" s="13">
        <v>-3.2104693929106299E-3</v>
      </c>
      <c r="CA25" s="13">
        <v>-2.5509624581499198E-3</v>
      </c>
      <c r="CB25" s="13">
        <v>-1.9627787197946602E-3</v>
      </c>
      <c r="CC25" s="13">
        <v>-1.4482394703445301E-3</v>
      </c>
      <c r="CD25" s="13">
        <v>-1.0093753611465099E-3</v>
      </c>
      <c r="CE25" s="13">
        <v>-6.4791838834164599E-4</v>
      </c>
      <c r="CF25" s="13">
        <v>-3.6529505746761901E-4</v>
      </c>
      <c r="CG25" s="13">
        <v>-1.6262075369307899E-4</v>
      </c>
      <c r="CH25" s="13">
        <v>-4.0695339901934699E-5</v>
      </c>
      <c r="CI25" s="13">
        <v>0</v>
      </c>
    </row>
    <row r="26" spans="1:87" x14ac:dyDescent="0.2">
      <c r="A26" s="11" t="s">
        <v>62</v>
      </c>
      <c r="B26" s="12" t="s">
        <v>84</v>
      </c>
      <c r="C26" t="s">
        <v>105</v>
      </c>
      <c r="D26" s="13">
        <v>-1.4187991649751701E-2</v>
      </c>
      <c r="E26" s="13">
        <v>-2.28287199102549E-2</v>
      </c>
      <c r="F26" s="13">
        <v>-2.28287199102549E-2</v>
      </c>
      <c r="G26" s="13">
        <v>-2.28287199102549E-2</v>
      </c>
      <c r="H26" s="13">
        <v>-2.28287199102549E-2</v>
      </c>
      <c r="I26" s="13">
        <v>-1.3916115922055E-2</v>
      </c>
      <c r="J26" s="13">
        <v>-1.3916115922055E-2</v>
      </c>
      <c r="K26" s="13">
        <v>-1.3916115922055E-2</v>
      </c>
      <c r="L26" s="13">
        <v>-1.3916115922055E-2</v>
      </c>
      <c r="M26" s="13">
        <v>-1.3916115922055E-2</v>
      </c>
      <c r="N26" s="13">
        <v>-1.3916115922055E-2</v>
      </c>
      <c r="O26" s="13">
        <v>-4.6970683768089098E-2</v>
      </c>
      <c r="P26" s="13">
        <v>-4.6970683768089098E-2</v>
      </c>
      <c r="Q26" s="13">
        <v>-4.6970683768089098E-2</v>
      </c>
      <c r="R26" s="13">
        <v>-4.6970683768089098E-2</v>
      </c>
      <c r="S26" s="13">
        <v>-4.6970683768089098E-2</v>
      </c>
      <c r="T26" s="13">
        <v>-4.6970683768089098E-2</v>
      </c>
      <c r="U26" s="13">
        <v>-4.6970683768089098E-2</v>
      </c>
      <c r="V26" s="13">
        <v>-4.6970683768089098E-2</v>
      </c>
      <c r="W26" s="13">
        <v>-4.6970683768089098E-2</v>
      </c>
      <c r="X26" s="13">
        <v>-4.6970683768089098E-2</v>
      </c>
      <c r="Y26" s="13">
        <v>-4.6970683768089098E-2</v>
      </c>
      <c r="Z26" s="13">
        <v>-4.6970683768089098E-2</v>
      </c>
      <c r="AA26" s="13">
        <v>-4.1246567867279003E-2</v>
      </c>
      <c r="AB26" s="13">
        <v>-4.1246567867279003E-2</v>
      </c>
      <c r="AC26" s="13">
        <v>-4.1246567867279003E-2</v>
      </c>
      <c r="AD26" s="13">
        <v>-4.1246567867279003E-2</v>
      </c>
      <c r="AE26" s="13">
        <v>-4.1246567867279003E-2</v>
      </c>
      <c r="AF26" s="13">
        <v>-4.1246567867279003E-2</v>
      </c>
      <c r="AG26" s="13">
        <v>-4.1246567867279003E-2</v>
      </c>
      <c r="AH26" s="13">
        <v>-4.1246567867279003E-2</v>
      </c>
      <c r="AI26" s="13">
        <v>-4.1246567867279003E-2</v>
      </c>
      <c r="AJ26" s="13">
        <v>-4.1246567867279003E-2</v>
      </c>
      <c r="AK26" s="13">
        <v>-4.1246567867279003E-2</v>
      </c>
      <c r="AL26" s="13">
        <v>-4.1205872527377098E-2</v>
      </c>
      <c r="AM26" s="13">
        <v>-4.10839471135859E-2</v>
      </c>
      <c r="AN26" s="13">
        <v>-4.0881272809811402E-2</v>
      </c>
      <c r="AO26" s="13">
        <v>-4.05986494789373E-2</v>
      </c>
      <c r="AP26" s="13">
        <v>-4.0237192506132502E-2</v>
      </c>
      <c r="AQ26" s="13">
        <v>-3.9798328396934403E-2</v>
      </c>
      <c r="AR26" s="13">
        <v>-3.9283789147484302E-2</v>
      </c>
      <c r="AS26" s="13">
        <v>-3.86956054091291E-2</v>
      </c>
      <c r="AT26" s="13">
        <v>-3.8036098474368403E-2</v>
      </c>
      <c r="AU26" s="13">
        <v>-3.7307871115773703E-2</v>
      </c>
      <c r="AV26" s="13">
        <v>-3.6513797314033897E-2</v>
      </c>
      <c r="AW26" s="13">
        <v>-3.5657010915666698E-2</v>
      </c>
      <c r="AX26" s="13">
        <v>-3.4740893265158002E-2</v>
      </c>
      <c r="AY26" s="13">
        <v>-3.3769059860339998E-2</v>
      </c>
      <c r="AZ26" s="13">
        <v>-3.2745346083673098E-2</v>
      </c>
      <c r="BA26" s="13">
        <v>-3.1673792065743403E-2</v>
      </c>
      <c r="BB26" s="13">
        <v>-3.0558626740713201E-2</v>
      </c>
      <c r="BC26" s="13">
        <v>-2.9404251156649901E-2</v>
      </c>
      <c r="BD26" s="13">
        <v>-2.8215221106599599E-2</v>
      </c>
      <c r="BE26" s="13">
        <v>-2.6996229148953901E-2</v>
      </c>
      <c r="BF26" s="13">
        <v>-2.5752086088065101E-2</v>
      </c>
      <c r="BG26" s="13">
        <v>-2.4487701988199499E-2</v>
      </c>
      <c r="BH26" s="13">
        <v>-2.32080667957573E-2</v>
      </c>
      <c r="BI26" s="13">
        <v>-2.19182306462333E-2</v>
      </c>
      <c r="BJ26" s="13">
        <v>-2.0623283933639502E-2</v>
      </c>
      <c r="BK26" s="13">
        <v>-1.93283372210457E-2</v>
      </c>
      <c r="BL26" s="13">
        <v>-1.80385010715217E-2</v>
      </c>
      <c r="BM26" s="13">
        <v>-1.6758865879079501E-2</v>
      </c>
      <c r="BN26" s="13">
        <v>-1.5494481779213899E-2</v>
      </c>
      <c r="BO26" s="13">
        <v>-1.42503387183251E-2</v>
      </c>
      <c r="BP26" s="13">
        <v>-1.3031346760679401E-2</v>
      </c>
      <c r="BQ26" s="13">
        <v>-1.1842316710629099E-2</v>
      </c>
      <c r="BR26" s="13">
        <v>-1.0687941126565801E-2</v>
      </c>
      <c r="BS26" s="13">
        <v>-9.5727758015356004E-3</v>
      </c>
      <c r="BT26" s="13">
        <v>-8.5012217836059004E-3</v>
      </c>
      <c r="BU26" s="13">
        <v>-7.4775080069389502E-3</v>
      </c>
      <c r="BV26" s="13">
        <v>-6.5056746021209498E-3</v>
      </c>
      <c r="BW26" s="13">
        <v>-5.5895569516122698E-3</v>
      </c>
      <c r="BX26" s="13">
        <v>-4.7327705532450902E-3</v>
      </c>
      <c r="BY26" s="13">
        <v>-3.9386967515053304E-3</v>
      </c>
      <c r="BZ26" s="13">
        <v>-3.2104693929106299E-3</v>
      </c>
      <c r="CA26" s="13">
        <v>-2.5509624581499198E-3</v>
      </c>
      <c r="CB26" s="13">
        <v>-1.9627787197946602E-3</v>
      </c>
      <c r="CC26" s="13">
        <v>-1.4482394703445301E-3</v>
      </c>
      <c r="CD26" s="13">
        <v>-1.0093753611465099E-3</v>
      </c>
      <c r="CE26" s="13">
        <v>-6.4791838834164599E-4</v>
      </c>
      <c r="CF26" s="13">
        <v>-3.6529505746761901E-4</v>
      </c>
      <c r="CG26" s="13">
        <v>-1.6262075369307899E-4</v>
      </c>
      <c r="CH26" s="13">
        <v>-4.0695339901934699E-5</v>
      </c>
      <c r="CI26" s="13">
        <v>0</v>
      </c>
    </row>
    <row r="27" spans="1:87" x14ac:dyDescent="0.2">
      <c r="A27" s="11" t="s">
        <v>62</v>
      </c>
      <c r="B27" s="12" t="s">
        <v>86</v>
      </c>
      <c r="C27" t="s">
        <v>106</v>
      </c>
      <c r="D27" s="13">
        <v>-1.4187991649751701E-2</v>
      </c>
      <c r="E27" s="13">
        <v>-2.28287199102549E-2</v>
      </c>
      <c r="F27" s="13">
        <v>-2.28287199102549E-2</v>
      </c>
      <c r="G27" s="13">
        <v>-2.28287199102549E-2</v>
      </c>
      <c r="H27" s="13">
        <v>-2.28287199102549E-2</v>
      </c>
      <c r="I27" s="13">
        <v>-1.3916115922055E-2</v>
      </c>
      <c r="J27" s="13">
        <v>-1.3916115922055E-2</v>
      </c>
      <c r="K27" s="13">
        <v>-1.3916115922055E-2</v>
      </c>
      <c r="L27" s="13">
        <v>-1.3916115922055E-2</v>
      </c>
      <c r="M27" s="13">
        <v>-1.3916115922055E-2</v>
      </c>
      <c r="N27" s="13">
        <v>-1.3916115922055E-2</v>
      </c>
      <c r="O27" s="13">
        <v>-4.6970683768089098E-2</v>
      </c>
      <c r="P27" s="13">
        <v>-4.6970683768089098E-2</v>
      </c>
      <c r="Q27" s="13">
        <v>-4.6970683768089098E-2</v>
      </c>
      <c r="R27" s="13">
        <v>-4.6970683768089098E-2</v>
      </c>
      <c r="S27" s="13">
        <v>-4.6970683768089098E-2</v>
      </c>
      <c r="T27" s="13">
        <v>-4.6970683768089098E-2</v>
      </c>
      <c r="U27" s="13">
        <v>-4.6970683768089098E-2</v>
      </c>
      <c r="V27" s="13">
        <v>-4.6970683768089098E-2</v>
      </c>
      <c r="W27" s="13">
        <v>-4.6970683768089098E-2</v>
      </c>
      <c r="X27" s="13">
        <v>-4.6970683768089098E-2</v>
      </c>
      <c r="Y27" s="13">
        <v>-4.6970683768089098E-2</v>
      </c>
      <c r="Z27" s="13">
        <v>-4.6970683768089098E-2</v>
      </c>
      <c r="AA27" s="13">
        <v>-4.1246567867279003E-2</v>
      </c>
      <c r="AB27" s="13">
        <v>-4.1246567867279003E-2</v>
      </c>
      <c r="AC27" s="13">
        <v>-4.1246567867279003E-2</v>
      </c>
      <c r="AD27" s="13">
        <v>-4.1246567867279003E-2</v>
      </c>
      <c r="AE27" s="13">
        <v>-4.1246567867279003E-2</v>
      </c>
      <c r="AF27" s="13">
        <v>-4.1246567867279003E-2</v>
      </c>
      <c r="AG27" s="13">
        <v>-4.1246567867279003E-2</v>
      </c>
      <c r="AH27" s="13">
        <v>-4.1246567867279003E-2</v>
      </c>
      <c r="AI27" s="13">
        <v>-4.1246567867279003E-2</v>
      </c>
      <c r="AJ27" s="13">
        <v>-4.1246567867279003E-2</v>
      </c>
      <c r="AK27" s="13">
        <v>-4.1246567867279003E-2</v>
      </c>
      <c r="AL27" s="13">
        <v>-4.1205872527377098E-2</v>
      </c>
      <c r="AM27" s="13">
        <v>-4.10839471135859E-2</v>
      </c>
      <c r="AN27" s="13">
        <v>-4.0881272809811402E-2</v>
      </c>
      <c r="AO27" s="13">
        <v>-4.05986494789373E-2</v>
      </c>
      <c r="AP27" s="13">
        <v>-4.0237192506132502E-2</v>
      </c>
      <c r="AQ27" s="13">
        <v>-3.9798328396934403E-2</v>
      </c>
      <c r="AR27" s="13">
        <v>-3.9283789147484302E-2</v>
      </c>
      <c r="AS27" s="13">
        <v>-3.86956054091291E-2</v>
      </c>
      <c r="AT27" s="13">
        <v>-3.8036098474368403E-2</v>
      </c>
      <c r="AU27" s="13">
        <v>-3.7307871115773703E-2</v>
      </c>
      <c r="AV27" s="13">
        <v>-3.6513797314033897E-2</v>
      </c>
      <c r="AW27" s="13">
        <v>-3.5657010915666698E-2</v>
      </c>
      <c r="AX27" s="13">
        <v>-3.4740893265158002E-2</v>
      </c>
      <c r="AY27" s="13">
        <v>-3.3769059860339998E-2</v>
      </c>
      <c r="AZ27" s="13">
        <v>-3.2745346083673098E-2</v>
      </c>
      <c r="BA27" s="13">
        <v>-3.1673792065743403E-2</v>
      </c>
      <c r="BB27" s="13">
        <v>-3.0558626740713201E-2</v>
      </c>
      <c r="BC27" s="13">
        <v>-2.9404251156649901E-2</v>
      </c>
      <c r="BD27" s="13">
        <v>-2.8215221106599599E-2</v>
      </c>
      <c r="BE27" s="13">
        <v>-2.6996229148953901E-2</v>
      </c>
      <c r="BF27" s="13">
        <v>-2.5752086088065101E-2</v>
      </c>
      <c r="BG27" s="13">
        <v>-2.4487701988199499E-2</v>
      </c>
      <c r="BH27" s="13">
        <v>-2.32080667957573E-2</v>
      </c>
      <c r="BI27" s="13">
        <v>-2.19182306462333E-2</v>
      </c>
      <c r="BJ27" s="13">
        <v>-2.0623283933639502E-2</v>
      </c>
      <c r="BK27" s="13">
        <v>-1.93283372210457E-2</v>
      </c>
      <c r="BL27" s="13">
        <v>-1.80385010715217E-2</v>
      </c>
      <c r="BM27" s="13">
        <v>-1.6758865879079501E-2</v>
      </c>
      <c r="BN27" s="13">
        <v>-1.5494481779213899E-2</v>
      </c>
      <c r="BO27" s="13">
        <v>-1.42503387183251E-2</v>
      </c>
      <c r="BP27" s="13">
        <v>-1.3031346760679401E-2</v>
      </c>
      <c r="BQ27" s="13">
        <v>-1.1842316710629099E-2</v>
      </c>
      <c r="BR27" s="13">
        <v>-1.0687941126565801E-2</v>
      </c>
      <c r="BS27" s="13">
        <v>-9.5727758015356004E-3</v>
      </c>
      <c r="BT27" s="13">
        <v>-8.5012217836059004E-3</v>
      </c>
      <c r="BU27" s="13">
        <v>-7.4775080069389502E-3</v>
      </c>
      <c r="BV27" s="13">
        <v>-6.5056746021209498E-3</v>
      </c>
      <c r="BW27" s="13">
        <v>-5.5895569516122698E-3</v>
      </c>
      <c r="BX27" s="13">
        <v>-4.7327705532450902E-3</v>
      </c>
      <c r="BY27" s="13">
        <v>-3.9386967515053304E-3</v>
      </c>
      <c r="BZ27" s="13">
        <v>-3.2104693929106299E-3</v>
      </c>
      <c r="CA27" s="13">
        <v>-2.5509624581499198E-3</v>
      </c>
      <c r="CB27" s="13">
        <v>-1.9627787197946602E-3</v>
      </c>
      <c r="CC27" s="13">
        <v>-1.4482394703445301E-3</v>
      </c>
      <c r="CD27" s="13">
        <v>-1.0093753611465099E-3</v>
      </c>
      <c r="CE27" s="13">
        <v>-6.4791838834164599E-4</v>
      </c>
      <c r="CF27" s="13">
        <v>-3.6529505746761901E-4</v>
      </c>
      <c r="CG27" s="13">
        <v>-1.6262075369307899E-4</v>
      </c>
      <c r="CH27" s="13">
        <v>-4.0695339901934699E-5</v>
      </c>
      <c r="CI27" s="13">
        <v>0</v>
      </c>
    </row>
    <row r="28" spans="1:87" x14ac:dyDescent="0.2">
      <c r="A28" s="11" t="s">
        <v>62</v>
      </c>
      <c r="B28" s="12" t="s">
        <v>88</v>
      </c>
      <c r="C28" t="s">
        <v>107</v>
      </c>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0</v>
      </c>
      <c r="X28" s="13">
        <v>0</v>
      </c>
      <c r="Y28" s="13">
        <v>0</v>
      </c>
      <c r="Z28" s="13">
        <v>0</v>
      </c>
      <c r="AA28" s="13">
        <v>0</v>
      </c>
      <c r="AB28" s="13">
        <v>0</v>
      </c>
      <c r="AC28" s="13">
        <v>0</v>
      </c>
      <c r="AD28" s="13">
        <v>0</v>
      </c>
      <c r="AE28" s="13">
        <v>0</v>
      </c>
      <c r="AF28" s="13">
        <v>0</v>
      </c>
      <c r="AG28" s="13">
        <v>0</v>
      </c>
      <c r="AH28" s="13">
        <v>0</v>
      </c>
      <c r="AI28" s="13">
        <v>0</v>
      </c>
      <c r="AJ28" s="13">
        <v>0</v>
      </c>
      <c r="AK28" s="13">
        <v>0</v>
      </c>
      <c r="AL28" s="13">
        <v>0</v>
      </c>
      <c r="AM28" s="13">
        <v>0</v>
      </c>
      <c r="AN28" s="13">
        <v>0</v>
      </c>
      <c r="AO28" s="13">
        <v>0</v>
      </c>
      <c r="AP28" s="13">
        <v>0</v>
      </c>
      <c r="AQ28" s="13">
        <v>0</v>
      </c>
      <c r="AR28" s="13">
        <v>0</v>
      </c>
      <c r="AS28" s="13">
        <v>0</v>
      </c>
      <c r="AT28" s="13">
        <v>0</v>
      </c>
      <c r="AU28" s="13">
        <v>0</v>
      </c>
      <c r="AV28" s="13">
        <v>0</v>
      </c>
      <c r="AW28" s="13">
        <v>0</v>
      </c>
      <c r="AX28" s="13">
        <v>0</v>
      </c>
      <c r="AY28" s="13">
        <v>0</v>
      </c>
      <c r="AZ28" s="13">
        <v>0</v>
      </c>
      <c r="BA28" s="13">
        <v>0</v>
      </c>
      <c r="BB28" s="13">
        <v>0</v>
      </c>
      <c r="BC28" s="13">
        <v>0</v>
      </c>
      <c r="BD28" s="13">
        <v>0</v>
      </c>
      <c r="BE28" s="13">
        <v>0</v>
      </c>
      <c r="BF28" s="13">
        <v>0</v>
      </c>
      <c r="BG28" s="13">
        <v>0</v>
      </c>
      <c r="BH28" s="13">
        <v>0</v>
      </c>
      <c r="BI28" s="13">
        <v>0</v>
      </c>
      <c r="BJ28" s="13">
        <v>0</v>
      </c>
      <c r="BK28" s="13">
        <v>0</v>
      </c>
      <c r="BL28" s="13">
        <v>0</v>
      </c>
      <c r="BM28" s="13">
        <v>0</v>
      </c>
      <c r="BN28" s="13">
        <v>0</v>
      </c>
      <c r="BO28" s="13">
        <v>0</v>
      </c>
      <c r="BP28" s="13">
        <v>0</v>
      </c>
      <c r="BQ28" s="13">
        <v>0</v>
      </c>
      <c r="BR28" s="13">
        <v>0</v>
      </c>
      <c r="BS28" s="13">
        <v>0</v>
      </c>
      <c r="BT28" s="13">
        <v>0</v>
      </c>
      <c r="BU28" s="13">
        <v>0</v>
      </c>
      <c r="BV28" s="13">
        <v>0</v>
      </c>
      <c r="BW28" s="13">
        <v>0</v>
      </c>
      <c r="BX28" s="13">
        <v>0</v>
      </c>
      <c r="BY28" s="13">
        <v>0</v>
      </c>
      <c r="BZ28" s="13">
        <v>0</v>
      </c>
      <c r="CA28" s="13">
        <v>0</v>
      </c>
      <c r="CB28" s="13">
        <v>0</v>
      </c>
      <c r="CC28" s="13">
        <v>0</v>
      </c>
      <c r="CD28" s="13">
        <v>0</v>
      </c>
      <c r="CE28" s="13">
        <v>0</v>
      </c>
      <c r="CF28" s="13">
        <v>0</v>
      </c>
      <c r="CG28" s="13">
        <v>0</v>
      </c>
      <c r="CH28" s="13">
        <v>0</v>
      </c>
      <c r="CI28" s="13">
        <v>0</v>
      </c>
    </row>
    <row r="29" spans="1:87" x14ac:dyDescent="0.2">
      <c r="A29" s="11" t="s">
        <v>73</v>
      </c>
      <c r="B29" s="12" t="s">
        <v>57</v>
      </c>
      <c r="C29" t="s">
        <v>108</v>
      </c>
      <c r="D29" s="13">
        <v>-5.7126558585940401E-4</v>
      </c>
      <c r="E29" s="13">
        <v>9.0302616002064795E-3</v>
      </c>
      <c r="F29" s="13">
        <v>9.0302616002064795E-3</v>
      </c>
      <c r="G29" s="13">
        <v>9.0302616002064795E-3</v>
      </c>
      <c r="H29" s="13">
        <v>9.0302616002064795E-3</v>
      </c>
      <c r="I29" s="13">
        <v>5.0857440800646803E-3</v>
      </c>
      <c r="J29" s="13">
        <v>5.0857440800646803E-3</v>
      </c>
      <c r="K29" s="13">
        <v>5.0857440800646803E-3</v>
      </c>
      <c r="L29" s="13">
        <v>5.0857440800646803E-3</v>
      </c>
      <c r="M29" s="13">
        <v>5.0857440800646803E-3</v>
      </c>
      <c r="N29" s="13">
        <v>5.0857440800646803E-3</v>
      </c>
      <c r="O29" s="13">
        <v>2.2906901503565399E-3</v>
      </c>
      <c r="P29" s="13">
        <v>2.2906901503565399E-3</v>
      </c>
      <c r="Q29" s="13">
        <v>2.2906901503565399E-3</v>
      </c>
      <c r="R29" s="13">
        <v>2.2906901503565399E-3</v>
      </c>
      <c r="S29" s="13">
        <v>2.2906901503565399E-3</v>
      </c>
      <c r="T29" s="13">
        <v>2.2906901503565399E-3</v>
      </c>
      <c r="U29" s="13">
        <v>2.2906901503565399E-3</v>
      </c>
      <c r="V29" s="13">
        <v>2.2906901503565399E-3</v>
      </c>
      <c r="W29" s="13">
        <v>2.2906901503565399E-3</v>
      </c>
      <c r="X29" s="13">
        <v>2.2906901503565399E-3</v>
      </c>
      <c r="Y29" s="13">
        <v>2.2906901503565399E-3</v>
      </c>
      <c r="Z29" s="13">
        <v>2.2906901503565399E-3</v>
      </c>
      <c r="AA29" s="13">
        <v>2.4723123954539798E-3</v>
      </c>
      <c r="AB29" s="13">
        <v>2.4723123954539798E-3</v>
      </c>
      <c r="AC29" s="13">
        <v>2.4723123954539798E-3</v>
      </c>
      <c r="AD29" s="13">
        <v>2.4723123954539798E-3</v>
      </c>
      <c r="AE29" s="13">
        <v>2.4723123954539798E-3</v>
      </c>
      <c r="AF29" s="13">
        <v>2.4723123954539798E-3</v>
      </c>
      <c r="AG29" s="13">
        <v>2.4723123954539798E-3</v>
      </c>
      <c r="AH29" s="13">
        <v>2.4723123954539798E-3</v>
      </c>
      <c r="AI29" s="13">
        <v>2.4723123954539798E-3</v>
      </c>
      <c r="AJ29" s="13">
        <v>2.4723123954539798E-3</v>
      </c>
      <c r="AK29" s="13">
        <v>2.4723123954539798E-3</v>
      </c>
      <c r="AL29" s="13">
        <v>2.4698731235707899E-3</v>
      </c>
      <c r="AM29" s="13">
        <v>2.46256493461294E-3</v>
      </c>
      <c r="AN29" s="13">
        <v>2.4504166706634601E-3</v>
      </c>
      <c r="AO29" s="13">
        <v>2.4334762753701498E-3</v>
      </c>
      <c r="AP29" s="13">
        <v>2.4118106047338801E-3</v>
      </c>
      <c r="AQ29" s="13">
        <v>2.3855051632585699E-3</v>
      </c>
      <c r="AR29" s="13">
        <v>2.3546637665039002E-3</v>
      </c>
      <c r="AS29" s="13">
        <v>2.3194081313727701E-3</v>
      </c>
      <c r="AT29" s="13">
        <v>2.2798773957502798E-3</v>
      </c>
      <c r="AU29" s="13">
        <v>2.2362275693900398E-3</v>
      </c>
      <c r="AV29" s="13">
        <v>2.1886309182150001E-3</v>
      </c>
      <c r="AW29" s="13">
        <v>2.1372752844625001E-3</v>
      </c>
      <c r="AX29" s="13">
        <v>2.0823633453568098E-3</v>
      </c>
      <c r="AY29" s="13">
        <v>2.0241118132346999E-3</v>
      </c>
      <c r="AZ29" s="13">
        <v>1.9627505802808499E-3</v>
      </c>
      <c r="BA29" s="13">
        <v>1.8985218112484699E-3</v>
      </c>
      <c r="BB29" s="13">
        <v>1.83167898774557E-3</v>
      </c>
      <c r="BC29" s="13">
        <v>1.7624859078589599E-3</v>
      </c>
      <c r="BD29" s="13">
        <v>1.6912156450636299E-3</v>
      </c>
      <c r="BE29" s="13">
        <v>1.6181494705265499E-3</v>
      </c>
      <c r="BF29" s="13">
        <v>1.54357574305785E-3</v>
      </c>
      <c r="BG29" s="13">
        <v>1.46778877109036E-3</v>
      </c>
      <c r="BH29" s="13">
        <v>1.3910876511786701E-3</v>
      </c>
      <c r="BI29" s="13">
        <v>1.31377508760165E-3</v>
      </c>
      <c r="BJ29" s="13">
        <v>1.2361561977269899E-3</v>
      </c>
      <c r="BK29" s="13">
        <v>1.1585373078523301E-3</v>
      </c>
      <c r="BL29" s="13">
        <v>1.08122474427531E-3</v>
      </c>
      <c r="BM29" s="13">
        <v>1.0045236243636201E-3</v>
      </c>
      <c r="BN29" s="13">
        <v>9.2873665239612897E-4</v>
      </c>
      <c r="BO29" s="13">
        <v>8.5416292492743195E-4</v>
      </c>
      <c r="BP29" s="13">
        <v>7.8109675039035001E-4</v>
      </c>
      <c r="BQ29" s="13">
        <v>7.0982648759501795E-4</v>
      </c>
      <c r="BR29" s="13">
        <v>6.4063340770840603E-4</v>
      </c>
      <c r="BS29" s="13">
        <v>5.7379058420551396E-4</v>
      </c>
      <c r="BT29" s="13">
        <v>5.0956181517312698E-4</v>
      </c>
      <c r="BU29" s="13">
        <v>4.4820058221928201E-4</v>
      </c>
      <c r="BV29" s="13">
        <v>3.8994905009716698E-4</v>
      </c>
      <c r="BW29" s="13">
        <v>3.3503711099147501E-4</v>
      </c>
      <c r="BX29" s="13">
        <v>2.83681477238977E-4</v>
      </c>
      <c r="BY29" s="13">
        <v>2.3608482606393699E-4</v>
      </c>
      <c r="BZ29" s="13">
        <v>1.9243499970370199E-4</v>
      </c>
      <c r="CA29" s="13">
        <v>1.52904264081206E-4</v>
      </c>
      <c r="CB29" s="13">
        <v>1.17648628950076E-4</v>
      </c>
      <c r="CC29" s="13">
        <v>8.6807232195406807E-5</v>
      </c>
      <c r="CD29" s="13">
        <v>6.0501790720095902E-5</v>
      </c>
      <c r="CE29" s="13">
        <v>3.8836120083832999E-5</v>
      </c>
      <c r="CF29" s="13">
        <v>2.1895724790515701E-5</v>
      </c>
      <c r="CG29" s="13">
        <v>9.7474608410367993E-6</v>
      </c>
      <c r="CH29" s="13">
        <v>2.4392718831905899E-6</v>
      </c>
      <c r="CI29" s="13">
        <v>0</v>
      </c>
    </row>
    <row r="30" spans="1:87" x14ac:dyDescent="0.2">
      <c r="A30" s="11" t="s">
        <v>73</v>
      </c>
      <c r="B30" s="12" t="s">
        <v>68</v>
      </c>
      <c r="C30" t="s">
        <v>109</v>
      </c>
      <c r="D30" s="13">
        <v>-5.7126558585940401E-4</v>
      </c>
      <c r="E30" s="13">
        <v>9.0302616002064795E-3</v>
      </c>
      <c r="F30" s="13">
        <v>9.0302616002064795E-3</v>
      </c>
      <c r="G30" s="13">
        <v>9.0302616002064795E-3</v>
      </c>
      <c r="H30" s="13">
        <v>9.0302616002064795E-3</v>
      </c>
      <c r="I30" s="13">
        <v>5.0857440800646803E-3</v>
      </c>
      <c r="J30" s="13">
        <v>5.0857440800646803E-3</v>
      </c>
      <c r="K30" s="13">
        <v>5.0857440800646803E-3</v>
      </c>
      <c r="L30" s="13">
        <v>5.0857440800646803E-3</v>
      </c>
      <c r="M30" s="13">
        <v>5.0857440800646803E-3</v>
      </c>
      <c r="N30" s="13">
        <v>5.0857440800646803E-3</v>
      </c>
      <c r="O30" s="13">
        <v>2.2906901503565399E-3</v>
      </c>
      <c r="P30" s="13">
        <v>2.2906901503565399E-3</v>
      </c>
      <c r="Q30" s="13">
        <v>2.2906901503565399E-3</v>
      </c>
      <c r="R30" s="13">
        <v>2.2906901503565399E-3</v>
      </c>
      <c r="S30" s="13">
        <v>2.2906901503565399E-3</v>
      </c>
      <c r="T30" s="13">
        <v>2.2906901503565399E-3</v>
      </c>
      <c r="U30" s="13">
        <v>2.2906901503565399E-3</v>
      </c>
      <c r="V30" s="13">
        <v>2.2906901503565399E-3</v>
      </c>
      <c r="W30" s="13">
        <v>2.2906901503565399E-3</v>
      </c>
      <c r="X30" s="13">
        <v>2.2906901503565399E-3</v>
      </c>
      <c r="Y30" s="13">
        <v>2.2906901503565399E-3</v>
      </c>
      <c r="Z30" s="13">
        <v>2.2906901503565399E-3</v>
      </c>
      <c r="AA30" s="13">
        <v>2.4723123954539798E-3</v>
      </c>
      <c r="AB30" s="13">
        <v>2.4723123954539798E-3</v>
      </c>
      <c r="AC30" s="13">
        <v>2.4723123954539798E-3</v>
      </c>
      <c r="AD30" s="13">
        <v>2.4723123954539798E-3</v>
      </c>
      <c r="AE30" s="13">
        <v>2.4723123954539798E-3</v>
      </c>
      <c r="AF30" s="13">
        <v>2.4723123954539798E-3</v>
      </c>
      <c r="AG30" s="13">
        <v>2.4723123954539798E-3</v>
      </c>
      <c r="AH30" s="13">
        <v>2.4723123954539798E-3</v>
      </c>
      <c r="AI30" s="13">
        <v>2.4723123954539798E-3</v>
      </c>
      <c r="AJ30" s="13">
        <v>2.4723123954539798E-3</v>
      </c>
      <c r="AK30" s="13">
        <v>2.4723123954539798E-3</v>
      </c>
      <c r="AL30" s="13">
        <v>2.4698731235707899E-3</v>
      </c>
      <c r="AM30" s="13">
        <v>2.46256493461294E-3</v>
      </c>
      <c r="AN30" s="13">
        <v>2.4504166706634601E-3</v>
      </c>
      <c r="AO30" s="13">
        <v>2.4334762753701498E-3</v>
      </c>
      <c r="AP30" s="13">
        <v>2.4118106047338801E-3</v>
      </c>
      <c r="AQ30" s="13">
        <v>2.3855051632585699E-3</v>
      </c>
      <c r="AR30" s="13">
        <v>2.3546637665039002E-3</v>
      </c>
      <c r="AS30" s="13">
        <v>2.3194081313727701E-3</v>
      </c>
      <c r="AT30" s="13">
        <v>2.2798773957502798E-3</v>
      </c>
      <c r="AU30" s="13">
        <v>2.2362275693900398E-3</v>
      </c>
      <c r="AV30" s="13">
        <v>2.1886309182150001E-3</v>
      </c>
      <c r="AW30" s="13">
        <v>2.1372752844625001E-3</v>
      </c>
      <c r="AX30" s="13">
        <v>2.0823633453568098E-3</v>
      </c>
      <c r="AY30" s="13">
        <v>2.0241118132346999E-3</v>
      </c>
      <c r="AZ30" s="13">
        <v>1.9627505802808499E-3</v>
      </c>
      <c r="BA30" s="13">
        <v>1.8985218112484699E-3</v>
      </c>
      <c r="BB30" s="13">
        <v>1.83167898774557E-3</v>
      </c>
      <c r="BC30" s="13">
        <v>1.7624859078589599E-3</v>
      </c>
      <c r="BD30" s="13">
        <v>1.6912156450636299E-3</v>
      </c>
      <c r="BE30" s="13">
        <v>1.6181494705265499E-3</v>
      </c>
      <c r="BF30" s="13">
        <v>1.54357574305785E-3</v>
      </c>
      <c r="BG30" s="13">
        <v>1.46778877109036E-3</v>
      </c>
      <c r="BH30" s="13">
        <v>1.3910876511786701E-3</v>
      </c>
      <c r="BI30" s="13">
        <v>1.31377508760165E-3</v>
      </c>
      <c r="BJ30" s="13">
        <v>1.2361561977269899E-3</v>
      </c>
      <c r="BK30" s="13">
        <v>1.1585373078523301E-3</v>
      </c>
      <c r="BL30" s="13">
        <v>1.08122474427531E-3</v>
      </c>
      <c r="BM30" s="13">
        <v>1.0045236243636201E-3</v>
      </c>
      <c r="BN30" s="13">
        <v>9.2873665239612897E-4</v>
      </c>
      <c r="BO30" s="13">
        <v>8.5416292492743195E-4</v>
      </c>
      <c r="BP30" s="13">
        <v>7.8109675039035001E-4</v>
      </c>
      <c r="BQ30" s="13">
        <v>7.0982648759501795E-4</v>
      </c>
      <c r="BR30" s="13">
        <v>6.4063340770840603E-4</v>
      </c>
      <c r="BS30" s="13">
        <v>5.7379058420551396E-4</v>
      </c>
      <c r="BT30" s="13">
        <v>5.0956181517312698E-4</v>
      </c>
      <c r="BU30" s="13">
        <v>4.4820058221928201E-4</v>
      </c>
      <c r="BV30" s="13">
        <v>3.8994905009716698E-4</v>
      </c>
      <c r="BW30" s="13">
        <v>3.3503711099147501E-4</v>
      </c>
      <c r="BX30" s="13">
        <v>2.83681477238977E-4</v>
      </c>
      <c r="BY30" s="13">
        <v>2.3608482606393699E-4</v>
      </c>
      <c r="BZ30" s="13">
        <v>1.9243499970370199E-4</v>
      </c>
      <c r="CA30" s="13">
        <v>1.52904264081206E-4</v>
      </c>
      <c r="CB30" s="13">
        <v>1.17648628950076E-4</v>
      </c>
      <c r="CC30" s="13">
        <v>8.6807232195406807E-5</v>
      </c>
      <c r="CD30" s="13">
        <v>6.0501790720095902E-5</v>
      </c>
      <c r="CE30" s="13">
        <v>3.8836120083832999E-5</v>
      </c>
      <c r="CF30" s="13">
        <v>2.1895724790515701E-5</v>
      </c>
      <c r="CG30" s="13">
        <v>9.7474608410367993E-6</v>
      </c>
      <c r="CH30" s="13">
        <v>2.4392718831905899E-6</v>
      </c>
      <c r="CI30" s="13">
        <v>0</v>
      </c>
    </row>
    <row r="31" spans="1:87" x14ac:dyDescent="0.2">
      <c r="A31" s="11" t="s">
        <v>73</v>
      </c>
      <c r="B31" s="12" t="s">
        <v>63</v>
      </c>
      <c r="C31" t="s">
        <v>110</v>
      </c>
      <c r="D31" s="13">
        <v>1.9706801655545701E-2</v>
      </c>
      <c r="E31" s="13">
        <v>8.1417844541320505E-3</v>
      </c>
      <c r="F31" s="13">
        <v>8.1417844541320505E-3</v>
      </c>
      <c r="G31" s="13">
        <v>8.1417844541320505E-3</v>
      </c>
      <c r="H31" s="13">
        <v>8.1417844541320505E-3</v>
      </c>
      <c r="I31" s="13">
        <v>1.43492118355546E-2</v>
      </c>
      <c r="J31" s="13">
        <v>1.43492118355546E-2</v>
      </c>
      <c r="K31" s="13">
        <v>1.43492118355546E-2</v>
      </c>
      <c r="L31" s="13">
        <v>1.43492118355546E-2</v>
      </c>
      <c r="M31" s="13">
        <v>1.43492118355546E-2</v>
      </c>
      <c r="N31" s="13">
        <v>1.43492118355546E-2</v>
      </c>
      <c r="O31" s="13">
        <v>4.7139671061366996E-3</v>
      </c>
      <c r="P31" s="13">
        <v>4.7139671061366996E-3</v>
      </c>
      <c r="Q31" s="13">
        <v>4.7139671061366996E-3</v>
      </c>
      <c r="R31" s="13">
        <v>4.7139671061366996E-3</v>
      </c>
      <c r="S31" s="13">
        <v>4.7139671061366996E-3</v>
      </c>
      <c r="T31" s="13">
        <v>4.7139671061366996E-3</v>
      </c>
      <c r="U31" s="13">
        <v>4.7139671061366996E-3</v>
      </c>
      <c r="V31" s="13">
        <v>4.7139671061366996E-3</v>
      </c>
      <c r="W31" s="13">
        <v>4.7139671061366996E-3</v>
      </c>
      <c r="X31" s="13">
        <v>4.7139671061366996E-3</v>
      </c>
      <c r="Y31" s="13">
        <v>4.7139671061366996E-3</v>
      </c>
      <c r="Z31" s="13">
        <v>4.7139671061366996E-3</v>
      </c>
      <c r="AA31" s="13">
        <v>1.0139964013354799E-2</v>
      </c>
      <c r="AB31" s="13">
        <v>1.0139964013354799E-2</v>
      </c>
      <c r="AC31" s="13">
        <v>1.0139964013354799E-2</v>
      </c>
      <c r="AD31" s="13">
        <v>1.0139964013354799E-2</v>
      </c>
      <c r="AE31" s="13">
        <v>1.0139964013354799E-2</v>
      </c>
      <c r="AF31" s="13">
        <v>1.0139964013354799E-2</v>
      </c>
      <c r="AG31" s="13">
        <v>1.0139964013354799E-2</v>
      </c>
      <c r="AH31" s="13">
        <v>1.0139964013354799E-2</v>
      </c>
      <c r="AI31" s="13">
        <v>1.0139964013354799E-2</v>
      </c>
      <c r="AJ31" s="13">
        <v>1.0139964013354799E-2</v>
      </c>
      <c r="AK31" s="13">
        <v>1.0139964013354799E-2</v>
      </c>
      <c r="AL31" s="13">
        <v>1.01299595619919E-2</v>
      </c>
      <c r="AM31" s="13">
        <v>1.00999856909019E-2</v>
      </c>
      <c r="AN31" s="13">
        <v>1.00501606932605E-2</v>
      </c>
      <c r="AO31" s="13">
        <v>9.9806812055703003E-3</v>
      </c>
      <c r="AP31" s="13">
        <v>9.8918214316271406E-3</v>
      </c>
      <c r="AQ31" s="13">
        <v>9.7839320603626007E-3</v>
      </c>
      <c r="AR31" s="13">
        <v>9.6574388818350797E-3</v>
      </c>
      <c r="AS31" s="13">
        <v>9.5128411068310104E-3</v>
      </c>
      <c r="AT31" s="13">
        <v>9.3507093967078892E-3</v>
      </c>
      <c r="AU31" s="13">
        <v>9.1716836112546302E-3</v>
      </c>
      <c r="AV31" s="13">
        <v>8.9764702834573204E-3</v>
      </c>
      <c r="AW31" s="13">
        <v>8.7658398311362892E-3</v>
      </c>
      <c r="AX31" s="13">
        <v>8.5406235164589596E-3</v>
      </c>
      <c r="AY31" s="13">
        <v>8.30171016532779E-3</v>
      </c>
      <c r="AZ31" s="13">
        <v>8.0500426595905908E-3</v>
      </c>
      <c r="BA31" s="13">
        <v>7.7866142159165501E-3</v>
      </c>
      <c r="BB31" s="13">
        <v>7.5124644660238401E-3</v>
      </c>
      <c r="BC31" s="13">
        <v>7.2286753537281799E-3</v>
      </c>
      <c r="BD31" s="13">
        <v>6.9363668650049004E-3</v>
      </c>
      <c r="BE31" s="13">
        <v>6.6366926079159299E-3</v>
      </c>
      <c r="BF31" s="13">
        <v>6.33083525984586E-3</v>
      </c>
      <c r="BG31" s="13">
        <v>6.0200019000145903E-3</v>
      </c>
      <c r="BH31" s="13">
        <v>5.7054192456871301E-3</v>
      </c>
      <c r="BI31" s="13">
        <v>5.38832881088096E-3</v>
      </c>
      <c r="BJ31" s="13">
        <v>5.0699820066774101E-3</v>
      </c>
      <c r="BK31" s="13">
        <v>4.7516352024738603E-3</v>
      </c>
      <c r="BL31" s="13">
        <v>4.4345447676676902E-3</v>
      </c>
      <c r="BM31" s="13">
        <v>4.11996211334023E-3</v>
      </c>
      <c r="BN31" s="13">
        <v>3.8091287535089598E-3</v>
      </c>
      <c r="BO31" s="13">
        <v>3.50327140543889E-3</v>
      </c>
      <c r="BP31" s="13">
        <v>3.2035971483499199E-3</v>
      </c>
      <c r="BQ31" s="13">
        <v>2.9112886596266399E-3</v>
      </c>
      <c r="BR31" s="13">
        <v>2.6274995473309802E-3</v>
      </c>
      <c r="BS31" s="13">
        <v>2.3533497974382702E-3</v>
      </c>
      <c r="BT31" s="13">
        <v>2.0899213537642299E-3</v>
      </c>
      <c r="BU31" s="13">
        <v>1.8382538480270301E-3</v>
      </c>
      <c r="BV31" s="13">
        <v>1.5993404968958601E-3</v>
      </c>
      <c r="BW31" s="13">
        <v>1.37412418221853E-3</v>
      </c>
      <c r="BX31" s="13">
        <v>1.1634937298974999E-3</v>
      </c>
      <c r="BY31" s="13">
        <v>9.6828040210018796E-4</v>
      </c>
      <c r="BZ31" s="13">
        <v>7.8925461664693E-4</v>
      </c>
      <c r="CA31" s="13">
        <v>6.2712290652380299E-4</v>
      </c>
      <c r="CB31" s="13">
        <v>4.8252513151973502E-4</v>
      </c>
      <c r="CC31" s="13">
        <v>3.5603195299222298E-4</v>
      </c>
      <c r="CD31" s="13">
        <v>2.4814258172768102E-4</v>
      </c>
      <c r="CE31" s="13">
        <v>1.5928280778452399E-4</v>
      </c>
      <c r="CF31" s="13">
        <v>8.9803320094336596E-5</v>
      </c>
      <c r="CG31" s="13">
        <v>3.9978322452874802E-5</v>
      </c>
      <c r="CH31" s="13">
        <v>1.00044513629512E-5</v>
      </c>
      <c r="CI31" s="13">
        <v>0</v>
      </c>
    </row>
    <row r="32" spans="1:87" x14ac:dyDescent="0.2">
      <c r="A32" s="11" t="s">
        <v>73</v>
      </c>
      <c r="B32" s="12" t="s">
        <v>60</v>
      </c>
      <c r="C32" t="s">
        <v>111</v>
      </c>
      <c r="D32" s="13">
        <v>1.9706801655545701E-2</v>
      </c>
      <c r="E32" s="13">
        <v>8.1417844541320505E-3</v>
      </c>
      <c r="F32" s="13">
        <v>8.1417844541320505E-3</v>
      </c>
      <c r="G32" s="13">
        <v>8.1417844541320505E-3</v>
      </c>
      <c r="H32" s="13">
        <v>8.1417844541320505E-3</v>
      </c>
      <c r="I32" s="13">
        <v>1.43492118355546E-2</v>
      </c>
      <c r="J32" s="13">
        <v>1.43492118355546E-2</v>
      </c>
      <c r="K32" s="13">
        <v>1.43492118355546E-2</v>
      </c>
      <c r="L32" s="13">
        <v>1.43492118355546E-2</v>
      </c>
      <c r="M32" s="13">
        <v>1.43492118355546E-2</v>
      </c>
      <c r="N32" s="13">
        <v>1.43492118355546E-2</v>
      </c>
      <c r="O32" s="13">
        <v>4.7139671061366996E-3</v>
      </c>
      <c r="P32" s="13">
        <v>4.7139671061366996E-3</v>
      </c>
      <c r="Q32" s="13">
        <v>4.7139671061366996E-3</v>
      </c>
      <c r="R32" s="13">
        <v>4.7139671061366996E-3</v>
      </c>
      <c r="S32" s="13">
        <v>4.7139671061366996E-3</v>
      </c>
      <c r="T32" s="13">
        <v>4.7139671061366996E-3</v>
      </c>
      <c r="U32" s="13">
        <v>4.7139671061366996E-3</v>
      </c>
      <c r="V32" s="13">
        <v>4.7139671061366996E-3</v>
      </c>
      <c r="W32" s="13">
        <v>4.7139671061366996E-3</v>
      </c>
      <c r="X32" s="13">
        <v>4.7139671061366996E-3</v>
      </c>
      <c r="Y32" s="13">
        <v>4.7139671061366996E-3</v>
      </c>
      <c r="Z32" s="13">
        <v>4.7139671061366996E-3</v>
      </c>
      <c r="AA32" s="13">
        <v>1.0139964013354799E-2</v>
      </c>
      <c r="AB32" s="13">
        <v>1.0139964013354799E-2</v>
      </c>
      <c r="AC32" s="13">
        <v>1.0139964013354799E-2</v>
      </c>
      <c r="AD32" s="13">
        <v>1.0139964013354799E-2</v>
      </c>
      <c r="AE32" s="13">
        <v>1.0139964013354799E-2</v>
      </c>
      <c r="AF32" s="13">
        <v>1.0139964013354799E-2</v>
      </c>
      <c r="AG32" s="13">
        <v>1.0139964013354799E-2</v>
      </c>
      <c r="AH32" s="13">
        <v>1.0139964013354799E-2</v>
      </c>
      <c r="AI32" s="13">
        <v>1.0139964013354799E-2</v>
      </c>
      <c r="AJ32" s="13">
        <v>1.0139964013354799E-2</v>
      </c>
      <c r="AK32" s="13">
        <v>1.0139964013354799E-2</v>
      </c>
      <c r="AL32" s="13">
        <v>1.01299595619919E-2</v>
      </c>
      <c r="AM32" s="13">
        <v>1.00999856909019E-2</v>
      </c>
      <c r="AN32" s="13">
        <v>1.00501606932605E-2</v>
      </c>
      <c r="AO32" s="13">
        <v>9.9806812055703003E-3</v>
      </c>
      <c r="AP32" s="13">
        <v>9.8918214316271406E-3</v>
      </c>
      <c r="AQ32" s="13">
        <v>9.7839320603626007E-3</v>
      </c>
      <c r="AR32" s="13">
        <v>9.6574388818350797E-3</v>
      </c>
      <c r="AS32" s="13">
        <v>9.5128411068310104E-3</v>
      </c>
      <c r="AT32" s="13">
        <v>9.3507093967078892E-3</v>
      </c>
      <c r="AU32" s="13">
        <v>9.1716836112546302E-3</v>
      </c>
      <c r="AV32" s="13">
        <v>8.9764702834573204E-3</v>
      </c>
      <c r="AW32" s="13">
        <v>8.7658398311362892E-3</v>
      </c>
      <c r="AX32" s="13">
        <v>8.5406235164589596E-3</v>
      </c>
      <c r="AY32" s="13">
        <v>8.30171016532779E-3</v>
      </c>
      <c r="AZ32" s="13">
        <v>8.0500426595905908E-3</v>
      </c>
      <c r="BA32" s="13">
        <v>7.7866142159165501E-3</v>
      </c>
      <c r="BB32" s="13">
        <v>7.5124644660238401E-3</v>
      </c>
      <c r="BC32" s="13">
        <v>7.2286753537281799E-3</v>
      </c>
      <c r="BD32" s="13">
        <v>6.9363668650049004E-3</v>
      </c>
      <c r="BE32" s="13">
        <v>6.6366926079159299E-3</v>
      </c>
      <c r="BF32" s="13">
        <v>6.33083525984586E-3</v>
      </c>
      <c r="BG32" s="13">
        <v>6.0200019000145903E-3</v>
      </c>
      <c r="BH32" s="13">
        <v>5.7054192456871301E-3</v>
      </c>
      <c r="BI32" s="13">
        <v>5.38832881088096E-3</v>
      </c>
      <c r="BJ32" s="13">
        <v>5.0699820066774101E-3</v>
      </c>
      <c r="BK32" s="13">
        <v>4.7516352024738603E-3</v>
      </c>
      <c r="BL32" s="13">
        <v>4.4345447676676902E-3</v>
      </c>
      <c r="BM32" s="13">
        <v>4.11996211334023E-3</v>
      </c>
      <c r="BN32" s="13">
        <v>3.8091287535089598E-3</v>
      </c>
      <c r="BO32" s="13">
        <v>3.50327140543889E-3</v>
      </c>
      <c r="BP32" s="13">
        <v>3.2035971483499199E-3</v>
      </c>
      <c r="BQ32" s="13">
        <v>2.9112886596266399E-3</v>
      </c>
      <c r="BR32" s="13">
        <v>2.6274995473309802E-3</v>
      </c>
      <c r="BS32" s="13">
        <v>2.3533497974382702E-3</v>
      </c>
      <c r="BT32" s="13">
        <v>2.0899213537642299E-3</v>
      </c>
      <c r="BU32" s="13">
        <v>1.8382538480270301E-3</v>
      </c>
      <c r="BV32" s="13">
        <v>1.5993404968958601E-3</v>
      </c>
      <c r="BW32" s="13">
        <v>1.37412418221853E-3</v>
      </c>
      <c r="BX32" s="13">
        <v>1.1634937298974999E-3</v>
      </c>
      <c r="BY32" s="13">
        <v>9.6828040210018796E-4</v>
      </c>
      <c r="BZ32" s="13">
        <v>7.8925461664693E-4</v>
      </c>
      <c r="CA32" s="13">
        <v>6.2712290652380299E-4</v>
      </c>
      <c r="CB32" s="13">
        <v>4.8252513151973502E-4</v>
      </c>
      <c r="CC32" s="13">
        <v>3.5603195299222298E-4</v>
      </c>
      <c r="CD32" s="13">
        <v>2.4814258172768102E-4</v>
      </c>
      <c r="CE32" s="13">
        <v>1.5928280778452399E-4</v>
      </c>
      <c r="CF32" s="13">
        <v>8.9803320094336596E-5</v>
      </c>
      <c r="CG32" s="13">
        <v>3.9978322452874802E-5</v>
      </c>
      <c r="CH32" s="13">
        <v>1.00044513629512E-5</v>
      </c>
      <c r="CI32" s="13">
        <v>0</v>
      </c>
    </row>
    <row r="33" spans="1:87" x14ac:dyDescent="0.2">
      <c r="A33" s="11" t="s">
        <v>73</v>
      </c>
      <c r="B33" s="12" t="s">
        <v>75</v>
      </c>
      <c r="C33" t="s">
        <v>112</v>
      </c>
      <c r="D33" s="13">
        <v>1.50418149856828E-2</v>
      </c>
      <c r="E33" s="13">
        <v>5.0406858667031401E-2</v>
      </c>
      <c r="F33" s="13">
        <v>5.0406858667031401E-2</v>
      </c>
      <c r="G33" s="13">
        <v>5.0406858667031401E-2</v>
      </c>
      <c r="H33" s="13">
        <v>5.0406858667031401E-2</v>
      </c>
      <c r="I33" s="13">
        <v>3.9531761606125003E-2</v>
      </c>
      <c r="J33" s="13">
        <v>1.50418149856828E-2</v>
      </c>
      <c r="K33" s="13">
        <v>1.50418149856828E-2</v>
      </c>
      <c r="L33" s="13">
        <v>1.50418149856828E-2</v>
      </c>
      <c r="M33" s="13">
        <v>1.50418149856828E-2</v>
      </c>
      <c r="N33" s="13">
        <v>1.50418149856828E-2</v>
      </c>
      <c r="O33" s="13">
        <v>2.70397419237349E-2</v>
      </c>
      <c r="P33" s="13">
        <v>2.70397419237349E-2</v>
      </c>
      <c r="Q33" s="13">
        <v>2.70397419237349E-2</v>
      </c>
      <c r="R33" s="13">
        <v>2.70397419237349E-2</v>
      </c>
      <c r="S33" s="13">
        <v>2.70397419237349E-2</v>
      </c>
      <c r="T33" s="13">
        <v>2.70397419237349E-2</v>
      </c>
      <c r="U33" s="13">
        <v>2.70397419237349E-2</v>
      </c>
      <c r="V33" s="13">
        <v>2.70397419237349E-2</v>
      </c>
      <c r="W33" s="13">
        <v>2.70397419237349E-2</v>
      </c>
      <c r="X33" s="13">
        <v>2.70397419237349E-2</v>
      </c>
      <c r="Y33" s="13">
        <v>2.70397419237349E-2</v>
      </c>
      <c r="Z33" s="13">
        <v>2.70397419237349E-2</v>
      </c>
      <c r="AA33" s="13">
        <v>2.0015366989194899E-2</v>
      </c>
      <c r="AB33" s="13">
        <v>2.0015366989194899E-2</v>
      </c>
      <c r="AC33" s="13">
        <v>2.0015366989194899E-2</v>
      </c>
      <c r="AD33" s="13">
        <v>2.0015366989194899E-2</v>
      </c>
      <c r="AE33" s="13">
        <v>2.0015366989194899E-2</v>
      </c>
      <c r="AF33" s="13">
        <v>2.0015366989194899E-2</v>
      </c>
      <c r="AG33" s="13">
        <v>2.0015366989194899E-2</v>
      </c>
      <c r="AH33" s="13">
        <v>2.0015366989194899E-2</v>
      </c>
      <c r="AI33" s="13">
        <v>2.0015366989194899E-2</v>
      </c>
      <c r="AJ33" s="13">
        <v>2.0015366989194899E-2</v>
      </c>
      <c r="AK33" s="13">
        <v>2.0015366989194899E-2</v>
      </c>
      <c r="AL33" s="13">
        <v>1.9995619111856201E-2</v>
      </c>
      <c r="AM33" s="13">
        <v>1.9936453415689899E-2</v>
      </c>
      <c r="AN33" s="13">
        <v>1.9838103400668501E-2</v>
      </c>
      <c r="AO33" s="13">
        <v>1.9700957209369499E-2</v>
      </c>
      <c r="AP33" s="13">
        <v>1.9525556095153801E-2</v>
      </c>
      <c r="AQ33" s="13">
        <v>1.9312592286086099E-2</v>
      </c>
      <c r="AR33" s="13">
        <v>1.9062906253026899E-2</v>
      </c>
      <c r="AS33" s="13">
        <v>1.8777483392677902E-2</v>
      </c>
      <c r="AT33" s="13">
        <v>1.8457450138671699E-2</v>
      </c>
      <c r="AU33" s="13">
        <v>1.81040695160525E-2</v>
      </c>
      <c r="AV33" s="13">
        <v>1.7718736156693501E-2</v>
      </c>
      <c r="AW33" s="13">
        <v>1.7302970795322101E-2</v>
      </c>
      <c r="AX33" s="13">
        <v>1.6858414267874499E-2</v>
      </c>
      <c r="AY33" s="13">
        <v>1.63868210358659E-2</v>
      </c>
      <c r="AZ33" s="13">
        <v>1.5890052262332699E-2</v>
      </c>
      <c r="BA33" s="13">
        <v>1.5370068466671801E-2</v>
      </c>
      <c r="BB33" s="13">
        <v>1.4828921787366899E-2</v>
      </c>
      <c r="BC33" s="13">
        <v>1.42687478831346E-2</v>
      </c>
      <c r="BD33" s="13">
        <v>1.3691757504456E-2</v>
      </c>
      <c r="BE33" s="13">
        <v>1.31002277687537E-2</v>
      </c>
      <c r="BF33" s="13">
        <v>1.2496493173650499E-2</v>
      </c>
      <c r="BG33" s="13">
        <v>1.1882936383773E-2</v>
      </c>
      <c r="BH33" s="13">
        <v>1.1261978827463499E-2</v>
      </c>
      <c r="BI33" s="13">
        <v>1.0636071140508199E-2</v>
      </c>
      <c r="BJ33" s="13">
        <v>1.00076834945975E-2</v>
      </c>
      <c r="BK33" s="13">
        <v>9.3792958486867504E-3</v>
      </c>
      <c r="BL33" s="13">
        <v>8.7533881617314502E-3</v>
      </c>
      <c r="BM33" s="13">
        <v>8.1324306054219309E-3</v>
      </c>
      <c r="BN33" s="13">
        <v>7.5188738155444398E-3</v>
      </c>
      <c r="BO33" s="13">
        <v>6.9151392204411903E-3</v>
      </c>
      <c r="BP33" s="13">
        <v>6.32360948473894E-3</v>
      </c>
      <c r="BQ33" s="13">
        <v>5.7466191060602896E-3</v>
      </c>
      <c r="BR33" s="13">
        <v>5.18644520182804E-3</v>
      </c>
      <c r="BS33" s="13">
        <v>4.6452985225231003E-3</v>
      </c>
      <c r="BT33" s="13">
        <v>4.1253147268622802E-3</v>
      </c>
      <c r="BU33" s="13">
        <v>3.6285459533290398E-3</v>
      </c>
      <c r="BV33" s="13">
        <v>3.1569527213204602E-3</v>
      </c>
      <c r="BW33" s="13">
        <v>2.7123961938728398E-3</v>
      </c>
      <c r="BX33" s="13">
        <v>2.2966308325014298E-3</v>
      </c>
      <c r="BY33" s="13">
        <v>1.9112974731424501E-3</v>
      </c>
      <c r="BZ33" s="13">
        <v>1.5579168505232301E-3</v>
      </c>
      <c r="CA33" s="13">
        <v>1.2378835965169901E-3</v>
      </c>
      <c r="CB33" s="13">
        <v>9.5246073616800798E-4</v>
      </c>
      <c r="CC33" s="13">
        <v>7.0277470310877897E-4</v>
      </c>
      <c r="CD33" s="13">
        <v>4.8981089404109195E-4</v>
      </c>
      <c r="CE33" s="13">
        <v>3.1440977982542801E-4</v>
      </c>
      <c r="CF33" s="13">
        <v>1.7726358852644501E-4</v>
      </c>
      <c r="CG33" s="13">
        <v>7.8913573505071905E-5</v>
      </c>
      <c r="CH33" s="13">
        <v>1.9747877338745099E-5</v>
      </c>
      <c r="CI33" s="13">
        <v>0</v>
      </c>
    </row>
    <row r="34" spans="1:87" x14ac:dyDescent="0.2">
      <c r="A34" s="11" t="s">
        <v>73</v>
      </c>
      <c r="B34" s="12" t="s">
        <v>67</v>
      </c>
      <c r="C34" t="s">
        <v>113</v>
      </c>
      <c r="D34" s="13">
        <v>1.50418149856828E-2</v>
      </c>
      <c r="E34" s="13">
        <v>5.0406858667031401E-2</v>
      </c>
      <c r="F34" s="13">
        <v>5.0406858667031401E-2</v>
      </c>
      <c r="G34" s="13">
        <v>5.0406858667031401E-2</v>
      </c>
      <c r="H34" s="13">
        <v>5.0406858667031401E-2</v>
      </c>
      <c r="I34" s="13">
        <v>3.9531761606125003E-2</v>
      </c>
      <c r="J34" s="13">
        <v>1.50418149856828E-2</v>
      </c>
      <c r="K34" s="13">
        <v>1.50418149856828E-2</v>
      </c>
      <c r="L34" s="13">
        <v>1.50418149856828E-2</v>
      </c>
      <c r="M34" s="13">
        <v>1.50418149856828E-2</v>
      </c>
      <c r="N34" s="13">
        <v>1.50418149856828E-2</v>
      </c>
      <c r="O34" s="13">
        <v>2.70397419237349E-2</v>
      </c>
      <c r="P34" s="13">
        <v>2.70397419237349E-2</v>
      </c>
      <c r="Q34" s="13">
        <v>2.70397419237349E-2</v>
      </c>
      <c r="R34" s="13">
        <v>2.70397419237349E-2</v>
      </c>
      <c r="S34" s="13">
        <v>2.70397419237349E-2</v>
      </c>
      <c r="T34" s="13">
        <v>2.70397419237349E-2</v>
      </c>
      <c r="U34" s="13">
        <v>2.70397419237349E-2</v>
      </c>
      <c r="V34" s="13">
        <v>2.70397419237349E-2</v>
      </c>
      <c r="W34" s="13">
        <v>2.70397419237349E-2</v>
      </c>
      <c r="X34" s="13">
        <v>2.70397419237349E-2</v>
      </c>
      <c r="Y34" s="13">
        <v>2.70397419237349E-2</v>
      </c>
      <c r="Z34" s="13">
        <v>2.70397419237349E-2</v>
      </c>
      <c r="AA34" s="13">
        <v>2.0015366989194899E-2</v>
      </c>
      <c r="AB34" s="13">
        <v>2.0015366989194899E-2</v>
      </c>
      <c r="AC34" s="13">
        <v>2.0015366989194899E-2</v>
      </c>
      <c r="AD34" s="13">
        <v>2.0015366989194899E-2</v>
      </c>
      <c r="AE34" s="13">
        <v>2.0015366989194899E-2</v>
      </c>
      <c r="AF34" s="13">
        <v>2.0015366989194899E-2</v>
      </c>
      <c r="AG34" s="13">
        <v>2.0015366989194899E-2</v>
      </c>
      <c r="AH34" s="13">
        <v>2.0015366989194899E-2</v>
      </c>
      <c r="AI34" s="13">
        <v>2.0015366989194899E-2</v>
      </c>
      <c r="AJ34" s="13">
        <v>2.0015366989194899E-2</v>
      </c>
      <c r="AK34" s="13">
        <v>2.0015366989194899E-2</v>
      </c>
      <c r="AL34" s="13">
        <v>1.9995619111856201E-2</v>
      </c>
      <c r="AM34" s="13">
        <v>1.9936453415689899E-2</v>
      </c>
      <c r="AN34" s="13">
        <v>1.9838103400668501E-2</v>
      </c>
      <c r="AO34" s="13">
        <v>1.9700957209369499E-2</v>
      </c>
      <c r="AP34" s="13">
        <v>1.9525556095153801E-2</v>
      </c>
      <c r="AQ34" s="13">
        <v>1.9312592286086099E-2</v>
      </c>
      <c r="AR34" s="13">
        <v>1.9062906253026899E-2</v>
      </c>
      <c r="AS34" s="13">
        <v>1.8777483392677902E-2</v>
      </c>
      <c r="AT34" s="13">
        <v>1.8457450138671699E-2</v>
      </c>
      <c r="AU34" s="13">
        <v>1.81040695160525E-2</v>
      </c>
      <c r="AV34" s="13">
        <v>1.7718736156693501E-2</v>
      </c>
      <c r="AW34" s="13">
        <v>1.7302970795322101E-2</v>
      </c>
      <c r="AX34" s="13">
        <v>1.6858414267874499E-2</v>
      </c>
      <c r="AY34" s="13">
        <v>1.63868210358659E-2</v>
      </c>
      <c r="AZ34" s="13">
        <v>1.5890052262332699E-2</v>
      </c>
      <c r="BA34" s="13">
        <v>1.5370068466671801E-2</v>
      </c>
      <c r="BB34" s="13">
        <v>1.4828921787366899E-2</v>
      </c>
      <c r="BC34" s="13">
        <v>1.42687478831346E-2</v>
      </c>
      <c r="BD34" s="13">
        <v>1.3691757504456E-2</v>
      </c>
      <c r="BE34" s="13">
        <v>1.31002277687537E-2</v>
      </c>
      <c r="BF34" s="13">
        <v>1.2496493173650499E-2</v>
      </c>
      <c r="BG34" s="13">
        <v>1.1882936383773E-2</v>
      </c>
      <c r="BH34" s="13">
        <v>1.1261978827463499E-2</v>
      </c>
      <c r="BI34" s="13">
        <v>1.0636071140508199E-2</v>
      </c>
      <c r="BJ34" s="13">
        <v>1.00076834945975E-2</v>
      </c>
      <c r="BK34" s="13">
        <v>9.3792958486867504E-3</v>
      </c>
      <c r="BL34" s="13">
        <v>8.7533881617314502E-3</v>
      </c>
      <c r="BM34" s="13">
        <v>8.1324306054219309E-3</v>
      </c>
      <c r="BN34" s="13">
        <v>7.5188738155444398E-3</v>
      </c>
      <c r="BO34" s="13">
        <v>6.9151392204411903E-3</v>
      </c>
      <c r="BP34" s="13">
        <v>6.32360948473894E-3</v>
      </c>
      <c r="BQ34" s="13">
        <v>5.7466191060602896E-3</v>
      </c>
      <c r="BR34" s="13">
        <v>5.18644520182804E-3</v>
      </c>
      <c r="BS34" s="13">
        <v>4.6452985225231003E-3</v>
      </c>
      <c r="BT34" s="13">
        <v>4.1253147268622802E-3</v>
      </c>
      <c r="BU34" s="13">
        <v>3.6285459533290398E-3</v>
      </c>
      <c r="BV34" s="13">
        <v>3.1569527213204602E-3</v>
      </c>
      <c r="BW34" s="13">
        <v>2.7123961938728398E-3</v>
      </c>
      <c r="BX34" s="13">
        <v>2.2966308325014298E-3</v>
      </c>
      <c r="BY34" s="13">
        <v>1.9112974731424501E-3</v>
      </c>
      <c r="BZ34" s="13">
        <v>1.5579168505232301E-3</v>
      </c>
      <c r="CA34" s="13">
        <v>1.2378835965169901E-3</v>
      </c>
      <c r="CB34" s="13">
        <v>9.5246073616800798E-4</v>
      </c>
      <c r="CC34" s="13">
        <v>7.0277470310877897E-4</v>
      </c>
      <c r="CD34" s="13">
        <v>4.8981089404109195E-4</v>
      </c>
      <c r="CE34" s="13">
        <v>3.1440977982542801E-4</v>
      </c>
      <c r="CF34" s="13">
        <v>1.7726358852644501E-4</v>
      </c>
      <c r="CG34" s="13">
        <v>7.8913573505071905E-5</v>
      </c>
      <c r="CH34" s="13">
        <v>1.9747877338745099E-5</v>
      </c>
      <c r="CI34" s="13">
        <v>0</v>
      </c>
    </row>
    <row r="35" spans="1:87" x14ac:dyDescent="0.2">
      <c r="A35" s="11" t="s">
        <v>73</v>
      </c>
      <c r="B35" s="12" t="s">
        <v>84</v>
      </c>
      <c r="C35" t="s">
        <v>114</v>
      </c>
      <c r="D35" s="13">
        <v>1.50418149856828E-2</v>
      </c>
      <c r="E35" s="13">
        <v>5.0406858667031401E-2</v>
      </c>
      <c r="F35" s="13">
        <v>5.0406858667031401E-2</v>
      </c>
      <c r="G35" s="13">
        <v>5.0406858667031401E-2</v>
      </c>
      <c r="H35" s="13">
        <v>5.0406858667031401E-2</v>
      </c>
      <c r="I35" s="13">
        <v>3.9531761606125003E-2</v>
      </c>
      <c r="J35" s="13">
        <v>1.50418149856828E-2</v>
      </c>
      <c r="K35" s="13">
        <v>1.50418149856828E-2</v>
      </c>
      <c r="L35" s="13">
        <v>1.50418149856828E-2</v>
      </c>
      <c r="M35" s="13">
        <v>1.50418149856828E-2</v>
      </c>
      <c r="N35" s="13">
        <v>1.50418149856828E-2</v>
      </c>
      <c r="O35" s="13">
        <v>2.70397419237349E-2</v>
      </c>
      <c r="P35" s="13">
        <v>2.70397419237349E-2</v>
      </c>
      <c r="Q35" s="13">
        <v>2.70397419237349E-2</v>
      </c>
      <c r="R35" s="13">
        <v>2.70397419237349E-2</v>
      </c>
      <c r="S35" s="13">
        <v>2.70397419237349E-2</v>
      </c>
      <c r="T35" s="13">
        <v>2.70397419237349E-2</v>
      </c>
      <c r="U35" s="13">
        <v>2.70397419237349E-2</v>
      </c>
      <c r="V35" s="13">
        <v>2.70397419237349E-2</v>
      </c>
      <c r="W35" s="13">
        <v>2.70397419237349E-2</v>
      </c>
      <c r="X35" s="13">
        <v>2.70397419237349E-2</v>
      </c>
      <c r="Y35" s="13">
        <v>2.70397419237349E-2</v>
      </c>
      <c r="Z35" s="13">
        <v>2.70397419237349E-2</v>
      </c>
      <c r="AA35" s="13">
        <v>2.0015366989194899E-2</v>
      </c>
      <c r="AB35" s="13">
        <v>2.0015366989194899E-2</v>
      </c>
      <c r="AC35" s="13">
        <v>2.0015366989194899E-2</v>
      </c>
      <c r="AD35" s="13">
        <v>2.0015366989194899E-2</v>
      </c>
      <c r="AE35" s="13">
        <v>2.0015366989194899E-2</v>
      </c>
      <c r="AF35" s="13">
        <v>2.0015366989194899E-2</v>
      </c>
      <c r="AG35" s="13">
        <v>2.0015366989194899E-2</v>
      </c>
      <c r="AH35" s="13">
        <v>2.0015366989194899E-2</v>
      </c>
      <c r="AI35" s="13">
        <v>2.0015366989194899E-2</v>
      </c>
      <c r="AJ35" s="13">
        <v>2.0015366989194899E-2</v>
      </c>
      <c r="AK35" s="13">
        <v>2.0015366989194899E-2</v>
      </c>
      <c r="AL35" s="13">
        <v>1.9995619111856201E-2</v>
      </c>
      <c r="AM35" s="13">
        <v>1.9936453415689899E-2</v>
      </c>
      <c r="AN35" s="13">
        <v>1.9838103400668501E-2</v>
      </c>
      <c r="AO35" s="13">
        <v>1.9700957209369499E-2</v>
      </c>
      <c r="AP35" s="13">
        <v>1.9525556095153801E-2</v>
      </c>
      <c r="AQ35" s="13">
        <v>1.9312592286086099E-2</v>
      </c>
      <c r="AR35" s="13">
        <v>1.9062906253026899E-2</v>
      </c>
      <c r="AS35" s="13">
        <v>1.8777483392677902E-2</v>
      </c>
      <c r="AT35" s="13">
        <v>1.8457450138671699E-2</v>
      </c>
      <c r="AU35" s="13">
        <v>1.81040695160525E-2</v>
      </c>
      <c r="AV35" s="13">
        <v>1.7718736156693501E-2</v>
      </c>
      <c r="AW35" s="13">
        <v>1.7302970795322101E-2</v>
      </c>
      <c r="AX35" s="13">
        <v>1.6858414267874499E-2</v>
      </c>
      <c r="AY35" s="13">
        <v>1.63868210358659E-2</v>
      </c>
      <c r="AZ35" s="13">
        <v>1.5890052262332699E-2</v>
      </c>
      <c r="BA35" s="13">
        <v>1.5370068466671801E-2</v>
      </c>
      <c r="BB35" s="13">
        <v>1.4828921787366899E-2</v>
      </c>
      <c r="BC35" s="13">
        <v>1.42687478831346E-2</v>
      </c>
      <c r="BD35" s="13">
        <v>1.3691757504456E-2</v>
      </c>
      <c r="BE35" s="13">
        <v>1.31002277687537E-2</v>
      </c>
      <c r="BF35" s="13">
        <v>1.2496493173650499E-2</v>
      </c>
      <c r="BG35" s="13">
        <v>1.1882936383773E-2</v>
      </c>
      <c r="BH35" s="13">
        <v>1.1261978827463499E-2</v>
      </c>
      <c r="BI35" s="13">
        <v>1.0636071140508199E-2</v>
      </c>
      <c r="BJ35" s="13">
        <v>1.00076834945975E-2</v>
      </c>
      <c r="BK35" s="13">
        <v>9.3792958486867504E-3</v>
      </c>
      <c r="BL35" s="13">
        <v>8.7533881617314502E-3</v>
      </c>
      <c r="BM35" s="13">
        <v>8.1324306054219309E-3</v>
      </c>
      <c r="BN35" s="13">
        <v>7.5188738155444398E-3</v>
      </c>
      <c r="BO35" s="13">
        <v>6.9151392204411903E-3</v>
      </c>
      <c r="BP35" s="13">
        <v>6.32360948473894E-3</v>
      </c>
      <c r="BQ35" s="13">
        <v>5.7466191060602896E-3</v>
      </c>
      <c r="BR35" s="13">
        <v>5.18644520182804E-3</v>
      </c>
      <c r="BS35" s="13">
        <v>4.6452985225231003E-3</v>
      </c>
      <c r="BT35" s="13">
        <v>4.1253147268622802E-3</v>
      </c>
      <c r="BU35" s="13">
        <v>3.6285459533290398E-3</v>
      </c>
      <c r="BV35" s="13">
        <v>3.1569527213204602E-3</v>
      </c>
      <c r="BW35" s="13">
        <v>2.7123961938728398E-3</v>
      </c>
      <c r="BX35" s="13">
        <v>2.2966308325014298E-3</v>
      </c>
      <c r="BY35" s="13">
        <v>1.9112974731424501E-3</v>
      </c>
      <c r="BZ35" s="13">
        <v>1.5579168505232301E-3</v>
      </c>
      <c r="CA35" s="13">
        <v>1.2378835965169901E-3</v>
      </c>
      <c r="CB35" s="13">
        <v>9.5246073616800798E-4</v>
      </c>
      <c r="CC35" s="13">
        <v>7.0277470310877897E-4</v>
      </c>
      <c r="CD35" s="13">
        <v>4.8981089404109195E-4</v>
      </c>
      <c r="CE35" s="13">
        <v>3.1440977982542801E-4</v>
      </c>
      <c r="CF35" s="13">
        <v>1.7726358852644501E-4</v>
      </c>
      <c r="CG35" s="13">
        <v>7.8913573505071905E-5</v>
      </c>
      <c r="CH35" s="13">
        <v>1.9747877338745099E-5</v>
      </c>
      <c r="CI35" s="13">
        <v>0</v>
      </c>
    </row>
    <row r="36" spans="1:87" x14ac:dyDescent="0.2">
      <c r="A36" s="11" t="s">
        <v>73</v>
      </c>
      <c r="B36" s="12" t="s">
        <v>86</v>
      </c>
      <c r="C36" t="s">
        <v>115</v>
      </c>
      <c r="D36" s="13">
        <v>1.50418149856828E-2</v>
      </c>
      <c r="E36" s="13">
        <v>5.0406858667031401E-2</v>
      </c>
      <c r="F36" s="13">
        <v>5.0406858667031401E-2</v>
      </c>
      <c r="G36" s="13">
        <v>5.0406858667031401E-2</v>
      </c>
      <c r="H36" s="13">
        <v>5.0406858667031401E-2</v>
      </c>
      <c r="I36" s="13">
        <v>3.9531761606125003E-2</v>
      </c>
      <c r="J36" s="13">
        <v>1.50418149856828E-2</v>
      </c>
      <c r="K36" s="13">
        <v>1.50418149856828E-2</v>
      </c>
      <c r="L36" s="13">
        <v>1.50418149856828E-2</v>
      </c>
      <c r="M36" s="13">
        <v>1.50418149856828E-2</v>
      </c>
      <c r="N36" s="13">
        <v>1.50418149856828E-2</v>
      </c>
      <c r="O36" s="13">
        <v>2.70397419237349E-2</v>
      </c>
      <c r="P36" s="13">
        <v>2.70397419237349E-2</v>
      </c>
      <c r="Q36" s="13">
        <v>2.70397419237349E-2</v>
      </c>
      <c r="R36" s="13">
        <v>2.70397419237349E-2</v>
      </c>
      <c r="S36" s="13">
        <v>2.70397419237349E-2</v>
      </c>
      <c r="T36" s="13">
        <v>2.70397419237349E-2</v>
      </c>
      <c r="U36" s="13">
        <v>2.70397419237349E-2</v>
      </c>
      <c r="V36" s="13">
        <v>2.70397419237349E-2</v>
      </c>
      <c r="W36" s="13">
        <v>2.70397419237349E-2</v>
      </c>
      <c r="X36" s="13">
        <v>2.70397419237349E-2</v>
      </c>
      <c r="Y36" s="13">
        <v>2.70397419237349E-2</v>
      </c>
      <c r="Z36" s="13">
        <v>2.70397419237349E-2</v>
      </c>
      <c r="AA36" s="13">
        <v>2.0015366989194899E-2</v>
      </c>
      <c r="AB36" s="13">
        <v>2.0015366989194899E-2</v>
      </c>
      <c r="AC36" s="13">
        <v>2.0015366989194899E-2</v>
      </c>
      <c r="AD36" s="13">
        <v>2.0015366989194899E-2</v>
      </c>
      <c r="AE36" s="13">
        <v>2.0015366989194899E-2</v>
      </c>
      <c r="AF36" s="13">
        <v>2.0015366989194899E-2</v>
      </c>
      <c r="AG36" s="13">
        <v>2.0015366989194899E-2</v>
      </c>
      <c r="AH36" s="13">
        <v>2.0015366989194899E-2</v>
      </c>
      <c r="AI36" s="13">
        <v>2.0015366989194899E-2</v>
      </c>
      <c r="AJ36" s="13">
        <v>2.0015366989194899E-2</v>
      </c>
      <c r="AK36" s="13">
        <v>2.0015366989194899E-2</v>
      </c>
      <c r="AL36" s="13">
        <v>1.9995619111856201E-2</v>
      </c>
      <c r="AM36" s="13">
        <v>1.9936453415689899E-2</v>
      </c>
      <c r="AN36" s="13">
        <v>1.9838103400668501E-2</v>
      </c>
      <c r="AO36" s="13">
        <v>1.9700957209369499E-2</v>
      </c>
      <c r="AP36" s="13">
        <v>1.9525556095153801E-2</v>
      </c>
      <c r="AQ36" s="13">
        <v>1.9312592286086099E-2</v>
      </c>
      <c r="AR36" s="13">
        <v>1.9062906253026899E-2</v>
      </c>
      <c r="AS36" s="13">
        <v>1.8777483392677902E-2</v>
      </c>
      <c r="AT36" s="13">
        <v>1.8457450138671699E-2</v>
      </c>
      <c r="AU36" s="13">
        <v>1.81040695160525E-2</v>
      </c>
      <c r="AV36" s="13">
        <v>1.7718736156693501E-2</v>
      </c>
      <c r="AW36" s="13">
        <v>1.7302970795322101E-2</v>
      </c>
      <c r="AX36" s="13">
        <v>1.6858414267874499E-2</v>
      </c>
      <c r="AY36" s="13">
        <v>1.63868210358659E-2</v>
      </c>
      <c r="AZ36" s="13">
        <v>1.5890052262332699E-2</v>
      </c>
      <c r="BA36" s="13">
        <v>1.5370068466671801E-2</v>
      </c>
      <c r="BB36" s="13">
        <v>1.4828921787366899E-2</v>
      </c>
      <c r="BC36" s="13">
        <v>1.42687478831346E-2</v>
      </c>
      <c r="BD36" s="13">
        <v>1.3691757504456E-2</v>
      </c>
      <c r="BE36" s="13">
        <v>1.31002277687537E-2</v>
      </c>
      <c r="BF36" s="13">
        <v>1.2496493173650499E-2</v>
      </c>
      <c r="BG36" s="13">
        <v>1.1882936383773E-2</v>
      </c>
      <c r="BH36" s="13">
        <v>1.1261978827463499E-2</v>
      </c>
      <c r="BI36" s="13">
        <v>1.0636071140508199E-2</v>
      </c>
      <c r="BJ36" s="13">
        <v>1.00076834945975E-2</v>
      </c>
      <c r="BK36" s="13">
        <v>9.3792958486867504E-3</v>
      </c>
      <c r="BL36" s="13">
        <v>8.7533881617314502E-3</v>
      </c>
      <c r="BM36" s="13">
        <v>8.1324306054219309E-3</v>
      </c>
      <c r="BN36" s="13">
        <v>7.5188738155444398E-3</v>
      </c>
      <c r="BO36" s="13">
        <v>6.9151392204411903E-3</v>
      </c>
      <c r="BP36" s="13">
        <v>6.32360948473894E-3</v>
      </c>
      <c r="BQ36" s="13">
        <v>5.7466191060602896E-3</v>
      </c>
      <c r="BR36" s="13">
        <v>5.18644520182804E-3</v>
      </c>
      <c r="BS36" s="13">
        <v>4.6452985225231003E-3</v>
      </c>
      <c r="BT36" s="13">
        <v>4.1253147268622802E-3</v>
      </c>
      <c r="BU36" s="13">
        <v>3.6285459533290398E-3</v>
      </c>
      <c r="BV36" s="13">
        <v>3.1569527213204602E-3</v>
      </c>
      <c r="BW36" s="13">
        <v>2.7123961938728398E-3</v>
      </c>
      <c r="BX36" s="13">
        <v>2.2966308325014298E-3</v>
      </c>
      <c r="BY36" s="13">
        <v>1.9112974731424501E-3</v>
      </c>
      <c r="BZ36" s="13">
        <v>1.5579168505232301E-3</v>
      </c>
      <c r="CA36" s="13">
        <v>1.2378835965169901E-3</v>
      </c>
      <c r="CB36" s="13">
        <v>9.5246073616800798E-4</v>
      </c>
      <c r="CC36" s="13">
        <v>7.0277470310877897E-4</v>
      </c>
      <c r="CD36" s="13">
        <v>4.8981089404109195E-4</v>
      </c>
      <c r="CE36" s="13">
        <v>3.1440977982542801E-4</v>
      </c>
      <c r="CF36" s="13">
        <v>1.7726358852644501E-4</v>
      </c>
      <c r="CG36" s="13">
        <v>7.8913573505071905E-5</v>
      </c>
      <c r="CH36" s="13">
        <v>1.9747877338745099E-5</v>
      </c>
      <c r="CI36" s="13">
        <v>0</v>
      </c>
    </row>
    <row r="37" spans="1:87" x14ac:dyDescent="0.2">
      <c r="A37" s="11" t="s">
        <v>73</v>
      </c>
      <c r="B37" s="12" t="s">
        <v>88</v>
      </c>
      <c r="C37" t="s">
        <v>116</v>
      </c>
      <c r="D37" s="13">
        <v>0</v>
      </c>
      <c r="E37" s="13">
        <v>0</v>
      </c>
      <c r="F37" s="13">
        <v>0</v>
      </c>
      <c r="G37" s="13">
        <v>0</v>
      </c>
      <c r="H37" s="13">
        <v>0</v>
      </c>
      <c r="I37" s="13">
        <v>0</v>
      </c>
      <c r="J37" s="13">
        <v>0</v>
      </c>
      <c r="K37" s="13">
        <v>0</v>
      </c>
      <c r="L37" s="13">
        <v>0</v>
      </c>
      <c r="M37" s="13">
        <v>0</v>
      </c>
      <c r="N37" s="13">
        <v>0</v>
      </c>
      <c r="O37" s="13">
        <v>0</v>
      </c>
      <c r="P37" s="13">
        <v>0</v>
      </c>
      <c r="Q37" s="13">
        <v>0</v>
      </c>
      <c r="R37" s="13">
        <v>0</v>
      </c>
      <c r="S37" s="13">
        <v>0</v>
      </c>
      <c r="T37" s="13">
        <v>0</v>
      </c>
      <c r="U37" s="13">
        <v>0</v>
      </c>
      <c r="V37" s="13">
        <v>0</v>
      </c>
      <c r="W37" s="13">
        <v>0</v>
      </c>
      <c r="X37" s="13">
        <v>0</v>
      </c>
      <c r="Y37" s="13">
        <v>0</v>
      </c>
      <c r="Z37" s="13">
        <v>0</v>
      </c>
      <c r="AA37" s="13">
        <v>0</v>
      </c>
      <c r="AB37" s="13">
        <v>0</v>
      </c>
      <c r="AC37" s="13">
        <v>0</v>
      </c>
      <c r="AD37" s="13">
        <v>0</v>
      </c>
      <c r="AE37" s="13">
        <v>0</v>
      </c>
      <c r="AF37" s="13">
        <v>0</v>
      </c>
      <c r="AG37" s="13">
        <v>0</v>
      </c>
      <c r="AH37" s="13">
        <v>0</v>
      </c>
      <c r="AI37" s="13">
        <v>0</v>
      </c>
      <c r="AJ37" s="13">
        <v>0</v>
      </c>
      <c r="AK37" s="13">
        <v>0</v>
      </c>
      <c r="AL37" s="13">
        <v>0</v>
      </c>
      <c r="AM37" s="13">
        <v>0</v>
      </c>
      <c r="AN37" s="13">
        <v>0</v>
      </c>
      <c r="AO37" s="13">
        <v>0</v>
      </c>
      <c r="AP37" s="13">
        <v>0</v>
      </c>
      <c r="AQ37" s="13">
        <v>0</v>
      </c>
      <c r="AR37" s="13">
        <v>0</v>
      </c>
      <c r="AS37" s="13">
        <v>0</v>
      </c>
      <c r="AT37" s="13">
        <v>0</v>
      </c>
      <c r="AU37" s="13">
        <v>0</v>
      </c>
      <c r="AV37" s="13">
        <v>0</v>
      </c>
      <c r="AW37" s="13">
        <v>0</v>
      </c>
      <c r="AX37" s="13">
        <v>0</v>
      </c>
      <c r="AY37" s="13">
        <v>0</v>
      </c>
      <c r="AZ37" s="13">
        <v>0</v>
      </c>
      <c r="BA37" s="13">
        <v>0</v>
      </c>
      <c r="BB37" s="13">
        <v>0</v>
      </c>
      <c r="BC37" s="13">
        <v>0</v>
      </c>
      <c r="BD37" s="13">
        <v>0</v>
      </c>
      <c r="BE37" s="13">
        <v>0</v>
      </c>
      <c r="BF37" s="13">
        <v>0</v>
      </c>
      <c r="BG37" s="13">
        <v>0</v>
      </c>
      <c r="BH37" s="13">
        <v>0</v>
      </c>
      <c r="BI37" s="13">
        <v>0</v>
      </c>
      <c r="BJ37" s="13">
        <v>0</v>
      </c>
      <c r="BK37" s="13">
        <v>0</v>
      </c>
      <c r="BL37" s="13">
        <v>0</v>
      </c>
      <c r="BM37" s="13">
        <v>0</v>
      </c>
      <c r="BN37" s="13">
        <v>0</v>
      </c>
      <c r="BO37" s="13">
        <v>0</v>
      </c>
      <c r="BP37" s="13">
        <v>0</v>
      </c>
      <c r="BQ37" s="13">
        <v>0</v>
      </c>
      <c r="BR37" s="13">
        <v>0</v>
      </c>
      <c r="BS37" s="13">
        <v>0</v>
      </c>
      <c r="BT37" s="13">
        <v>0</v>
      </c>
      <c r="BU37" s="13">
        <v>0</v>
      </c>
      <c r="BV37" s="13">
        <v>0</v>
      </c>
      <c r="BW37" s="13">
        <v>0</v>
      </c>
      <c r="BX37" s="13">
        <v>0</v>
      </c>
      <c r="BY37" s="13">
        <v>0</v>
      </c>
      <c r="BZ37" s="13">
        <v>0</v>
      </c>
      <c r="CA37" s="13">
        <v>0</v>
      </c>
      <c r="CB37" s="13">
        <v>0</v>
      </c>
      <c r="CC37" s="13">
        <v>0</v>
      </c>
      <c r="CD37" s="13">
        <v>0</v>
      </c>
      <c r="CE37" s="13">
        <v>0</v>
      </c>
      <c r="CF37" s="13">
        <v>0</v>
      </c>
      <c r="CG37" s="13">
        <v>0</v>
      </c>
      <c r="CH37" s="13">
        <v>0</v>
      </c>
      <c r="CI37" s="13">
        <v>0</v>
      </c>
    </row>
    <row r="38" spans="1:87" x14ac:dyDescent="0.2">
      <c r="A38" s="11" t="s">
        <v>117</v>
      </c>
      <c r="B38" s="12" t="s">
        <v>57</v>
      </c>
      <c r="C38" t="s">
        <v>118</v>
      </c>
      <c r="D38" s="13">
        <v>-1.5620415579935799E-2</v>
      </c>
      <c r="E38" s="13">
        <v>-3.0080216661532901E-2</v>
      </c>
      <c r="F38" s="13">
        <v>-3.0080216661532901E-2</v>
      </c>
      <c r="G38" s="13">
        <v>-3.0080216661532901E-2</v>
      </c>
      <c r="H38" s="13">
        <v>-3.0080216661532901E-2</v>
      </c>
      <c r="I38" s="13">
        <v>3.4541089732858202E-2</v>
      </c>
      <c r="J38" s="13">
        <v>3.4541089732858202E-2</v>
      </c>
      <c r="K38" s="13">
        <v>3.4541089732858202E-2</v>
      </c>
      <c r="L38" s="13">
        <v>3.4541089732858202E-2</v>
      </c>
      <c r="M38" s="13">
        <v>3.4541089732858202E-2</v>
      </c>
      <c r="N38" s="13">
        <v>3.4541089732858202E-2</v>
      </c>
      <c r="O38" s="13">
        <v>1.8062355132528098E-2</v>
      </c>
      <c r="P38" s="13">
        <v>1.8062355132528098E-2</v>
      </c>
      <c r="Q38" s="13">
        <v>1.8062355132528098E-2</v>
      </c>
      <c r="R38" s="13">
        <v>1.8062355132528098E-2</v>
      </c>
      <c r="S38" s="13">
        <v>1.8062355132528098E-2</v>
      </c>
      <c r="T38" s="13">
        <v>1.8062355132528098E-2</v>
      </c>
      <c r="U38" s="13">
        <v>1.8062355132528098E-2</v>
      </c>
      <c r="V38" s="13">
        <v>1.8062355132528098E-2</v>
      </c>
      <c r="W38" s="13">
        <v>1.8062355132528098E-2</v>
      </c>
      <c r="X38" s="13">
        <v>1.8062355132528098E-2</v>
      </c>
      <c r="Y38" s="13">
        <v>1.8062355132528098E-2</v>
      </c>
      <c r="Z38" s="13">
        <v>1.8062355132528098E-2</v>
      </c>
      <c r="AA38" s="13">
        <v>1.1096839135007501E-3</v>
      </c>
      <c r="AB38" s="13">
        <v>1.1096839135007501E-3</v>
      </c>
      <c r="AC38" s="13">
        <v>1.1096839135007501E-3</v>
      </c>
      <c r="AD38" s="13">
        <v>1.1096839135007501E-3</v>
      </c>
      <c r="AE38" s="13">
        <v>1.1096839135007501E-3</v>
      </c>
      <c r="AF38" s="13">
        <v>1.1096839135007501E-3</v>
      </c>
      <c r="AG38" s="13">
        <v>1.1096839135007501E-3</v>
      </c>
      <c r="AH38" s="13">
        <v>1.1096839135007501E-3</v>
      </c>
      <c r="AI38" s="13">
        <v>1.1096839135007501E-3</v>
      </c>
      <c r="AJ38" s="13">
        <v>1.1096839135007501E-3</v>
      </c>
      <c r="AK38" s="13">
        <v>1.1096839135007501E-3</v>
      </c>
      <c r="AL38" s="13">
        <v>1.1085890596406901E-3</v>
      </c>
      <c r="AM38" s="13">
        <v>1.1053088189485101E-3</v>
      </c>
      <c r="AN38" s="13">
        <v>1.09985613703562E-3</v>
      </c>
      <c r="AO38" s="13">
        <v>1.0922525331464501E-3</v>
      </c>
      <c r="AP38" s="13">
        <v>1.08252801523177E-3</v>
      </c>
      <c r="AQ38" s="13">
        <v>1.0707209615211E-3</v>
      </c>
      <c r="AR38" s="13">
        <v>1.0568779690612901E-3</v>
      </c>
      <c r="AS38" s="13">
        <v>1.0410536698193299E-3</v>
      </c>
      <c r="AT38" s="13">
        <v>1.0233105150749E-3</v>
      </c>
      <c r="AU38" s="13">
        <v>1.0037185289536799E-3</v>
      </c>
      <c r="AV38" s="13">
        <v>9.8235503207416892E-4</v>
      </c>
      <c r="AW38" s="13">
        <v>9.5930433639850401E-4</v>
      </c>
      <c r="AX38" s="13">
        <v>9.3465741249165301E-4</v>
      </c>
      <c r="AY38" s="13">
        <v>9.0851153050216702E-4</v>
      </c>
      <c r="AZ38" s="13">
        <v>8.8096987628134198E-4</v>
      </c>
      <c r="BA38" s="13">
        <v>8.5214114415580204E-4</v>
      </c>
      <c r="BB38" s="13">
        <v>8.22139107960651E-4</v>
      </c>
      <c r="BC38" s="13">
        <v>7.9108217202612699E-4</v>
      </c>
      <c r="BD38" s="13">
        <v>7.5909290388979705E-4</v>
      </c>
      <c r="BE38" s="13">
        <v>7.2629755057848904E-4</v>
      </c>
      <c r="BF38" s="13">
        <v>6.9282554036895097E-4</v>
      </c>
      <c r="BG38" s="13">
        <v>6.5880897199357502E-4</v>
      </c>
      <c r="BH38" s="13">
        <v>6.2438209330704399E-4</v>
      </c>
      <c r="BI38" s="13">
        <v>5.8968077147139098E-4</v>
      </c>
      <c r="BJ38" s="13">
        <v>5.5484195675037395E-4</v>
      </c>
      <c r="BK38" s="13">
        <v>5.2000314202935703E-4</v>
      </c>
      <c r="BL38" s="13">
        <v>4.8530182019370402E-4</v>
      </c>
      <c r="BM38" s="13">
        <v>4.5087494150717299E-4</v>
      </c>
      <c r="BN38" s="13">
        <v>4.1685837313179601E-4</v>
      </c>
      <c r="BO38" s="13">
        <v>3.8338636292225902E-4</v>
      </c>
      <c r="BP38" s="13">
        <v>3.5059100961095101E-4</v>
      </c>
      <c r="BQ38" s="13">
        <v>3.1860174147462102E-4</v>
      </c>
      <c r="BR38" s="13">
        <v>2.8754480554009598E-4</v>
      </c>
      <c r="BS38" s="13">
        <v>2.5754276934494602E-4</v>
      </c>
      <c r="BT38" s="13">
        <v>2.28714037219406E-4</v>
      </c>
      <c r="BU38" s="13">
        <v>2.0117238299858099E-4</v>
      </c>
      <c r="BV38" s="13">
        <v>1.75026501009095E-4</v>
      </c>
      <c r="BW38" s="13">
        <v>1.5037957710224399E-4</v>
      </c>
      <c r="BX38" s="13">
        <v>1.2732888142657901E-4</v>
      </c>
      <c r="BY38" s="13">
        <v>1.0596538454707199E-4</v>
      </c>
      <c r="BZ38" s="13">
        <v>8.6373398425851998E-5</v>
      </c>
      <c r="CA38" s="13">
        <v>6.8630243681412802E-5</v>
      </c>
      <c r="CB38" s="13">
        <v>5.2805944439454499E-5</v>
      </c>
      <c r="CC38" s="13">
        <v>3.8962951979650103E-5</v>
      </c>
      <c r="CD38" s="13">
        <v>2.7155898268977E-5</v>
      </c>
      <c r="CE38" s="13">
        <v>1.7431380354301599E-5</v>
      </c>
      <c r="CF38" s="13">
        <v>9.8277764651231101E-6</v>
      </c>
      <c r="CG38" s="13">
        <v>4.3750945522363099E-6</v>
      </c>
      <c r="CH38" s="13">
        <v>1.0948538600576899E-6</v>
      </c>
      <c r="CI38" s="13">
        <v>0</v>
      </c>
    </row>
    <row r="39" spans="1:87" x14ac:dyDescent="0.2">
      <c r="A39" s="11" t="s">
        <v>117</v>
      </c>
      <c r="B39" s="12" t="s">
        <v>68</v>
      </c>
      <c r="C39" t="s">
        <v>119</v>
      </c>
      <c r="D39" s="13">
        <v>-1.5620415579935799E-2</v>
      </c>
      <c r="E39" s="13">
        <v>-3.0080216661532901E-2</v>
      </c>
      <c r="F39" s="13">
        <v>-3.0080216661532901E-2</v>
      </c>
      <c r="G39" s="13">
        <v>-3.0080216661532901E-2</v>
      </c>
      <c r="H39" s="13">
        <v>-3.0080216661532901E-2</v>
      </c>
      <c r="I39" s="13">
        <v>3.4541089732858202E-2</v>
      </c>
      <c r="J39" s="13">
        <v>3.4541089732858202E-2</v>
      </c>
      <c r="K39" s="13">
        <v>3.4541089732858202E-2</v>
      </c>
      <c r="L39" s="13">
        <v>3.4541089732858202E-2</v>
      </c>
      <c r="M39" s="13">
        <v>3.4541089732858202E-2</v>
      </c>
      <c r="N39" s="13">
        <v>3.4541089732858202E-2</v>
      </c>
      <c r="O39" s="13">
        <v>1.8062355132528098E-2</v>
      </c>
      <c r="P39" s="13">
        <v>1.8062355132528098E-2</v>
      </c>
      <c r="Q39" s="13">
        <v>1.8062355132528098E-2</v>
      </c>
      <c r="R39" s="13">
        <v>1.8062355132528098E-2</v>
      </c>
      <c r="S39" s="13">
        <v>1.8062355132528098E-2</v>
      </c>
      <c r="T39" s="13">
        <v>1.8062355132528098E-2</v>
      </c>
      <c r="U39" s="13">
        <v>1.8062355132528098E-2</v>
      </c>
      <c r="V39" s="13">
        <v>1.8062355132528098E-2</v>
      </c>
      <c r="W39" s="13">
        <v>1.8062355132528098E-2</v>
      </c>
      <c r="X39" s="13">
        <v>1.8062355132528098E-2</v>
      </c>
      <c r="Y39" s="13">
        <v>1.8062355132528098E-2</v>
      </c>
      <c r="Z39" s="13">
        <v>1.8062355132528098E-2</v>
      </c>
      <c r="AA39" s="13">
        <v>1.1096839135007501E-3</v>
      </c>
      <c r="AB39" s="13">
        <v>1.1096839135007501E-3</v>
      </c>
      <c r="AC39" s="13">
        <v>1.1096839135007501E-3</v>
      </c>
      <c r="AD39" s="13">
        <v>1.1096839135007501E-3</v>
      </c>
      <c r="AE39" s="13">
        <v>1.1096839135007501E-3</v>
      </c>
      <c r="AF39" s="13">
        <v>1.1096839135007501E-3</v>
      </c>
      <c r="AG39" s="13">
        <v>1.1096839135007501E-3</v>
      </c>
      <c r="AH39" s="13">
        <v>1.1096839135007501E-3</v>
      </c>
      <c r="AI39" s="13">
        <v>1.1096839135007501E-3</v>
      </c>
      <c r="AJ39" s="13">
        <v>1.1096839135007501E-3</v>
      </c>
      <c r="AK39" s="13">
        <v>1.1096839135007501E-3</v>
      </c>
      <c r="AL39" s="13">
        <v>1.1085890596406901E-3</v>
      </c>
      <c r="AM39" s="13">
        <v>1.1053088189485101E-3</v>
      </c>
      <c r="AN39" s="13">
        <v>1.09985613703562E-3</v>
      </c>
      <c r="AO39" s="13">
        <v>1.0922525331464501E-3</v>
      </c>
      <c r="AP39" s="13">
        <v>1.08252801523177E-3</v>
      </c>
      <c r="AQ39" s="13">
        <v>1.0707209615211E-3</v>
      </c>
      <c r="AR39" s="13">
        <v>1.0568779690612901E-3</v>
      </c>
      <c r="AS39" s="13">
        <v>1.0410536698193299E-3</v>
      </c>
      <c r="AT39" s="13">
        <v>1.0233105150749E-3</v>
      </c>
      <c r="AU39" s="13">
        <v>1.0037185289536799E-3</v>
      </c>
      <c r="AV39" s="13">
        <v>9.8235503207416892E-4</v>
      </c>
      <c r="AW39" s="13">
        <v>9.5930433639850401E-4</v>
      </c>
      <c r="AX39" s="13">
        <v>9.3465741249165301E-4</v>
      </c>
      <c r="AY39" s="13">
        <v>9.0851153050216702E-4</v>
      </c>
      <c r="AZ39" s="13">
        <v>8.8096987628134198E-4</v>
      </c>
      <c r="BA39" s="13">
        <v>8.5214114415580204E-4</v>
      </c>
      <c r="BB39" s="13">
        <v>8.22139107960651E-4</v>
      </c>
      <c r="BC39" s="13">
        <v>7.9108217202612699E-4</v>
      </c>
      <c r="BD39" s="13">
        <v>7.5909290388979705E-4</v>
      </c>
      <c r="BE39" s="13">
        <v>7.2629755057848904E-4</v>
      </c>
      <c r="BF39" s="13">
        <v>6.9282554036895097E-4</v>
      </c>
      <c r="BG39" s="13">
        <v>6.5880897199357502E-4</v>
      </c>
      <c r="BH39" s="13">
        <v>6.2438209330704399E-4</v>
      </c>
      <c r="BI39" s="13">
        <v>5.8968077147139098E-4</v>
      </c>
      <c r="BJ39" s="13">
        <v>5.5484195675037395E-4</v>
      </c>
      <c r="BK39" s="13">
        <v>5.2000314202935703E-4</v>
      </c>
      <c r="BL39" s="13">
        <v>4.8530182019370402E-4</v>
      </c>
      <c r="BM39" s="13">
        <v>4.5087494150717299E-4</v>
      </c>
      <c r="BN39" s="13">
        <v>4.1685837313179601E-4</v>
      </c>
      <c r="BO39" s="13">
        <v>3.8338636292225902E-4</v>
      </c>
      <c r="BP39" s="13">
        <v>3.5059100961095101E-4</v>
      </c>
      <c r="BQ39" s="13">
        <v>3.1860174147462102E-4</v>
      </c>
      <c r="BR39" s="13">
        <v>2.8754480554009598E-4</v>
      </c>
      <c r="BS39" s="13">
        <v>2.5754276934494602E-4</v>
      </c>
      <c r="BT39" s="13">
        <v>2.28714037219406E-4</v>
      </c>
      <c r="BU39" s="13">
        <v>2.0117238299858099E-4</v>
      </c>
      <c r="BV39" s="13">
        <v>1.75026501009095E-4</v>
      </c>
      <c r="BW39" s="13">
        <v>1.5037957710224399E-4</v>
      </c>
      <c r="BX39" s="13">
        <v>1.2732888142657901E-4</v>
      </c>
      <c r="BY39" s="13">
        <v>1.0596538454707199E-4</v>
      </c>
      <c r="BZ39" s="13">
        <v>8.6373398425851998E-5</v>
      </c>
      <c r="CA39" s="13">
        <v>6.8630243681412802E-5</v>
      </c>
      <c r="CB39" s="13">
        <v>5.2805944439454499E-5</v>
      </c>
      <c r="CC39" s="13">
        <v>3.8962951979650103E-5</v>
      </c>
      <c r="CD39" s="13">
        <v>2.7155898268977E-5</v>
      </c>
      <c r="CE39" s="13">
        <v>1.7431380354301599E-5</v>
      </c>
      <c r="CF39" s="13">
        <v>9.8277764651231101E-6</v>
      </c>
      <c r="CG39" s="13">
        <v>4.3750945522363099E-6</v>
      </c>
      <c r="CH39" s="13">
        <v>1.0948538600576899E-6</v>
      </c>
      <c r="CI39" s="13">
        <v>0</v>
      </c>
    </row>
    <row r="40" spans="1:87" x14ac:dyDescent="0.2">
      <c r="A40" s="11" t="s">
        <v>117</v>
      </c>
      <c r="B40" s="12" t="s">
        <v>63</v>
      </c>
      <c r="C40" t="s">
        <v>120</v>
      </c>
      <c r="D40" s="13">
        <v>2.4029347828709701E-2</v>
      </c>
      <c r="E40" s="13">
        <v>2.0373804403917398E-2</v>
      </c>
      <c r="F40" s="13">
        <v>2.0373804403917398E-2</v>
      </c>
      <c r="G40" s="13">
        <v>2.0373804403917398E-2</v>
      </c>
      <c r="H40" s="13">
        <v>2.0373804403917398E-2</v>
      </c>
      <c r="I40" s="13">
        <v>8.9981120011100001E-3</v>
      </c>
      <c r="J40" s="13">
        <v>8.9981120011100001E-3</v>
      </c>
      <c r="K40" s="13">
        <v>8.9981120011100001E-3</v>
      </c>
      <c r="L40" s="13">
        <v>8.9981120011100001E-3</v>
      </c>
      <c r="M40" s="13">
        <v>8.9981120011100001E-3</v>
      </c>
      <c r="N40" s="13">
        <v>8.9981120011100001E-3</v>
      </c>
      <c r="O40" s="13">
        <v>6.3728683403727598E-3</v>
      </c>
      <c r="P40" s="13">
        <v>6.3728683403727598E-3</v>
      </c>
      <c r="Q40" s="13">
        <v>6.3728683403727598E-3</v>
      </c>
      <c r="R40" s="13">
        <v>6.3728683403727598E-3</v>
      </c>
      <c r="S40" s="13">
        <v>6.3728683403727598E-3</v>
      </c>
      <c r="T40" s="13">
        <v>6.3728683403727598E-3</v>
      </c>
      <c r="U40" s="13">
        <v>6.3728683403727598E-3</v>
      </c>
      <c r="V40" s="13">
        <v>6.3728683403727598E-3</v>
      </c>
      <c r="W40" s="13">
        <v>6.3728683403727598E-3</v>
      </c>
      <c r="X40" s="13">
        <v>6.3728683403727598E-3</v>
      </c>
      <c r="Y40" s="13">
        <v>6.3728683403727598E-3</v>
      </c>
      <c r="Z40" s="13">
        <v>6.3728683403727598E-3</v>
      </c>
      <c r="AA40" s="13">
        <v>9.1347793163394399E-3</v>
      </c>
      <c r="AB40" s="13">
        <v>9.1347793163394399E-3</v>
      </c>
      <c r="AC40" s="13">
        <v>9.1347793163394399E-3</v>
      </c>
      <c r="AD40" s="13">
        <v>9.1347793163394399E-3</v>
      </c>
      <c r="AE40" s="13">
        <v>9.1347793163394399E-3</v>
      </c>
      <c r="AF40" s="13">
        <v>9.1347793163394399E-3</v>
      </c>
      <c r="AG40" s="13">
        <v>9.1347793163394399E-3</v>
      </c>
      <c r="AH40" s="13">
        <v>9.1347793163394399E-3</v>
      </c>
      <c r="AI40" s="13">
        <v>9.1347793163394399E-3</v>
      </c>
      <c r="AJ40" s="13">
        <v>9.1347793163394399E-3</v>
      </c>
      <c r="AK40" s="13">
        <v>9.1347793163394399E-3</v>
      </c>
      <c r="AL40" s="13">
        <v>9.1257666161699592E-3</v>
      </c>
      <c r="AM40" s="13">
        <v>9.0987640846716001E-3</v>
      </c>
      <c r="AN40" s="13">
        <v>9.0538782884999006E-3</v>
      </c>
      <c r="AO40" s="13">
        <v>8.9912863713859596E-3</v>
      </c>
      <c r="AP40" s="13">
        <v>8.9112353550311208E-3</v>
      </c>
      <c r="AQ40" s="13">
        <v>8.8140411642251004E-3</v>
      </c>
      <c r="AR40" s="13">
        <v>8.7000873800352103E-3</v>
      </c>
      <c r="AS40" s="13">
        <v>8.5698237259870993E-3</v>
      </c>
      <c r="AT40" s="13">
        <v>8.4237642932115091E-3</v>
      </c>
      <c r="AU40" s="13">
        <v>8.2624855115614008E-3</v>
      </c>
      <c r="AV40" s="13">
        <v>8.0866238747066693E-3</v>
      </c>
      <c r="AW40" s="13">
        <v>7.8968734281844501E-3</v>
      </c>
      <c r="AX40" s="13">
        <v>7.6939830303184202E-3</v>
      </c>
      <c r="AY40" s="13">
        <v>7.4787533968171602E-3</v>
      </c>
      <c r="AZ40" s="13">
        <v>7.2520339407150403E-3</v>
      </c>
      <c r="BA40" s="13">
        <v>7.0147194201270104E-3</v>
      </c>
      <c r="BB40" s="13">
        <v>6.7677464070471597E-3</v>
      </c>
      <c r="BC40" s="13">
        <v>6.5120895911268597E-3</v>
      </c>
      <c r="BD40" s="13">
        <v>6.2487579330200698E-3</v>
      </c>
      <c r="BE40" s="13">
        <v>5.97879068247654E-3</v>
      </c>
      <c r="BF40" s="13">
        <v>5.7032532768978702E-3</v>
      </c>
      <c r="BG40" s="13">
        <v>5.4232331365428E-3</v>
      </c>
      <c r="BH40" s="13">
        <v>5.1398353729762902E-3</v>
      </c>
      <c r="BI40" s="13">
        <v>4.8541784276990097E-3</v>
      </c>
      <c r="BJ40" s="13">
        <v>4.5673896581697199E-3</v>
      </c>
      <c r="BK40" s="13">
        <v>4.2806008886404302E-3</v>
      </c>
      <c r="BL40" s="13">
        <v>3.9949439433631497E-3</v>
      </c>
      <c r="BM40" s="13">
        <v>3.7115461797966299E-3</v>
      </c>
      <c r="BN40" s="13">
        <v>3.4315260394415701E-3</v>
      </c>
      <c r="BO40" s="13">
        <v>3.1559886338628899E-3</v>
      </c>
      <c r="BP40" s="13">
        <v>2.8860213833193701E-3</v>
      </c>
      <c r="BQ40" s="13">
        <v>2.6226897252125802E-3</v>
      </c>
      <c r="BR40" s="13">
        <v>2.3670329092922802E-3</v>
      </c>
      <c r="BS40" s="13">
        <v>2.1200598962124199E-3</v>
      </c>
      <c r="BT40" s="13">
        <v>1.8827453756244E-3</v>
      </c>
      <c r="BU40" s="13">
        <v>1.6560259195222699E-3</v>
      </c>
      <c r="BV40" s="13">
        <v>1.4407962860210101E-3</v>
      </c>
      <c r="BW40" s="13">
        <v>1.23790588815499E-3</v>
      </c>
      <c r="BX40" s="13">
        <v>1.0481554416327699E-3</v>
      </c>
      <c r="BY40" s="13">
        <v>8.7229380477803502E-4</v>
      </c>
      <c r="BZ40" s="13">
        <v>7.1101502312792303E-4</v>
      </c>
      <c r="CA40" s="13">
        <v>5.6495559035233604E-4</v>
      </c>
      <c r="CB40" s="13">
        <v>4.3469193630423203E-4</v>
      </c>
      <c r="CC40" s="13">
        <v>3.2073815211433598E-4</v>
      </c>
      <c r="CD40" s="13">
        <v>2.23543961308314E-4</v>
      </c>
      <c r="CE40" s="13">
        <v>1.4349294495347501E-4</v>
      </c>
      <c r="CF40" s="13">
        <v>8.0901027839540301E-5</v>
      </c>
      <c r="CG40" s="13">
        <v>3.6015231667833497E-5</v>
      </c>
      <c r="CH40" s="13">
        <v>9.0127001694727894E-6</v>
      </c>
      <c r="CI40" s="13">
        <v>0</v>
      </c>
    </row>
    <row r="41" spans="1:87" x14ac:dyDescent="0.2">
      <c r="A41" s="11" t="s">
        <v>117</v>
      </c>
      <c r="B41" s="12" t="s">
        <v>60</v>
      </c>
      <c r="C41" t="s">
        <v>121</v>
      </c>
      <c r="D41" s="13">
        <v>2.4029347828709701E-2</v>
      </c>
      <c r="E41" s="13">
        <v>2.0373804403917398E-2</v>
      </c>
      <c r="F41" s="13">
        <v>2.0373804403917398E-2</v>
      </c>
      <c r="G41" s="13">
        <v>2.0373804403917398E-2</v>
      </c>
      <c r="H41" s="13">
        <v>2.0373804403917398E-2</v>
      </c>
      <c r="I41" s="13">
        <v>8.9981120011100001E-3</v>
      </c>
      <c r="J41" s="13">
        <v>8.9981120011100001E-3</v>
      </c>
      <c r="K41" s="13">
        <v>8.9981120011100001E-3</v>
      </c>
      <c r="L41" s="13">
        <v>8.9981120011100001E-3</v>
      </c>
      <c r="M41" s="13">
        <v>8.9981120011100001E-3</v>
      </c>
      <c r="N41" s="13">
        <v>8.9981120011100001E-3</v>
      </c>
      <c r="O41" s="13">
        <v>6.3728683403727598E-3</v>
      </c>
      <c r="P41" s="13">
        <v>6.3728683403727598E-3</v>
      </c>
      <c r="Q41" s="13">
        <v>6.3728683403727598E-3</v>
      </c>
      <c r="R41" s="13">
        <v>6.3728683403727598E-3</v>
      </c>
      <c r="S41" s="13">
        <v>6.3728683403727598E-3</v>
      </c>
      <c r="T41" s="13">
        <v>6.3728683403727598E-3</v>
      </c>
      <c r="U41" s="13">
        <v>6.3728683403727598E-3</v>
      </c>
      <c r="V41" s="13">
        <v>6.3728683403727598E-3</v>
      </c>
      <c r="W41" s="13">
        <v>6.3728683403727598E-3</v>
      </c>
      <c r="X41" s="13">
        <v>6.3728683403727598E-3</v>
      </c>
      <c r="Y41" s="13">
        <v>6.3728683403727598E-3</v>
      </c>
      <c r="Z41" s="13">
        <v>6.3728683403727598E-3</v>
      </c>
      <c r="AA41" s="13">
        <v>9.1347793163394399E-3</v>
      </c>
      <c r="AB41" s="13">
        <v>9.1347793163394399E-3</v>
      </c>
      <c r="AC41" s="13">
        <v>9.1347793163394399E-3</v>
      </c>
      <c r="AD41" s="13">
        <v>9.1347793163394399E-3</v>
      </c>
      <c r="AE41" s="13">
        <v>9.1347793163394399E-3</v>
      </c>
      <c r="AF41" s="13">
        <v>9.1347793163394399E-3</v>
      </c>
      <c r="AG41" s="13">
        <v>9.1347793163394399E-3</v>
      </c>
      <c r="AH41" s="13">
        <v>9.1347793163394399E-3</v>
      </c>
      <c r="AI41" s="13">
        <v>9.1347793163394399E-3</v>
      </c>
      <c r="AJ41" s="13">
        <v>9.1347793163394399E-3</v>
      </c>
      <c r="AK41" s="13">
        <v>9.1347793163394399E-3</v>
      </c>
      <c r="AL41" s="13">
        <v>9.1257666161699592E-3</v>
      </c>
      <c r="AM41" s="13">
        <v>9.0987640846716001E-3</v>
      </c>
      <c r="AN41" s="13">
        <v>9.0538782884999006E-3</v>
      </c>
      <c r="AO41" s="13">
        <v>8.9912863713859596E-3</v>
      </c>
      <c r="AP41" s="13">
        <v>8.9112353550311208E-3</v>
      </c>
      <c r="AQ41" s="13">
        <v>8.8140411642251004E-3</v>
      </c>
      <c r="AR41" s="13">
        <v>8.7000873800352103E-3</v>
      </c>
      <c r="AS41" s="13">
        <v>8.5698237259870993E-3</v>
      </c>
      <c r="AT41" s="13">
        <v>8.4237642932115091E-3</v>
      </c>
      <c r="AU41" s="13">
        <v>8.2624855115614008E-3</v>
      </c>
      <c r="AV41" s="13">
        <v>8.0866238747066693E-3</v>
      </c>
      <c r="AW41" s="13">
        <v>7.8968734281844501E-3</v>
      </c>
      <c r="AX41" s="13">
        <v>7.6939830303184202E-3</v>
      </c>
      <c r="AY41" s="13">
        <v>7.4787533968171602E-3</v>
      </c>
      <c r="AZ41" s="13">
        <v>7.2520339407150403E-3</v>
      </c>
      <c r="BA41" s="13">
        <v>7.0147194201270104E-3</v>
      </c>
      <c r="BB41" s="13">
        <v>6.7677464070471597E-3</v>
      </c>
      <c r="BC41" s="13">
        <v>6.5120895911268597E-3</v>
      </c>
      <c r="BD41" s="13">
        <v>6.2487579330200698E-3</v>
      </c>
      <c r="BE41" s="13">
        <v>5.97879068247654E-3</v>
      </c>
      <c r="BF41" s="13">
        <v>5.7032532768978702E-3</v>
      </c>
      <c r="BG41" s="13">
        <v>5.4232331365428E-3</v>
      </c>
      <c r="BH41" s="13">
        <v>5.1398353729762902E-3</v>
      </c>
      <c r="BI41" s="13">
        <v>4.8541784276990097E-3</v>
      </c>
      <c r="BJ41" s="13">
        <v>4.5673896581697199E-3</v>
      </c>
      <c r="BK41" s="13">
        <v>4.2806008886404302E-3</v>
      </c>
      <c r="BL41" s="13">
        <v>3.9949439433631497E-3</v>
      </c>
      <c r="BM41" s="13">
        <v>3.7115461797966299E-3</v>
      </c>
      <c r="BN41" s="13">
        <v>3.4315260394415701E-3</v>
      </c>
      <c r="BO41" s="13">
        <v>3.1559886338628899E-3</v>
      </c>
      <c r="BP41" s="13">
        <v>2.8860213833193701E-3</v>
      </c>
      <c r="BQ41" s="13">
        <v>2.6226897252125802E-3</v>
      </c>
      <c r="BR41" s="13">
        <v>2.3670329092922802E-3</v>
      </c>
      <c r="BS41" s="13">
        <v>2.1200598962124199E-3</v>
      </c>
      <c r="BT41" s="13">
        <v>1.8827453756244E-3</v>
      </c>
      <c r="BU41" s="13">
        <v>1.6560259195222699E-3</v>
      </c>
      <c r="BV41" s="13">
        <v>1.4407962860210101E-3</v>
      </c>
      <c r="BW41" s="13">
        <v>1.23790588815499E-3</v>
      </c>
      <c r="BX41" s="13">
        <v>1.0481554416327699E-3</v>
      </c>
      <c r="BY41" s="13">
        <v>8.7229380477803502E-4</v>
      </c>
      <c r="BZ41" s="13">
        <v>7.1101502312792303E-4</v>
      </c>
      <c r="CA41" s="13">
        <v>5.6495559035233604E-4</v>
      </c>
      <c r="CB41" s="13">
        <v>4.3469193630423203E-4</v>
      </c>
      <c r="CC41" s="13">
        <v>3.2073815211433598E-4</v>
      </c>
      <c r="CD41" s="13">
        <v>2.23543961308314E-4</v>
      </c>
      <c r="CE41" s="13">
        <v>1.4349294495347501E-4</v>
      </c>
      <c r="CF41" s="13">
        <v>8.0901027839540301E-5</v>
      </c>
      <c r="CG41" s="13">
        <v>3.6015231667833497E-5</v>
      </c>
      <c r="CH41" s="13">
        <v>9.0127001694727894E-6</v>
      </c>
      <c r="CI41" s="13">
        <v>0</v>
      </c>
    </row>
    <row r="42" spans="1:87" x14ac:dyDescent="0.2">
      <c r="A42" s="11" t="s">
        <v>117</v>
      </c>
      <c r="B42" s="12" t="s">
        <v>75</v>
      </c>
      <c r="C42" t="s">
        <v>122</v>
      </c>
      <c r="D42" s="13">
        <v>2.4029347828709701E-2</v>
      </c>
      <c r="E42" s="13">
        <v>2.0373804403917398E-2</v>
      </c>
      <c r="F42" s="13">
        <v>2.0373804403917398E-2</v>
      </c>
      <c r="G42" s="13">
        <v>2.0373804403917398E-2</v>
      </c>
      <c r="H42" s="13">
        <v>2.0373804403917398E-2</v>
      </c>
      <c r="I42" s="13">
        <v>8.9981120011100001E-3</v>
      </c>
      <c r="J42" s="13">
        <v>8.9981120011100001E-3</v>
      </c>
      <c r="K42" s="13">
        <v>8.9981120011100001E-3</v>
      </c>
      <c r="L42" s="13">
        <v>8.9981120011100001E-3</v>
      </c>
      <c r="M42" s="13">
        <v>8.9981120011100001E-3</v>
      </c>
      <c r="N42" s="13">
        <v>8.9981120011100001E-3</v>
      </c>
      <c r="O42" s="13">
        <v>6.3728683403727598E-3</v>
      </c>
      <c r="P42" s="13">
        <v>6.3728683403727598E-3</v>
      </c>
      <c r="Q42" s="13">
        <v>6.3728683403727598E-3</v>
      </c>
      <c r="R42" s="13">
        <v>6.3728683403727598E-3</v>
      </c>
      <c r="S42" s="13">
        <v>6.3728683403727598E-3</v>
      </c>
      <c r="T42" s="13">
        <v>6.3728683403727598E-3</v>
      </c>
      <c r="U42" s="13">
        <v>6.3728683403727598E-3</v>
      </c>
      <c r="V42" s="13">
        <v>6.3728683403727598E-3</v>
      </c>
      <c r="W42" s="13">
        <v>6.3728683403727598E-3</v>
      </c>
      <c r="X42" s="13">
        <v>6.3728683403727598E-3</v>
      </c>
      <c r="Y42" s="13">
        <v>6.3728683403727598E-3</v>
      </c>
      <c r="Z42" s="13">
        <v>6.3728683403727598E-3</v>
      </c>
      <c r="AA42" s="13">
        <v>9.1347793163394399E-3</v>
      </c>
      <c r="AB42" s="13">
        <v>9.1347793163394399E-3</v>
      </c>
      <c r="AC42" s="13">
        <v>9.1347793163394399E-3</v>
      </c>
      <c r="AD42" s="13">
        <v>9.1347793163394399E-3</v>
      </c>
      <c r="AE42" s="13">
        <v>9.1347793163394399E-3</v>
      </c>
      <c r="AF42" s="13">
        <v>9.1347793163394399E-3</v>
      </c>
      <c r="AG42" s="13">
        <v>9.1347793163394399E-3</v>
      </c>
      <c r="AH42" s="13">
        <v>9.1347793163394399E-3</v>
      </c>
      <c r="AI42" s="13">
        <v>9.1347793163394399E-3</v>
      </c>
      <c r="AJ42" s="13">
        <v>9.1347793163394399E-3</v>
      </c>
      <c r="AK42" s="13">
        <v>9.1347793163394399E-3</v>
      </c>
      <c r="AL42" s="13">
        <v>9.1257666161699592E-3</v>
      </c>
      <c r="AM42" s="13">
        <v>9.0987640846716001E-3</v>
      </c>
      <c r="AN42" s="13">
        <v>9.0538782884999006E-3</v>
      </c>
      <c r="AO42" s="13">
        <v>8.9912863713859596E-3</v>
      </c>
      <c r="AP42" s="13">
        <v>8.9112353550311208E-3</v>
      </c>
      <c r="AQ42" s="13">
        <v>8.8140411642251004E-3</v>
      </c>
      <c r="AR42" s="13">
        <v>8.7000873800352103E-3</v>
      </c>
      <c r="AS42" s="13">
        <v>8.5698237259870993E-3</v>
      </c>
      <c r="AT42" s="13">
        <v>8.4237642932115091E-3</v>
      </c>
      <c r="AU42" s="13">
        <v>8.2624855115614008E-3</v>
      </c>
      <c r="AV42" s="13">
        <v>8.0866238747066693E-3</v>
      </c>
      <c r="AW42" s="13">
        <v>7.8968734281844501E-3</v>
      </c>
      <c r="AX42" s="13">
        <v>7.6939830303184202E-3</v>
      </c>
      <c r="AY42" s="13">
        <v>7.4787533968171602E-3</v>
      </c>
      <c r="AZ42" s="13">
        <v>7.2520339407150403E-3</v>
      </c>
      <c r="BA42" s="13">
        <v>7.0147194201270104E-3</v>
      </c>
      <c r="BB42" s="13">
        <v>6.7677464070471597E-3</v>
      </c>
      <c r="BC42" s="13">
        <v>6.5120895911268597E-3</v>
      </c>
      <c r="BD42" s="13">
        <v>6.2487579330200698E-3</v>
      </c>
      <c r="BE42" s="13">
        <v>5.97879068247654E-3</v>
      </c>
      <c r="BF42" s="13">
        <v>5.7032532768978702E-3</v>
      </c>
      <c r="BG42" s="13">
        <v>5.4232331365428E-3</v>
      </c>
      <c r="BH42" s="13">
        <v>5.1398353729762902E-3</v>
      </c>
      <c r="BI42" s="13">
        <v>4.8541784276990097E-3</v>
      </c>
      <c r="BJ42" s="13">
        <v>4.5673896581697199E-3</v>
      </c>
      <c r="BK42" s="13">
        <v>4.2806008886404302E-3</v>
      </c>
      <c r="BL42" s="13">
        <v>3.9949439433631497E-3</v>
      </c>
      <c r="BM42" s="13">
        <v>3.7115461797966299E-3</v>
      </c>
      <c r="BN42" s="13">
        <v>3.4315260394415701E-3</v>
      </c>
      <c r="BO42" s="13">
        <v>3.1559886338628899E-3</v>
      </c>
      <c r="BP42" s="13">
        <v>2.8860213833193701E-3</v>
      </c>
      <c r="BQ42" s="13">
        <v>2.6226897252125802E-3</v>
      </c>
      <c r="BR42" s="13">
        <v>2.3670329092922802E-3</v>
      </c>
      <c r="BS42" s="13">
        <v>2.1200598962124199E-3</v>
      </c>
      <c r="BT42" s="13">
        <v>1.8827453756244E-3</v>
      </c>
      <c r="BU42" s="13">
        <v>1.6560259195222699E-3</v>
      </c>
      <c r="BV42" s="13">
        <v>1.4407962860210101E-3</v>
      </c>
      <c r="BW42" s="13">
        <v>1.23790588815499E-3</v>
      </c>
      <c r="BX42" s="13">
        <v>1.0481554416327699E-3</v>
      </c>
      <c r="BY42" s="13">
        <v>8.7229380477803502E-4</v>
      </c>
      <c r="BZ42" s="13">
        <v>7.1101502312792303E-4</v>
      </c>
      <c r="CA42" s="13">
        <v>5.6495559035233604E-4</v>
      </c>
      <c r="CB42" s="13">
        <v>4.3469193630423203E-4</v>
      </c>
      <c r="CC42" s="13">
        <v>3.2073815211433598E-4</v>
      </c>
      <c r="CD42" s="13">
        <v>2.23543961308314E-4</v>
      </c>
      <c r="CE42" s="13">
        <v>1.4349294495347501E-4</v>
      </c>
      <c r="CF42" s="13">
        <v>8.0901027839540301E-5</v>
      </c>
      <c r="CG42" s="13">
        <v>3.6015231667833497E-5</v>
      </c>
      <c r="CH42" s="13">
        <v>9.0127001694727894E-6</v>
      </c>
      <c r="CI42" s="13">
        <v>0</v>
      </c>
    </row>
    <row r="43" spans="1:87" x14ac:dyDescent="0.2">
      <c r="A43" s="11" t="s">
        <v>117</v>
      </c>
      <c r="B43" s="12" t="s">
        <v>67</v>
      </c>
      <c r="C43" t="s">
        <v>123</v>
      </c>
      <c r="D43" s="13">
        <v>2.4029347828709701E-2</v>
      </c>
      <c r="E43" s="13">
        <v>2.0373804403917398E-2</v>
      </c>
      <c r="F43" s="13">
        <v>2.0373804403917398E-2</v>
      </c>
      <c r="G43" s="13">
        <v>2.0373804403917398E-2</v>
      </c>
      <c r="H43" s="13">
        <v>2.0373804403917398E-2</v>
      </c>
      <c r="I43" s="13">
        <v>8.9981120011100001E-3</v>
      </c>
      <c r="J43" s="13">
        <v>8.9981120011100001E-3</v>
      </c>
      <c r="K43" s="13">
        <v>8.9981120011100001E-3</v>
      </c>
      <c r="L43" s="13">
        <v>8.9981120011100001E-3</v>
      </c>
      <c r="M43" s="13">
        <v>8.9981120011100001E-3</v>
      </c>
      <c r="N43" s="13">
        <v>8.9981120011100001E-3</v>
      </c>
      <c r="O43" s="13">
        <v>6.3728683403727598E-3</v>
      </c>
      <c r="P43" s="13">
        <v>6.3728683403727598E-3</v>
      </c>
      <c r="Q43" s="13">
        <v>6.3728683403727598E-3</v>
      </c>
      <c r="R43" s="13">
        <v>6.3728683403727598E-3</v>
      </c>
      <c r="S43" s="13">
        <v>6.3728683403727598E-3</v>
      </c>
      <c r="T43" s="13">
        <v>6.3728683403727598E-3</v>
      </c>
      <c r="U43" s="13">
        <v>6.3728683403727598E-3</v>
      </c>
      <c r="V43" s="13">
        <v>6.3728683403727598E-3</v>
      </c>
      <c r="W43" s="13">
        <v>6.3728683403727598E-3</v>
      </c>
      <c r="X43" s="13">
        <v>6.3728683403727598E-3</v>
      </c>
      <c r="Y43" s="13">
        <v>6.3728683403727598E-3</v>
      </c>
      <c r="Z43" s="13">
        <v>6.3728683403727598E-3</v>
      </c>
      <c r="AA43" s="13">
        <v>9.1347793163394399E-3</v>
      </c>
      <c r="AB43" s="13">
        <v>9.1347793163394399E-3</v>
      </c>
      <c r="AC43" s="13">
        <v>9.1347793163394399E-3</v>
      </c>
      <c r="AD43" s="13">
        <v>9.1347793163394399E-3</v>
      </c>
      <c r="AE43" s="13">
        <v>9.1347793163394399E-3</v>
      </c>
      <c r="AF43" s="13">
        <v>9.1347793163394399E-3</v>
      </c>
      <c r="AG43" s="13">
        <v>9.1347793163394399E-3</v>
      </c>
      <c r="AH43" s="13">
        <v>9.1347793163394399E-3</v>
      </c>
      <c r="AI43" s="13">
        <v>9.1347793163394399E-3</v>
      </c>
      <c r="AJ43" s="13">
        <v>9.1347793163394399E-3</v>
      </c>
      <c r="AK43" s="13">
        <v>9.1347793163394399E-3</v>
      </c>
      <c r="AL43" s="13">
        <v>9.1257666161699592E-3</v>
      </c>
      <c r="AM43" s="13">
        <v>9.0987640846716001E-3</v>
      </c>
      <c r="AN43" s="13">
        <v>9.0538782884999006E-3</v>
      </c>
      <c r="AO43" s="13">
        <v>8.9912863713859596E-3</v>
      </c>
      <c r="AP43" s="13">
        <v>8.9112353550311208E-3</v>
      </c>
      <c r="AQ43" s="13">
        <v>8.8140411642251004E-3</v>
      </c>
      <c r="AR43" s="13">
        <v>8.7000873800352103E-3</v>
      </c>
      <c r="AS43" s="13">
        <v>8.5698237259870993E-3</v>
      </c>
      <c r="AT43" s="13">
        <v>8.4237642932115091E-3</v>
      </c>
      <c r="AU43" s="13">
        <v>8.2624855115614008E-3</v>
      </c>
      <c r="AV43" s="13">
        <v>8.0866238747066693E-3</v>
      </c>
      <c r="AW43" s="13">
        <v>7.8968734281844501E-3</v>
      </c>
      <c r="AX43" s="13">
        <v>7.6939830303184202E-3</v>
      </c>
      <c r="AY43" s="13">
        <v>7.4787533968171602E-3</v>
      </c>
      <c r="AZ43" s="13">
        <v>7.2520339407150403E-3</v>
      </c>
      <c r="BA43" s="13">
        <v>7.0147194201270104E-3</v>
      </c>
      <c r="BB43" s="13">
        <v>6.7677464070471597E-3</v>
      </c>
      <c r="BC43" s="13">
        <v>6.5120895911268597E-3</v>
      </c>
      <c r="BD43" s="13">
        <v>6.2487579330200698E-3</v>
      </c>
      <c r="BE43" s="13">
        <v>5.97879068247654E-3</v>
      </c>
      <c r="BF43" s="13">
        <v>5.7032532768978702E-3</v>
      </c>
      <c r="BG43" s="13">
        <v>5.4232331365428E-3</v>
      </c>
      <c r="BH43" s="13">
        <v>5.1398353729762902E-3</v>
      </c>
      <c r="BI43" s="13">
        <v>4.8541784276990097E-3</v>
      </c>
      <c r="BJ43" s="13">
        <v>4.5673896581697199E-3</v>
      </c>
      <c r="BK43" s="13">
        <v>4.2806008886404302E-3</v>
      </c>
      <c r="BL43" s="13">
        <v>3.9949439433631497E-3</v>
      </c>
      <c r="BM43" s="13">
        <v>3.7115461797966299E-3</v>
      </c>
      <c r="BN43" s="13">
        <v>3.4315260394415701E-3</v>
      </c>
      <c r="BO43" s="13">
        <v>3.1559886338628899E-3</v>
      </c>
      <c r="BP43" s="13">
        <v>2.8860213833193701E-3</v>
      </c>
      <c r="BQ43" s="13">
        <v>2.6226897252125802E-3</v>
      </c>
      <c r="BR43" s="13">
        <v>2.3670329092922802E-3</v>
      </c>
      <c r="BS43" s="13">
        <v>2.1200598962124199E-3</v>
      </c>
      <c r="BT43" s="13">
        <v>1.8827453756244E-3</v>
      </c>
      <c r="BU43" s="13">
        <v>1.6560259195222699E-3</v>
      </c>
      <c r="BV43" s="13">
        <v>1.4407962860210101E-3</v>
      </c>
      <c r="BW43" s="13">
        <v>1.23790588815499E-3</v>
      </c>
      <c r="BX43" s="13">
        <v>1.0481554416327699E-3</v>
      </c>
      <c r="BY43" s="13">
        <v>8.7229380477803502E-4</v>
      </c>
      <c r="BZ43" s="13">
        <v>7.1101502312792303E-4</v>
      </c>
      <c r="CA43" s="13">
        <v>5.6495559035233604E-4</v>
      </c>
      <c r="CB43" s="13">
        <v>4.3469193630423203E-4</v>
      </c>
      <c r="CC43" s="13">
        <v>3.2073815211433598E-4</v>
      </c>
      <c r="CD43" s="13">
        <v>2.23543961308314E-4</v>
      </c>
      <c r="CE43" s="13">
        <v>1.4349294495347501E-4</v>
      </c>
      <c r="CF43" s="13">
        <v>8.0901027839540301E-5</v>
      </c>
      <c r="CG43" s="13">
        <v>3.6015231667833497E-5</v>
      </c>
      <c r="CH43" s="13">
        <v>9.0127001694727894E-6</v>
      </c>
      <c r="CI43" s="13">
        <v>0</v>
      </c>
    </row>
    <row r="44" spans="1:87" x14ac:dyDescent="0.2">
      <c r="A44" s="11" t="s">
        <v>117</v>
      </c>
      <c r="B44" s="12" t="s">
        <v>84</v>
      </c>
      <c r="C44" t="s">
        <v>124</v>
      </c>
      <c r="D44" s="13">
        <v>2.4029347828709701E-2</v>
      </c>
      <c r="E44" s="13">
        <v>2.0373804403917398E-2</v>
      </c>
      <c r="F44" s="13">
        <v>2.0373804403917398E-2</v>
      </c>
      <c r="G44" s="13">
        <v>2.0373804403917398E-2</v>
      </c>
      <c r="H44" s="13">
        <v>2.0373804403917398E-2</v>
      </c>
      <c r="I44" s="13">
        <v>8.9981120011100001E-3</v>
      </c>
      <c r="J44" s="13">
        <v>8.9981120011100001E-3</v>
      </c>
      <c r="K44" s="13">
        <v>8.9981120011100001E-3</v>
      </c>
      <c r="L44" s="13">
        <v>8.9981120011100001E-3</v>
      </c>
      <c r="M44" s="13">
        <v>8.9981120011100001E-3</v>
      </c>
      <c r="N44" s="13">
        <v>8.9981120011100001E-3</v>
      </c>
      <c r="O44" s="13">
        <v>6.3728683403727598E-3</v>
      </c>
      <c r="P44" s="13">
        <v>6.3728683403727598E-3</v>
      </c>
      <c r="Q44" s="13">
        <v>6.3728683403727598E-3</v>
      </c>
      <c r="R44" s="13">
        <v>6.3728683403727598E-3</v>
      </c>
      <c r="S44" s="13">
        <v>6.3728683403727598E-3</v>
      </c>
      <c r="T44" s="13">
        <v>6.3728683403727598E-3</v>
      </c>
      <c r="U44" s="13">
        <v>6.3728683403727598E-3</v>
      </c>
      <c r="V44" s="13">
        <v>6.3728683403727598E-3</v>
      </c>
      <c r="W44" s="13">
        <v>6.3728683403727598E-3</v>
      </c>
      <c r="X44" s="13">
        <v>6.3728683403727598E-3</v>
      </c>
      <c r="Y44" s="13">
        <v>6.3728683403727598E-3</v>
      </c>
      <c r="Z44" s="13">
        <v>6.3728683403727598E-3</v>
      </c>
      <c r="AA44" s="13">
        <v>9.1347793163394399E-3</v>
      </c>
      <c r="AB44" s="13">
        <v>9.1347793163394399E-3</v>
      </c>
      <c r="AC44" s="13">
        <v>9.1347793163394399E-3</v>
      </c>
      <c r="AD44" s="13">
        <v>9.1347793163394399E-3</v>
      </c>
      <c r="AE44" s="13">
        <v>9.1347793163394399E-3</v>
      </c>
      <c r="AF44" s="13">
        <v>9.1347793163394399E-3</v>
      </c>
      <c r="AG44" s="13">
        <v>9.1347793163394399E-3</v>
      </c>
      <c r="AH44" s="13">
        <v>9.1347793163394399E-3</v>
      </c>
      <c r="AI44" s="13">
        <v>9.1347793163394399E-3</v>
      </c>
      <c r="AJ44" s="13">
        <v>9.1347793163394399E-3</v>
      </c>
      <c r="AK44" s="13">
        <v>9.1347793163394399E-3</v>
      </c>
      <c r="AL44" s="13">
        <v>9.1257666161699592E-3</v>
      </c>
      <c r="AM44" s="13">
        <v>9.0987640846716001E-3</v>
      </c>
      <c r="AN44" s="13">
        <v>9.0538782884999006E-3</v>
      </c>
      <c r="AO44" s="13">
        <v>8.9912863713859596E-3</v>
      </c>
      <c r="AP44" s="13">
        <v>8.9112353550311208E-3</v>
      </c>
      <c r="AQ44" s="13">
        <v>8.8140411642251004E-3</v>
      </c>
      <c r="AR44" s="13">
        <v>8.7000873800352103E-3</v>
      </c>
      <c r="AS44" s="13">
        <v>8.5698237259870993E-3</v>
      </c>
      <c r="AT44" s="13">
        <v>8.4237642932115091E-3</v>
      </c>
      <c r="AU44" s="13">
        <v>8.2624855115614008E-3</v>
      </c>
      <c r="AV44" s="13">
        <v>8.0866238747066693E-3</v>
      </c>
      <c r="AW44" s="13">
        <v>7.8968734281844501E-3</v>
      </c>
      <c r="AX44" s="13">
        <v>7.6939830303184202E-3</v>
      </c>
      <c r="AY44" s="13">
        <v>7.4787533968171602E-3</v>
      </c>
      <c r="AZ44" s="13">
        <v>7.2520339407150403E-3</v>
      </c>
      <c r="BA44" s="13">
        <v>7.0147194201270104E-3</v>
      </c>
      <c r="BB44" s="13">
        <v>6.7677464070471597E-3</v>
      </c>
      <c r="BC44" s="13">
        <v>6.5120895911268597E-3</v>
      </c>
      <c r="BD44" s="13">
        <v>6.2487579330200698E-3</v>
      </c>
      <c r="BE44" s="13">
        <v>5.97879068247654E-3</v>
      </c>
      <c r="BF44" s="13">
        <v>5.7032532768978702E-3</v>
      </c>
      <c r="BG44" s="13">
        <v>5.4232331365428E-3</v>
      </c>
      <c r="BH44" s="13">
        <v>5.1398353729762902E-3</v>
      </c>
      <c r="BI44" s="13">
        <v>4.8541784276990097E-3</v>
      </c>
      <c r="BJ44" s="13">
        <v>4.5673896581697199E-3</v>
      </c>
      <c r="BK44" s="13">
        <v>4.2806008886404302E-3</v>
      </c>
      <c r="BL44" s="13">
        <v>3.9949439433631497E-3</v>
      </c>
      <c r="BM44" s="13">
        <v>3.7115461797966299E-3</v>
      </c>
      <c r="BN44" s="13">
        <v>3.4315260394415701E-3</v>
      </c>
      <c r="BO44" s="13">
        <v>3.1559886338628899E-3</v>
      </c>
      <c r="BP44" s="13">
        <v>2.8860213833193701E-3</v>
      </c>
      <c r="BQ44" s="13">
        <v>2.6226897252125802E-3</v>
      </c>
      <c r="BR44" s="13">
        <v>2.3670329092922802E-3</v>
      </c>
      <c r="BS44" s="13">
        <v>2.1200598962124199E-3</v>
      </c>
      <c r="BT44" s="13">
        <v>1.8827453756244E-3</v>
      </c>
      <c r="BU44" s="13">
        <v>1.6560259195222699E-3</v>
      </c>
      <c r="BV44" s="13">
        <v>1.4407962860210101E-3</v>
      </c>
      <c r="BW44" s="13">
        <v>1.23790588815499E-3</v>
      </c>
      <c r="BX44" s="13">
        <v>1.0481554416327699E-3</v>
      </c>
      <c r="BY44" s="13">
        <v>8.7229380477803502E-4</v>
      </c>
      <c r="BZ44" s="13">
        <v>7.1101502312792303E-4</v>
      </c>
      <c r="CA44" s="13">
        <v>5.6495559035233604E-4</v>
      </c>
      <c r="CB44" s="13">
        <v>4.3469193630423203E-4</v>
      </c>
      <c r="CC44" s="13">
        <v>3.2073815211433598E-4</v>
      </c>
      <c r="CD44" s="13">
        <v>2.23543961308314E-4</v>
      </c>
      <c r="CE44" s="13">
        <v>1.4349294495347501E-4</v>
      </c>
      <c r="CF44" s="13">
        <v>8.0901027839540301E-5</v>
      </c>
      <c r="CG44" s="13">
        <v>3.6015231667833497E-5</v>
      </c>
      <c r="CH44" s="13">
        <v>9.0127001694727894E-6</v>
      </c>
      <c r="CI44" s="13">
        <v>0</v>
      </c>
    </row>
    <row r="45" spans="1:87" x14ac:dyDescent="0.2">
      <c r="A45" s="11" t="s">
        <v>117</v>
      </c>
      <c r="B45" s="12" t="s">
        <v>86</v>
      </c>
      <c r="C45" t="s">
        <v>125</v>
      </c>
      <c r="D45" s="13">
        <v>2.4029347828709701E-2</v>
      </c>
      <c r="E45" s="13">
        <v>2.0373804403917398E-2</v>
      </c>
      <c r="F45" s="13">
        <v>2.0373804403917398E-2</v>
      </c>
      <c r="G45" s="13">
        <v>2.0373804403917398E-2</v>
      </c>
      <c r="H45" s="13">
        <v>2.0373804403917398E-2</v>
      </c>
      <c r="I45" s="13">
        <v>8.9981120011100001E-3</v>
      </c>
      <c r="J45" s="13">
        <v>8.9981120011100001E-3</v>
      </c>
      <c r="K45" s="13">
        <v>8.9981120011100001E-3</v>
      </c>
      <c r="L45" s="13">
        <v>8.9981120011100001E-3</v>
      </c>
      <c r="M45" s="13">
        <v>8.9981120011100001E-3</v>
      </c>
      <c r="N45" s="13">
        <v>8.9981120011100001E-3</v>
      </c>
      <c r="O45" s="13">
        <v>6.3728683403727598E-3</v>
      </c>
      <c r="P45" s="13">
        <v>6.3728683403727598E-3</v>
      </c>
      <c r="Q45" s="13">
        <v>6.3728683403727598E-3</v>
      </c>
      <c r="R45" s="13">
        <v>6.3728683403727598E-3</v>
      </c>
      <c r="S45" s="13">
        <v>6.3728683403727598E-3</v>
      </c>
      <c r="T45" s="13">
        <v>6.3728683403727598E-3</v>
      </c>
      <c r="U45" s="13">
        <v>6.3728683403727598E-3</v>
      </c>
      <c r="V45" s="13">
        <v>6.3728683403727598E-3</v>
      </c>
      <c r="W45" s="13">
        <v>6.3728683403727598E-3</v>
      </c>
      <c r="X45" s="13">
        <v>6.3728683403727598E-3</v>
      </c>
      <c r="Y45" s="13">
        <v>6.3728683403727598E-3</v>
      </c>
      <c r="Z45" s="13">
        <v>6.3728683403727598E-3</v>
      </c>
      <c r="AA45" s="13">
        <v>9.1347793163394399E-3</v>
      </c>
      <c r="AB45" s="13">
        <v>9.1347793163394399E-3</v>
      </c>
      <c r="AC45" s="13">
        <v>9.1347793163394399E-3</v>
      </c>
      <c r="AD45" s="13">
        <v>9.1347793163394399E-3</v>
      </c>
      <c r="AE45" s="13">
        <v>9.1347793163394399E-3</v>
      </c>
      <c r="AF45" s="13">
        <v>9.1347793163394399E-3</v>
      </c>
      <c r="AG45" s="13">
        <v>9.1347793163394399E-3</v>
      </c>
      <c r="AH45" s="13">
        <v>9.1347793163394399E-3</v>
      </c>
      <c r="AI45" s="13">
        <v>9.1347793163394399E-3</v>
      </c>
      <c r="AJ45" s="13">
        <v>9.1347793163394399E-3</v>
      </c>
      <c r="AK45" s="13">
        <v>9.1347793163394399E-3</v>
      </c>
      <c r="AL45" s="13">
        <v>9.1257666161699592E-3</v>
      </c>
      <c r="AM45" s="13">
        <v>9.0987640846716001E-3</v>
      </c>
      <c r="AN45" s="13">
        <v>9.0538782884999006E-3</v>
      </c>
      <c r="AO45" s="13">
        <v>8.9912863713859596E-3</v>
      </c>
      <c r="AP45" s="13">
        <v>8.9112353550311208E-3</v>
      </c>
      <c r="AQ45" s="13">
        <v>8.8140411642251004E-3</v>
      </c>
      <c r="AR45" s="13">
        <v>8.7000873800352103E-3</v>
      </c>
      <c r="AS45" s="13">
        <v>8.5698237259870993E-3</v>
      </c>
      <c r="AT45" s="13">
        <v>8.4237642932115091E-3</v>
      </c>
      <c r="AU45" s="13">
        <v>8.2624855115614008E-3</v>
      </c>
      <c r="AV45" s="13">
        <v>8.0866238747066693E-3</v>
      </c>
      <c r="AW45" s="13">
        <v>7.8968734281844501E-3</v>
      </c>
      <c r="AX45" s="13">
        <v>7.6939830303184202E-3</v>
      </c>
      <c r="AY45" s="13">
        <v>7.4787533968171602E-3</v>
      </c>
      <c r="AZ45" s="13">
        <v>7.2520339407150403E-3</v>
      </c>
      <c r="BA45" s="13">
        <v>7.0147194201270104E-3</v>
      </c>
      <c r="BB45" s="13">
        <v>6.7677464070471597E-3</v>
      </c>
      <c r="BC45" s="13">
        <v>6.5120895911268597E-3</v>
      </c>
      <c r="BD45" s="13">
        <v>6.2487579330200698E-3</v>
      </c>
      <c r="BE45" s="13">
        <v>5.97879068247654E-3</v>
      </c>
      <c r="BF45" s="13">
        <v>5.7032532768978702E-3</v>
      </c>
      <c r="BG45" s="13">
        <v>5.4232331365428E-3</v>
      </c>
      <c r="BH45" s="13">
        <v>5.1398353729762902E-3</v>
      </c>
      <c r="BI45" s="13">
        <v>4.8541784276990097E-3</v>
      </c>
      <c r="BJ45" s="13">
        <v>4.5673896581697199E-3</v>
      </c>
      <c r="BK45" s="13">
        <v>4.2806008886404302E-3</v>
      </c>
      <c r="BL45" s="13">
        <v>3.9949439433631497E-3</v>
      </c>
      <c r="BM45" s="13">
        <v>3.7115461797966299E-3</v>
      </c>
      <c r="BN45" s="13">
        <v>3.4315260394415701E-3</v>
      </c>
      <c r="BO45" s="13">
        <v>3.1559886338628899E-3</v>
      </c>
      <c r="BP45" s="13">
        <v>2.8860213833193701E-3</v>
      </c>
      <c r="BQ45" s="13">
        <v>2.6226897252125802E-3</v>
      </c>
      <c r="BR45" s="13">
        <v>2.3670329092922802E-3</v>
      </c>
      <c r="BS45" s="13">
        <v>2.1200598962124199E-3</v>
      </c>
      <c r="BT45" s="13">
        <v>1.8827453756244E-3</v>
      </c>
      <c r="BU45" s="13">
        <v>1.6560259195222699E-3</v>
      </c>
      <c r="BV45" s="13">
        <v>1.4407962860210101E-3</v>
      </c>
      <c r="BW45" s="13">
        <v>1.23790588815499E-3</v>
      </c>
      <c r="BX45" s="13">
        <v>1.0481554416327699E-3</v>
      </c>
      <c r="BY45" s="13">
        <v>8.7229380477803502E-4</v>
      </c>
      <c r="BZ45" s="13">
        <v>7.1101502312792303E-4</v>
      </c>
      <c r="CA45" s="13">
        <v>5.6495559035233604E-4</v>
      </c>
      <c r="CB45" s="13">
        <v>4.3469193630423203E-4</v>
      </c>
      <c r="CC45" s="13">
        <v>3.2073815211433598E-4</v>
      </c>
      <c r="CD45" s="13">
        <v>2.23543961308314E-4</v>
      </c>
      <c r="CE45" s="13">
        <v>1.4349294495347501E-4</v>
      </c>
      <c r="CF45" s="13">
        <v>8.0901027839540301E-5</v>
      </c>
      <c r="CG45" s="13">
        <v>3.6015231667833497E-5</v>
      </c>
      <c r="CH45" s="13">
        <v>9.0127001694727894E-6</v>
      </c>
      <c r="CI45" s="13">
        <v>0</v>
      </c>
    </row>
    <row r="46" spans="1:87" x14ac:dyDescent="0.2">
      <c r="A46" s="11" t="s">
        <v>117</v>
      </c>
      <c r="B46" s="12" t="s">
        <v>88</v>
      </c>
      <c r="C46" t="s">
        <v>126</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v>0</v>
      </c>
      <c r="X46" s="13">
        <v>0</v>
      </c>
      <c r="Y46" s="13">
        <v>0</v>
      </c>
      <c r="Z46" s="13">
        <v>0</v>
      </c>
      <c r="AA46" s="13">
        <v>0</v>
      </c>
      <c r="AB46" s="13">
        <v>0</v>
      </c>
      <c r="AC46" s="13">
        <v>0</v>
      </c>
      <c r="AD46" s="13">
        <v>0</v>
      </c>
      <c r="AE46" s="13">
        <v>0</v>
      </c>
      <c r="AF46" s="13">
        <v>0</v>
      </c>
      <c r="AG46" s="13">
        <v>0</v>
      </c>
      <c r="AH46" s="13">
        <v>0</v>
      </c>
      <c r="AI46" s="13">
        <v>0</v>
      </c>
      <c r="AJ46" s="13">
        <v>0</v>
      </c>
      <c r="AK46" s="13">
        <v>0</v>
      </c>
      <c r="AL46" s="13">
        <v>0</v>
      </c>
      <c r="AM46" s="13">
        <v>0</v>
      </c>
      <c r="AN46" s="13">
        <v>0</v>
      </c>
      <c r="AO46" s="13">
        <v>0</v>
      </c>
      <c r="AP46" s="13">
        <v>0</v>
      </c>
      <c r="AQ46" s="13">
        <v>0</v>
      </c>
      <c r="AR46" s="13">
        <v>0</v>
      </c>
      <c r="AS46" s="13">
        <v>0</v>
      </c>
      <c r="AT46" s="13">
        <v>0</v>
      </c>
      <c r="AU46" s="13">
        <v>0</v>
      </c>
      <c r="AV46" s="13">
        <v>0</v>
      </c>
      <c r="AW46" s="13">
        <v>0</v>
      </c>
      <c r="AX46" s="13">
        <v>0</v>
      </c>
      <c r="AY46" s="13">
        <v>0</v>
      </c>
      <c r="AZ46" s="13">
        <v>0</v>
      </c>
      <c r="BA46" s="13">
        <v>0</v>
      </c>
      <c r="BB46" s="13">
        <v>0</v>
      </c>
      <c r="BC46" s="13">
        <v>0</v>
      </c>
      <c r="BD46" s="13">
        <v>0</v>
      </c>
      <c r="BE46" s="13">
        <v>0</v>
      </c>
      <c r="BF46" s="13">
        <v>0</v>
      </c>
      <c r="BG46" s="13">
        <v>0</v>
      </c>
      <c r="BH46" s="13">
        <v>0</v>
      </c>
      <c r="BI46" s="13">
        <v>0</v>
      </c>
      <c r="BJ46" s="13">
        <v>0</v>
      </c>
      <c r="BK46" s="13">
        <v>0</v>
      </c>
      <c r="BL46" s="13">
        <v>0</v>
      </c>
      <c r="BM46" s="13">
        <v>0</v>
      </c>
      <c r="BN46" s="13">
        <v>0</v>
      </c>
      <c r="BO46" s="13">
        <v>0</v>
      </c>
      <c r="BP46" s="13">
        <v>0</v>
      </c>
      <c r="BQ46" s="13">
        <v>0</v>
      </c>
      <c r="BR46" s="13">
        <v>0</v>
      </c>
      <c r="BS46" s="13">
        <v>0</v>
      </c>
      <c r="BT46" s="13">
        <v>0</v>
      </c>
      <c r="BU46" s="13">
        <v>0</v>
      </c>
      <c r="BV46" s="13">
        <v>0</v>
      </c>
      <c r="BW46" s="13">
        <v>0</v>
      </c>
      <c r="BX46" s="13">
        <v>0</v>
      </c>
      <c r="BY46" s="13">
        <v>0</v>
      </c>
      <c r="BZ46" s="13">
        <v>0</v>
      </c>
      <c r="CA46" s="13">
        <v>0</v>
      </c>
      <c r="CB46" s="13">
        <v>0</v>
      </c>
      <c r="CC46" s="13">
        <v>0</v>
      </c>
      <c r="CD46" s="13">
        <v>0</v>
      </c>
      <c r="CE46" s="13">
        <v>0</v>
      </c>
      <c r="CF46" s="13">
        <v>0</v>
      </c>
      <c r="CG46" s="13">
        <v>0</v>
      </c>
      <c r="CH46" s="13">
        <v>0</v>
      </c>
      <c r="CI46" s="13">
        <v>0</v>
      </c>
    </row>
    <row r="47" spans="1:87" x14ac:dyDescent="0.2">
      <c r="A47" s="11" t="s">
        <v>74</v>
      </c>
      <c r="B47" s="12" t="s">
        <v>57</v>
      </c>
      <c r="C47" t="s">
        <v>127</v>
      </c>
      <c r="D47" s="13">
        <v>2.3327961018541302E-2</v>
      </c>
      <c r="E47" s="13">
        <v>3.3293245121968497E-2</v>
      </c>
      <c r="F47" s="13">
        <v>3.3293245121968497E-2</v>
      </c>
      <c r="G47" s="13">
        <v>3.3293245121968497E-2</v>
      </c>
      <c r="H47" s="13">
        <v>3.3293245121968497E-2</v>
      </c>
      <c r="I47" s="13">
        <v>-2.8917160075788099E-2</v>
      </c>
      <c r="J47" s="13">
        <v>-2.8917160075788099E-2</v>
      </c>
      <c r="K47" s="13">
        <v>-2.8917160075788099E-2</v>
      </c>
      <c r="L47" s="13">
        <v>-2.8917160075788099E-2</v>
      </c>
      <c r="M47" s="13">
        <v>-2.8917160075788099E-2</v>
      </c>
      <c r="N47" s="13">
        <v>-2.8917160075788099E-2</v>
      </c>
      <c r="O47" s="13">
        <v>-4.1752090241806697E-3</v>
      </c>
      <c r="P47" s="13">
        <v>-4.1752090241806697E-3</v>
      </c>
      <c r="Q47" s="13">
        <v>-4.1752090241806697E-3</v>
      </c>
      <c r="R47" s="13">
        <v>-4.1752090241806697E-3</v>
      </c>
      <c r="S47" s="13">
        <v>-4.1752090241806697E-3</v>
      </c>
      <c r="T47" s="13">
        <v>-4.1752090241806697E-3</v>
      </c>
      <c r="U47" s="13">
        <v>-4.1752090241806697E-3</v>
      </c>
      <c r="V47" s="13">
        <v>-4.1752090241806697E-3</v>
      </c>
      <c r="W47" s="13">
        <v>-4.1752090241806697E-3</v>
      </c>
      <c r="X47" s="13">
        <v>-4.1752090241806697E-3</v>
      </c>
      <c r="Y47" s="13">
        <v>-4.1752090241806697E-3</v>
      </c>
      <c r="Z47" s="13">
        <v>-4.1752090241806697E-3</v>
      </c>
      <c r="AA47" s="13">
        <v>1.7098143047474802E-2</v>
      </c>
      <c r="AB47" s="13">
        <v>1.7098143047474802E-2</v>
      </c>
      <c r="AC47" s="13">
        <v>1.7098143047474802E-2</v>
      </c>
      <c r="AD47" s="13">
        <v>1.7098143047474802E-2</v>
      </c>
      <c r="AE47" s="13">
        <v>1.7098143047474802E-2</v>
      </c>
      <c r="AF47" s="13">
        <v>1.7098143047474802E-2</v>
      </c>
      <c r="AG47" s="13">
        <v>1.7098143047474802E-2</v>
      </c>
      <c r="AH47" s="13">
        <v>1.7098143047474802E-2</v>
      </c>
      <c r="AI47" s="13">
        <v>1.7098143047474802E-2</v>
      </c>
      <c r="AJ47" s="13">
        <v>1.7098143047474802E-2</v>
      </c>
      <c r="AK47" s="13">
        <v>1.7098143047474802E-2</v>
      </c>
      <c r="AL47" s="13">
        <v>1.70812734076723E-2</v>
      </c>
      <c r="AM47" s="13">
        <v>1.7030731065026301E-2</v>
      </c>
      <c r="AN47" s="13">
        <v>1.69467154870723E-2</v>
      </c>
      <c r="AO47" s="13">
        <v>1.6829558244913698E-2</v>
      </c>
      <c r="AP47" s="13">
        <v>1.6679721704661199E-2</v>
      </c>
      <c r="AQ47" s="13">
        <v>1.6497797202685301E-2</v>
      </c>
      <c r="AR47" s="13">
        <v>1.62845027118819E-2</v>
      </c>
      <c r="AS47" s="13">
        <v>1.60406800081613E-2</v>
      </c>
      <c r="AT47" s="13">
        <v>1.5767291348343E-2</v>
      </c>
      <c r="AU47" s="13">
        <v>1.54654156725679E-2</v>
      </c>
      <c r="AV47" s="13">
        <v>1.51362443462145E-2</v>
      </c>
      <c r="AW47" s="13">
        <v>1.4781076458123699E-2</v>
      </c>
      <c r="AX47" s="13">
        <v>1.44013136936892E-2</v>
      </c>
      <c r="AY47" s="13">
        <v>1.3998454803045001E-2</v>
      </c>
      <c r="AZ47" s="13">
        <v>1.35740896861838E-2</v>
      </c>
      <c r="BA47" s="13">
        <v>1.31298931183478E-2</v>
      </c>
      <c r="BB47" s="13">
        <v>1.26676181404563E-2</v>
      </c>
      <c r="BC47" s="13">
        <v>1.2189089140653499E-2</v>
      </c>
      <c r="BD47" s="13">
        <v>1.16961946542826E-2</v>
      </c>
      <c r="BE47" s="13">
        <v>1.1190879910699199E-2</v>
      </c>
      <c r="BF47" s="13">
        <v>1.06751391563399E-2</v>
      </c>
      <c r="BG47" s="13">
        <v>1.01510077843427E-2</v>
      </c>
      <c r="BH47" s="13">
        <v>9.6205543017799308E-3</v>
      </c>
      <c r="BI47" s="13">
        <v>9.0858721662061392E-3</v>
      </c>
      <c r="BJ47" s="13">
        <v>8.5490715237374094E-3</v>
      </c>
      <c r="BK47" s="13">
        <v>8.0122708812686797E-3</v>
      </c>
      <c r="BL47" s="13">
        <v>7.4775887456948803E-3</v>
      </c>
      <c r="BM47" s="13">
        <v>6.94713526313211E-3</v>
      </c>
      <c r="BN47" s="13">
        <v>6.4230038911348803E-3</v>
      </c>
      <c r="BO47" s="13">
        <v>5.9072631367756197E-3</v>
      </c>
      <c r="BP47" s="13">
        <v>5.4019483931922602E-3</v>
      </c>
      <c r="BQ47" s="13">
        <v>4.9090539068213602E-3</v>
      </c>
      <c r="BR47" s="13">
        <v>4.43052490701856E-3</v>
      </c>
      <c r="BS47" s="13">
        <v>3.9682499291269803E-3</v>
      </c>
      <c r="BT47" s="13">
        <v>3.5240533612910202E-3</v>
      </c>
      <c r="BU47" s="13">
        <v>3.0996882444297999E-3</v>
      </c>
      <c r="BV47" s="13">
        <v>2.6968293537856002E-3</v>
      </c>
      <c r="BW47" s="13">
        <v>2.3170665893510801E-3</v>
      </c>
      <c r="BX47" s="13">
        <v>1.9618987012603398E-3</v>
      </c>
      <c r="BY47" s="13">
        <v>1.63272737490692E-3</v>
      </c>
      <c r="BZ47" s="13">
        <v>1.3308516991318499E-3</v>
      </c>
      <c r="CA47" s="13">
        <v>1.0574630393135501E-3</v>
      </c>
      <c r="CB47" s="13">
        <v>8.1364033559290798E-4</v>
      </c>
      <c r="CC47" s="13">
        <v>6.0034584478952204E-4</v>
      </c>
      <c r="CD47" s="13">
        <v>4.1842134281360903E-4</v>
      </c>
      <c r="CE47" s="13">
        <v>2.6858480256106702E-4</v>
      </c>
      <c r="CF47" s="13">
        <v>1.5142756040246799E-4</v>
      </c>
      <c r="CG47" s="13">
        <v>6.7411982448562101E-5</v>
      </c>
      <c r="CH47" s="13">
        <v>1.68696398024642E-5</v>
      </c>
      <c r="CI47" s="13">
        <v>0</v>
      </c>
    </row>
    <row r="48" spans="1:87" x14ac:dyDescent="0.2">
      <c r="A48" s="11" t="s">
        <v>74</v>
      </c>
      <c r="B48" s="12" t="s">
        <v>68</v>
      </c>
      <c r="C48" t="s">
        <v>128</v>
      </c>
      <c r="D48" s="13">
        <v>2.3327961018541302E-2</v>
      </c>
      <c r="E48" s="13">
        <v>3.3293245121968497E-2</v>
      </c>
      <c r="F48" s="13">
        <v>3.3293245121968497E-2</v>
      </c>
      <c r="G48" s="13">
        <v>3.3293245121968497E-2</v>
      </c>
      <c r="H48" s="13">
        <v>3.3293245121968497E-2</v>
      </c>
      <c r="I48" s="13">
        <v>-2.8917160075788099E-2</v>
      </c>
      <c r="J48" s="13">
        <v>-2.8917160075788099E-2</v>
      </c>
      <c r="K48" s="13">
        <v>-2.8917160075788099E-2</v>
      </c>
      <c r="L48" s="13">
        <v>-2.8917160075788099E-2</v>
      </c>
      <c r="M48" s="13">
        <v>-2.8917160075788099E-2</v>
      </c>
      <c r="N48" s="13">
        <v>-2.8917160075788099E-2</v>
      </c>
      <c r="O48" s="13">
        <v>-4.1752090241806697E-3</v>
      </c>
      <c r="P48" s="13">
        <v>-4.1752090241806697E-3</v>
      </c>
      <c r="Q48" s="13">
        <v>-4.1752090241806697E-3</v>
      </c>
      <c r="R48" s="13">
        <v>-4.1752090241806697E-3</v>
      </c>
      <c r="S48" s="13">
        <v>-4.1752090241806697E-3</v>
      </c>
      <c r="T48" s="13">
        <v>-4.1752090241806697E-3</v>
      </c>
      <c r="U48" s="13">
        <v>-4.1752090241806697E-3</v>
      </c>
      <c r="V48" s="13">
        <v>-4.1752090241806697E-3</v>
      </c>
      <c r="W48" s="13">
        <v>-4.1752090241806697E-3</v>
      </c>
      <c r="X48" s="13">
        <v>-4.1752090241806697E-3</v>
      </c>
      <c r="Y48" s="13">
        <v>-4.1752090241806697E-3</v>
      </c>
      <c r="Z48" s="13">
        <v>-4.1752090241806697E-3</v>
      </c>
      <c r="AA48" s="13">
        <v>1.7098143047474802E-2</v>
      </c>
      <c r="AB48" s="13">
        <v>1.7098143047474802E-2</v>
      </c>
      <c r="AC48" s="13">
        <v>1.7098143047474802E-2</v>
      </c>
      <c r="AD48" s="13">
        <v>1.7098143047474802E-2</v>
      </c>
      <c r="AE48" s="13">
        <v>1.7098143047474802E-2</v>
      </c>
      <c r="AF48" s="13">
        <v>1.7098143047474802E-2</v>
      </c>
      <c r="AG48" s="13">
        <v>1.7098143047474802E-2</v>
      </c>
      <c r="AH48" s="13">
        <v>1.7098143047474802E-2</v>
      </c>
      <c r="AI48" s="13">
        <v>1.7098143047474802E-2</v>
      </c>
      <c r="AJ48" s="13">
        <v>1.7098143047474802E-2</v>
      </c>
      <c r="AK48" s="13">
        <v>1.7098143047474802E-2</v>
      </c>
      <c r="AL48" s="13">
        <v>1.70812734076723E-2</v>
      </c>
      <c r="AM48" s="13">
        <v>1.7030731065026301E-2</v>
      </c>
      <c r="AN48" s="13">
        <v>1.69467154870723E-2</v>
      </c>
      <c r="AO48" s="13">
        <v>1.6829558244913698E-2</v>
      </c>
      <c r="AP48" s="13">
        <v>1.6679721704661199E-2</v>
      </c>
      <c r="AQ48" s="13">
        <v>1.6497797202685301E-2</v>
      </c>
      <c r="AR48" s="13">
        <v>1.62845027118819E-2</v>
      </c>
      <c r="AS48" s="13">
        <v>1.60406800081613E-2</v>
      </c>
      <c r="AT48" s="13">
        <v>1.5767291348343E-2</v>
      </c>
      <c r="AU48" s="13">
        <v>1.54654156725679E-2</v>
      </c>
      <c r="AV48" s="13">
        <v>1.51362443462145E-2</v>
      </c>
      <c r="AW48" s="13">
        <v>1.4781076458123699E-2</v>
      </c>
      <c r="AX48" s="13">
        <v>1.44013136936892E-2</v>
      </c>
      <c r="AY48" s="13">
        <v>1.3998454803045001E-2</v>
      </c>
      <c r="AZ48" s="13">
        <v>1.35740896861838E-2</v>
      </c>
      <c r="BA48" s="13">
        <v>1.31298931183478E-2</v>
      </c>
      <c r="BB48" s="13">
        <v>1.26676181404563E-2</v>
      </c>
      <c r="BC48" s="13">
        <v>1.2189089140653499E-2</v>
      </c>
      <c r="BD48" s="13">
        <v>1.16961946542826E-2</v>
      </c>
      <c r="BE48" s="13">
        <v>1.1190879910699199E-2</v>
      </c>
      <c r="BF48" s="13">
        <v>1.06751391563399E-2</v>
      </c>
      <c r="BG48" s="13">
        <v>1.01510077843427E-2</v>
      </c>
      <c r="BH48" s="13">
        <v>9.6205543017799308E-3</v>
      </c>
      <c r="BI48" s="13">
        <v>9.0858721662061392E-3</v>
      </c>
      <c r="BJ48" s="13">
        <v>8.5490715237374094E-3</v>
      </c>
      <c r="BK48" s="13">
        <v>8.0122708812686797E-3</v>
      </c>
      <c r="BL48" s="13">
        <v>7.4775887456948803E-3</v>
      </c>
      <c r="BM48" s="13">
        <v>6.94713526313211E-3</v>
      </c>
      <c r="BN48" s="13">
        <v>6.4230038911348803E-3</v>
      </c>
      <c r="BO48" s="13">
        <v>5.9072631367756197E-3</v>
      </c>
      <c r="BP48" s="13">
        <v>5.4019483931922602E-3</v>
      </c>
      <c r="BQ48" s="13">
        <v>4.9090539068213602E-3</v>
      </c>
      <c r="BR48" s="13">
        <v>4.43052490701856E-3</v>
      </c>
      <c r="BS48" s="13">
        <v>3.9682499291269803E-3</v>
      </c>
      <c r="BT48" s="13">
        <v>3.5240533612910202E-3</v>
      </c>
      <c r="BU48" s="13">
        <v>3.0996882444297999E-3</v>
      </c>
      <c r="BV48" s="13">
        <v>2.6968293537856002E-3</v>
      </c>
      <c r="BW48" s="13">
        <v>2.3170665893510801E-3</v>
      </c>
      <c r="BX48" s="13">
        <v>1.9618987012603398E-3</v>
      </c>
      <c r="BY48" s="13">
        <v>1.63272737490692E-3</v>
      </c>
      <c r="BZ48" s="13">
        <v>1.3308516991318499E-3</v>
      </c>
      <c r="CA48" s="13">
        <v>1.0574630393135501E-3</v>
      </c>
      <c r="CB48" s="13">
        <v>8.1364033559290798E-4</v>
      </c>
      <c r="CC48" s="13">
        <v>6.0034584478952204E-4</v>
      </c>
      <c r="CD48" s="13">
        <v>4.1842134281360903E-4</v>
      </c>
      <c r="CE48" s="13">
        <v>2.6858480256106702E-4</v>
      </c>
      <c r="CF48" s="13">
        <v>1.5142756040246799E-4</v>
      </c>
      <c r="CG48" s="13">
        <v>6.7411982448562101E-5</v>
      </c>
      <c r="CH48" s="13">
        <v>1.68696398024642E-5</v>
      </c>
      <c r="CI48" s="13">
        <v>0</v>
      </c>
    </row>
    <row r="49" spans="1:87" x14ac:dyDescent="0.2">
      <c r="A49" s="11" t="s">
        <v>74</v>
      </c>
      <c r="B49" s="12" t="s">
        <v>63</v>
      </c>
      <c r="C49" t="s">
        <v>129</v>
      </c>
      <c r="D49" s="13">
        <v>2.3327961018541302E-2</v>
      </c>
      <c r="E49" s="13">
        <v>3.3293245121968497E-2</v>
      </c>
      <c r="F49" s="13">
        <v>3.3293245121968497E-2</v>
      </c>
      <c r="G49" s="13">
        <v>3.3293245121968497E-2</v>
      </c>
      <c r="H49" s="13">
        <v>3.3293245121968497E-2</v>
      </c>
      <c r="I49" s="13">
        <v>-2.8917160075788099E-2</v>
      </c>
      <c r="J49" s="13">
        <v>-2.8917160075788099E-2</v>
      </c>
      <c r="K49" s="13">
        <v>-2.8917160075788099E-2</v>
      </c>
      <c r="L49" s="13">
        <v>-2.8917160075788099E-2</v>
      </c>
      <c r="M49" s="13">
        <v>-2.8917160075788099E-2</v>
      </c>
      <c r="N49" s="13">
        <v>-2.8917160075788099E-2</v>
      </c>
      <c r="O49" s="13">
        <v>-4.1752090241806697E-3</v>
      </c>
      <c r="P49" s="13">
        <v>-4.1752090241806697E-3</v>
      </c>
      <c r="Q49" s="13">
        <v>-4.1752090241806697E-3</v>
      </c>
      <c r="R49" s="13">
        <v>-4.1752090241806697E-3</v>
      </c>
      <c r="S49" s="13">
        <v>-4.1752090241806697E-3</v>
      </c>
      <c r="T49" s="13">
        <v>-4.1752090241806697E-3</v>
      </c>
      <c r="U49" s="13">
        <v>-4.1752090241806697E-3</v>
      </c>
      <c r="V49" s="13">
        <v>-4.1752090241806697E-3</v>
      </c>
      <c r="W49" s="13">
        <v>-4.1752090241806697E-3</v>
      </c>
      <c r="X49" s="13">
        <v>-4.1752090241806697E-3</v>
      </c>
      <c r="Y49" s="13">
        <v>-4.1752090241806697E-3</v>
      </c>
      <c r="Z49" s="13">
        <v>-4.1752090241806697E-3</v>
      </c>
      <c r="AA49" s="13">
        <v>1.7098143047474802E-2</v>
      </c>
      <c r="AB49" s="13">
        <v>1.7098143047474802E-2</v>
      </c>
      <c r="AC49" s="13">
        <v>1.7098143047474802E-2</v>
      </c>
      <c r="AD49" s="13">
        <v>1.7098143047474802E-2</v>
      </c>
      <c r="AE49" s="13">
        <v>1.7098143047474802E-2</v>
      </c>
      <c r="AF49" s="13">
        <v>1.7098143047474802E-2</v>
      </c>
      <c r="AG49" s="13">
        <v>1.7098143047474802E-2</v>
      </c>
      <c r="AH49" s="13">
        <v>1.7098143047474802E-2</v>
      </c>
      <c r="AI49" s="13">
        <v>1.7098143047474802E-2</v>
      </c>
      <c r="AJ49" s="13">
        <v>1.7098143047474802E-2</v>
      </c>
      <c r="AK49" s="13">
        <v>1.7098143047474802E-2</v>
      </c>
      <c r="AL49" s="13">
        <v>1.70812734076723E-2</v>
      </c>
      <c r="AM49" s="13">
        <v>1.7030731065026301E-2</v>
      </c>
      <c r="AN49" s="13">
        <v>1.69467154870723E-2</v>
      </c>
      <c r="AO49" s="13">
        <v>1.6829558244913698E-2</v>
      </c>
      <c r="AP49" s="13">
        <v>1.6679721704661199E-2</v>
      </c>
      <c r="AQ49" s="13">
        <v>1.6497797202685301E-2</v>
      </c>
      <c r="AR49" s="13">
        <v>1.62845027118819E-2</v>
      </c>
      <c r="AS49" s="13">
        <v>1.60406800081613E-2</v>
      </c>
      <c r="AT49" s="13">
        <v>1.5767291348343E-2</v>
      </c>
      <c r="AU49" s="13">
        <v>1.54654156725679E-2</v>
      </c>
      <c r="AV49" s="13">
        <v>1.51362443462145E-2</v>
      </c>
      <c r="AW49" s="13">
        <v>1.4781076458123699E-2</v>
      </c>
      <c r="AX49" s="13">
        <v>1.44013136936892E-2</v>
      </c>
      <c r="AY49" s="13">
        <v>1.3998454803045001E-2</v>
      </c>
      <c r="AZ49" s="13">
        <v>1.35740896861838E-2</v>
      </c>
      <c r="BA49" s="13">
        <v>1.31298931183478E-2</v>
      </c>
      <c r="BB49" s="13">
        <v>1.26676181404563E-2</v>
      </c>
      <c r="BC49" s="13">
        <v>1.2189089140653499E-2</v>
      </c>
      <c r="BD49" s="13">
        <v>1.16961946542826E-2</v>
      </c>
      <c r="BE49" s="13">
        <v>1.1190879910699199E-2</v>
      </c>
      <c r="BF49" s="13">
        <v>1.06751391563399E-2</v>
      </c>
      <c r="BG49" s="13">
        <v>1.01510077843427E-2</v>
      </c>
      <c r="BH49" s="13">
        <v>9.6205543017799308E-3</v>
      </c>
      <c r="BI49" s="13">
        <v>9.0858721662061392E-3</v>
      </c>
      <c r="BJ49" s="13">
        <v>8.5490715237374094E-3</v>
      </c>
      <c r="BK49" s="13">
        <v>8.0122708812686797E-3</v>
      </c>
      <c r="BL49" s="13">
        <v>7.4775887456948803E-3</v>
      </c>
      <c r="BM49" s="13">
        <v>6.94713526313211E-3</v>
      </c>
      <c r="BN49" s="13">
        <v>6.4230038911348803E-3</v>
      </c>
      <c r="BO49" s="13">
        <v>5.9072631367756197E-3</v>
      </c>
      <c r="BP49" s="13">
        <v>5.4019483931922602E-3</v>
      </c>
      <c r="BQ49" s="13">
        <v>4.9090539068213602E-3</v>
      </c>
      <c r="BR49" s="13">
        <v>4.43052490701856E-3</v>
      </c>
      <c r="BS49" s="13">
        <v>3.9682499291269803E-3</v>
      </c>
      <c r="BT49" s="13">
        <v>3.5240533612910202E-3</v>
      </c>
      <c r="BU49" s="13">
        <v>3.0996882444297999E-3</v>
      </c>
      <c r="BV49" s="13">
        <v>2.6968293537856002E-3</v>
      </c>
      <c r="BW49" s="13">
        <v>2.3170665893510801E-3</v>
      </c>
      <c r="BX49" s="13">
        <v>1.9618987012603398E-3</v>
      </c>
      <c r="BY49" s="13">
        <v>1.63272737490692E-3</v>
      </c>
      <c r="BZ49" s="13">
        <v>1.3308516991318499E-3</v>
      </c>
      <c r="CA49" s="13">
        <v>1.0574630393135501E-3</v>
      </c>
      <c r="CB49" s="13">
        <v>8.1364033559290798E-4</v>
      </c>
      <c r="CC49" s="13">
        <v>6.0034584478952204E-4</v>
      </c>
      <c r="CD49" s="13">
        <v>4.1842134281360903E-4</v>
      </c>
      <c r="CE49" s="13">
        <v>2.6858480256106702E-4</v>
      </c>
      <c r="CF49" s="13">
        <v>1.5142756040246799E-4</v>
      </c>
      <c r="CG49" s="13">
        <v>6.7411982448562101E-5</v>
      </c>
      <c r="CH49" s="13">
        <v>1.68696398024642E-5</v>
      </c>
      <c r="CI49" s="13">
        <v>0</v>
      </c>
    </row>
    <row r="50" spans="1:87" x14ac:dyDescent="0.2">
      <c r="A50" s="11" t="s">
        <v>74</v>
      </c>
      <c r="B50" s="12" t="s">
        <v>60</v>
      </c>
      <c r="C50" t="s">
        <v>130</v>
      </c>
      <c r="D50" s="13">
        <v>2.3327961018541302E-2</v>
      </c>
      <c r="E50" s="13">
        <v>3.3293245121968497E-2</v>
      </c>
      <c r="F50" s="13">
        <v>3.3293245121968497E-2</v>
      </c>
      <c r="G50" s="13">
        <v>3.3293245121968497E-2</v>
      </c>
      <c r="H50" s="13">
        <v>3.3293245121968497E-2</v>
      </c>
      <c r="I50" s="13">
        <v>-2.8917160075788099E-2</v>
      </c>
      <c r="J50" s="13">
        <v>-2.8917160075788099E-2</v>
      </c>
      <c r="K50" s="13">
        <v>-2.8917160075788099E-2</v>
      </c>
      <c r="L50" s="13">
        <v>-2.8917160075788099E-2</v>
      </c>
      <c r="M50" s="13">
        <v>-2.8917160075788099E-2</v>
      </c>
      <c r="N50" s="13">
        <v>-2.8917160075788099E-2</v>
      </c>
      <c r="O50" s="13">
        <v>-4.1752090241806697E-3</v>
      </c>
      <c r="P50" s="13">
        <v>-4.1752090241806697E-3</v>
      </c>
      <c r="Q50" s="13">
        <v>-4.1752090241806697E-3</v>
      </c>
      <c r="R50" s="13">
        <v>-4.1752090241806697E-3</v>
      </c>
      <c r="S50" s="13">
        <v>-4.1752090241806697E-3</v>
      </c>
      <c r="T50" s="13">
        <v>-4.1752090241806697E-3</v>
      </c>
      <c r="U50" s="13">
        <v>-4.1752090241806697E-3</v>
      </c>
      <c r="V50" s="13">
        <v>-4.1752090241806697E-3</v>
      </c>
      <c r="W50" s="13">
        <v>-4.1752090241806697E-3</v>
      </c>
      <c r="X50" s="13">
        <v>-4.1752090241806697E-3</v>
      </c>
      <c r="Y50" s="13">
        <v>-4.1752090241806697E-3</v>
      </c>
      <c r="Z50" s="13">
        <v>-4.1752090241806697E-3</v>
      </c>
      <c r="AA50" s="13">
        <v>1.7098143047474802E-2</v>
      </c>
      <c r="AB50" s="13">
        <v>1.7098143047474802E-2</v>
      </c>
      <c r="AC50" s="13">
        <v>1.7098143047474802E-2</v>
      </c>
      <c r="AD50" s="13">
        <v>1.7098143047474802E-2</v>
      </c>
      <c r="AE50" s="13">
        <v>1.7098143047474802E-2</v>
      </c>
      <c r="AF50" s="13">
        <v>1.7098143047474802E-2</v>
      </c>
      <c r="AG50" s="13">
        <v>1.7098143047474802E-2</v>
      </c>
      <c r="AH50" s="13">
        <v>1.7098143047474802E-2</v>
      </c>
      <c r="AI50" s="13">
        <v>1.7098143047474802E-2</v>
      </c>
      <c r="AJ50" s="13">
        <v>1.7098143047474802E-2</v>
      </c>
      <c r="AK50" s="13">
        <v>1.7098143047474802E-2</v>
      </c>
      <c r="AL50" s="13">
        <v>1.70812734076723E-2</v>
      </c>
      <c r="AM50" s="13">
        <v>1.7030731065026301E-2</v>
      </c>
      <c r="AN50" s="13">
        <v>1.69467154870723E-2</v>
      </c>
      <c r="AO50" s="13">
        <v>1.6829558244913698E-2</v>
      </c>
      <c r="AP50" s="13">
        <v>1.6679721704661199E-2</v>
      </c>
      <c r="AQ50" s="13">
        <v>1.6497797202685301E-2</v>
      </c>
      <c r="AR50" s="13">
        <v>1.62845027118819E-2</v>
      </c>
      <c r="AS50" s="13">
        <v>1.60406800081613E-2</v>
      </c>
      <c r="AT50" s="13">
        <v>1.5767291348343E-2</v>
      </c>
      <c r="AU50" s="13">
        <v>1.54654156725679E-2</v>
      </c>
      <c r="AV50" s="13">
        <v>1.51362443462145E-2</v>
      </c>
      <c r="AW50" s="13">
        <v>1.4781076458123699E-2</v>
      </c>
      <c r="AX50" s="13">
        <v>1.44013136936892E-2</v>
      </c>
      <c r="AY50" s="13">
        <v>1.3998454803045001E-2</v>
      </c>
      <c r="AZ50" s="13">
        <v>1.35740896861838E-2</v>
      </c>
      <c r="BA50" s="13">
        <v>1.31298931183478E-2</v>
      </c>
      <c r="BB50" s="13">
        <v>1.26676181404563E-2</v>
      </c>
      <c r="BC50" s="13">
        <v>1.2189089140653499E-2</v>
      </c>
      <c r="BD50" s="13">
        <v>1.16961946542826E-2</v>
      </c>
      <c r="BE50" s="13">
        <v>1.1190879910699199E-2</v>
      </c>
      <c r="BF50" s="13">
        <v>1.06751391563399E-2</v>
      </c>
      <c r="BG50" s="13">
        <v>1.01510077843427E-2</v>
      </c>
      <c r="BH50" s="13">
        <v>9.6205543017799308E-3</v>
      </c>
      <c r="BI50" s="13">
        <v>9.0858721662061392E-3</v>
      </c>
      <c r="BJ50" s="13">
        <v>8.5490715237374094E-3</v>
      </c>
      <c r="BK50" s="13">
        <v>8.0122708812686797E-3</v>
      </c>
      <c r="BL50" s="13">
        <v>7.4775887456948803E-3</v>
      </c>
      <c r="BM50" s="13">
        <v>6.94713526313211E-3</v>
      </c>
      <c r="BN50" s="13">
        <v>6.4230038911348803E-3</v>
      </c>
      <c r="BO50" s="13">
        <v>5.9072631367756197E-3</v>
      </c>
      <c r="BP50" s="13">
        <v>5.4019483931922602E-3</v>
      </c>
      <c r="BQ50" s="13">
        <v>4.9090539068213602E-3</v>
      </c>
      <c r="BR50" s="13">
        <v>4.43052490701856E-3</v>
      </c>
      <c r="BS50" s="13">
        <v>3.9682499291269803E-3</v>
      </c>
      <c r="BT50" s="13">
        <v>3.5240533612910202E-3</v>
      </c>
      <c r="BU50" s="13">
        <v>3.0996882444297999E-3</v>
      </c>
      <c r="BV50" s="13">
        <v>2.6968293537856002E-3</v>
      </c>
      <c r="BW50" s="13">
        <v>2.3170665893510801E-3</v>
      </c>
      <c r="BX50" s="13">
        <v>1.9618987012603398E-3</v>
      </c>
      <c r="BY50" s="13">
        <v>1.63272737490692E-3</v>
      </c>
      <c r="BZ50" s="13">
        <v>1.3308516991318499E-3</v>
      </c>
      <c r="CA50" s="13">
        <v>1.0574630393135501E-3</v>
      </c>
      <c r="CB50" s="13">
        <v>8.1364033559290798E-4</v>
      </c>
      <c r="CC50" s="13">
        <v>6.0034584478952204E-4</v>
      </c>
      <c r="CD50" s="13">
        <v>4.1842134281360903E-4</v>
      </c>
      <c r="CE50" s="13">
        <v>2.6858480256106702E-4</v>
      </c>
      <c r="CF50" s="13">
        <v>1.5142756040246799E-4</v>
      </c>
      <c r="CG50" s="13">
        <v>6.7411982448562101E-5</v>
      </c>
      <c r="CH50" s="13">
        <v>1.68696398024642E-5</v>
      </c>
      <c r="CI50" s="13">
        <v>0</v>
      </c>
    </row>
    <row r="51" spans="1:87" x14ac:dyDescent="0.2">
      <c r="A51" s="11" t="s">
        <v>74</v>
      </c>
      <c r="B51" s="12" t="s">
        <v>75</v>
      </c>
      <c r="C51" t="s">
        <v>131</v>
      </c>
      <c r="D51" s="13">
        <v>2.3327961018541302E-2</v>
      </c>
      <c r="E51" s="13">
        <v>3.3293245121968497E-2</v>
      </c>
      <c r="F51" s="13">
        <v>3.3293245121968497E-2</v>
      </c>
      <c r="G51" s="13">
        <v>3.3293245121968497E-2</v>
      </c>
      <c r="H51" s="13">
        <v>3.3293245121968497E-2</v>
      </c>
      <c r="I51" s="13">
        <v>-2.8917160075788099E-2</v>
      </c>
      <c r="J51" s="13">
        <v>-2.8917160075788099E-2</v>
      </c>
      <c r="K51" s="13">
        <v>-2.8917160075788099E-2</v>
      </c>
      <c r="L51" s="13">
        <v>-2.8917160075788099E-2</v>
      </c>
      <c r="M51" s="13">
        <v>-2.8917160075788099E-2</v>
      </c>
      <c r="N51" s="13">
        <v>-2.8917160075788099E-2</v>
      </c>
      <c r="O51" s="13">
        <v>-4.1752090241806697E-3</v>
      </c>
      <c r="P51" s="13">
        <v>-4.1752090241806697E-3</v>
      </c>
      <c r="Q51" s="13">
        <v>-4.1752090241806697E-3</v>
      </c>
      <c r="R51" s="13">
        <v>-4.1752090241806697E-3</v>
      </c>
      <c r="S51" s="13">
        <v>-4.1752090241806697E-3</v>
      </c>
      <c r="T51" s="13">
        <v>-4.1752090241806697E-3</v>
      </c>
      <c r="U51" s="13">
        <v>-4.1752090241806697E-3</v>
      </c>
      <c r="V51" s="13">
        <v>-4.1752090241806697E-3</v>
      </c>
      <c r="W51" s="13">
        <v>-4.1752090241806697E-3</v>
      </c>
      <c r="X51" s="13">
        <v>-4.1752090241806697E-3</v>
      </c>
      <c r="Y51" s="13">
        <v>-4.1752090241806697E-3</v>
      </c>
      <c r="Z51" s="13">
        <v>-4.1752090241806697E-3</v>
      </c>
      <c r="AA51" s="13">
        <v>1.7098143047474802E-2</v>
      </c>
      <c r="AB51" s="13">
        <v>1.7098143047474802E-2</v>
      </c>
      <c r="AC51" s="13">
        <v>1.7098143047474802E-2</v>
      </c>
      <c r="AD51" s="13">
        <v>1.7098143047474802E-2</v>
      </c>
      <c r="AE51" s="13">
        <v>1.7098143047474802E-2</v>
      </c>
      <c r="AF51" s="13">
        <v>1.7098143047474802E-2</v>
      </c>
      <c r="AG51" s="13">
        <v>1.7098143047474802E-2</v>
      </c>
      <c r="AH51" s="13">
        <v>1.7098143047474802E-2</v>
      </c>
      <c r="AI51" s="13">
        <v>1.7098143047474802E-2</v>
      </c>
      <c r="AJ51" s="13">
        <v>1.7098143047474802E-2</v>
      </c>
      <c r="AK51" s="13">
        <v>1.7098143047474802E-2</v>
      </c>
      <c r="AL51" s="13">
        <v>1.70812734076723E-2</v>
      </c>
      <c r="AM51" s="13">
        <v>1.7030731065026301E-2</v>
      </c>
      <c r="AN51" s="13">
        <v>1.69467154870723E-2</v>
      </c>
      <c r="AO51" s="13">
        <v>1.6829558244913698E-2</v>
      </c>
      <c r="AP51" s="13">
        <v>1.6679721704661199E-2</v>
      </c>
      <c r="AQ51" s="13">
        <v>1.6497797202685301E-2</v>
      </c>
      <c r="AR51" s="13">
        <v>1.62845027118819E-2</v>
      </c>
      <c r="AS51" s="13">
        <v>1.60406800081613E-2</v>
      </c>
      <c r="AT51" s="13">
        <v>1.5767291348343E-2</v>
      </c>
      <c r="AU51" s="13">
        <v>1.54654156725679E-2</v>
      </c>
      <c r="AV51" s="13">
        <v>1.51362443462145E-2</v>
      </c>
      <c r="AW51" s="13">
        <v>1.4781076458123699E-2</v>
      </c>
      <c r="AX51" s="13">
        <v>1.44013136936892E-2</v>
      </c>
      <c r="AY51" s="13">
        <v>1.3998454803045001E-2</v>
      </c>
      <c r="AZ51" s="13">
        <v>1.35740896861838E-2</v>
      </c>
      <c r="BA51" s="13">
        <v>1.31298931183478E-2</v>
      </c>
      <c r="BB51" s="13">
        <v>1.26676181404563E-2</v>
      </c>
      <c r="BC51" s="13">
        <v>1.2189089140653499E-2</v>
      </c>
      <c r="BD51" s="13">
        <v>1.16961946542826E-2</v>
      </c>
      <c r="BE51" s="13">
        <v>1.1190879910699199E-2</v>
      </c>
      <c r="BF51" s="13">
        <v>1.06751391563399E-2</v>
      </c>
      <c r="BG51" s="13">
        <v>1.01510077843427E-2</v>
      </c>
      <c r="BH51" s="13">
        <v>9.6205543017799308E-3</v>
      </c>
      <c r="BI51" s="13">
        <v>9.0858721662061392E-3</v>
      </c>
      <c r="BJ51" s="13">
        <v>8.5490715237374094E-3</v>
      </c>
      <c r="BK51" s="13">
        <v>8.0122708812686797E-3</v>
      </c>
      <c r="BL51" s="13">
        <v>7.4775887456948803E-3</v>
      </c>
      <c r="BM51" s="13">
        <v>6.94713526313211E-3</v>
      </c>
      <c r="BN51" s="13">
        <v>6.4230038911348803E-3</v>
      </c>
      <c r="BO51" s="13">
        <v>5.9072631367756197E-3</v>
      </c>
      <c r="BP51" s="13">
        <v>5.4019483931922602E-3</v>
      </c>
      <c r="BQ51" s="13">
        <v>4.9090539068213602E-3</v>
      </c>
      <c r="BR51" s="13">
        <v>4.43052490701856E-3</v>
      </c>
      <c r="BS51" s="13">
        <v>3.9682499291269803E-3</v>
      </c>
      <c r="BT51" s="13">
        <v>3.5240533612910202E-3</v>
      </c>
      <c r="BU51" s="13">
        <v>3.0996882444297999E-3</v>
      </c>
      <c r="BV51" s="13">
        <v>2.6968293537856002E-3</v>
      </c>
      <c r="BW51" s="13">
        <v>2.3170665893510801E-3</v>
      </c>
      <c r="BX51" s="13">
        <v>1.9618987012603398E-3</v>
      </c>
      <c r="BY51" s="13">
        <v>1.63272737490692E-3</v>
      </c>
      <c r="BZ51" s="13">
        <v>1.3308516991318499E-3</v>
      </c>
      <c r="CA51" s="13">
        <v>1.0574630393135501E-3</v>
      </c>
      <c r="CB51" s="13">
        <v>8.1364033559290798E-4</v>
      </c>
      <c r="CC51" s="13">
        <v>6.0034584478952204E-4</v>
      </c>
      <c r="CD51" s="13">
        <v>4.1842134281360903E-4</v>
      </c>
      <c r="CE51" s="13">
        <v>2.6858480256106702E-4</v>
      </c>
      <c r="CF51" s="13">
        <v>1.5142756040246799E-4</v>
      </c>
      <c r="CG51" s="13">
        <v>6.7411982448562101E-5</v>
      </c>
      <c r="CH51" s="13">
        <v>1.68696398024642E-5</v>
      </c>
      <c r="CI51" s="13">
        <v>0</v>
      </c>
    </row>
    <row r="52" spans="1:87" x14ac:dyDescent="0.2">
      <c r="A52" s="11" t="s">
        <v>74</v>
      </c>
      <c r="B52" s="12" t="s">
        <v>67</v>
      </c>
      <c r="C52" t="s">
        <v>132</v>
      </c>
      <c r="D52" s="13">
        <v>2.3327961018541302E-2</v>
      </c>
      <c r="E52" s="13">
        <v>3.3293245121968497E-2</v>
      </c>
      <c r="F52" s="13">
        <v>3.3293245121968497E-2</v>
      </c>
      <c r="G52" s="13">
        <v>3.3293245121968497E-2</v>
      </c>
      <c r="H52" s="13">
        <v>3.3293245121968497E-2</v>
      </c>
      <c r="I52" s="13">
        <v>-2.8917160075788099E-2</v>
      </c>
      <c r="J52" s="13">
        <v>-2.8917160075788099E-2</v>
      </c>
      <c r="K52" s="13">
        <v>-2.8917160075788099E-2</v>
      </c>
      <c r="L52" s="13">
        <v>-2.8917160075788099E-2</v>
      </c>
      <c r="M52" s="13">
        <v>-2.8917160075788099E-2</v>
      </c>
      <c r="N52" s="13">
        <v>-2.8917160075788099E-2</v>
      </c>
      <c r="O52" s="13">
        <v>-4.1752090241806697E-3</v>
      </c>
      <c r="P52" s="13">
        <v>-4.1752090241806697E-3</v>
      </c>
      <c r="Q52" s="13">
        <v>-4.1752090241806697E-3</v>
      </c>
      <c r="R52" s="13">
        <v>-4.1752090241806697E-3</v>
      </c>
      <c r="S52" s="13">
        <v>-4.1752090241806697E-3</v>
      </c>
      <c r="T52" s="13">
        <v>-4.1752090241806697E-3</v>
      </c>
      <c r="U52" s="13">
        <v>-4.1752090241806697E-3</v>
      </c>
      <c r="V52" s="13">
        <v>-4.1752090241806697E-3</v>
      </c>
      <c r="W52" s="13">
        <v>-4.1752090241806697E-3</v>
      </c>
      <c r="X52" s="13">
        <v>-4.1752090241806697E-3</v>
      </c>
      <c r="Y52" s="13">
        <v>-4.1752090241806697E-3</v>
      </c>
      <c r="Z52" s="13">
        <v>-4.1752090241806697E-3</v>
      </c>
      <c r="AA52" s="13">
        <v>1.7098143047474802E-2</v>
      </c>
      <c r="AB52" s="13">
        <v>1.7098143047474802E-2</v>
      </c>
      <c r="AC52" s="13">
        <v>1.7098143047474802E-2</v>
      </c>
      <c r="AD52" s="13">
        <v>1.7098143047474802E-2</v>
      </c>
      <c r="AE52" s="13">
        <v>1.7098143047474802E-2</v>
      </c>
      <c r="AF52" s="13">
        <v>1.7098143047474802E-2</v>
      </c>
      <c r="AG52" s="13">
        <v>1.7098143047474802E-2</v>
      </c>
      <c r="AH52" s="13">
        <v>1.7098143047474802E-2</v>
      </c>
      <c r="AI52" s="13">
        <v>1.7098143047474802E-2</v>
      </c>
      <c r="AJ52" s="13">
        <v>1.7098143047474802E-2</v>
      </c>
      <c r="AK52" s="13">
        <v>1.7098143047474802E-2</v>
      </c>
      <c r="AL52" s="13">
        <v>1.70812734076723E-2</v>
      </c>
      <c r="AM52" s="13">
        <v>1.7030731065026301E-2</v>
      </c>
      <c r="AN52" s="13">
        <v>1.69467154870723E-2</v>
      </c>
      <c r="AO52" s="13">
        <v>1.6829558244913698E-2</v>
      </c>
      <c r="AP52" s="13">
        <v>1.6679721704661199E-2</v>
      </c>
      <c r="AQ52" s="13">
        <v>1.6497797202685301E-2</v>
      </c>
      <c r="AR52" s="13">
        <v>1.62845027118819E-2</v>
      </c>
      <c r="AS52" s="13">
        <v>1.60406800081613E-2</v>
      </c>
      <c r="AT52" s="13">
        <v>1.5767291348343E-2</v>
      </c>
      <c r="AU52" s="13">
        <v>1.54654156725679E-2</v>
      </c>
      <c r="AV52" s="13">
        <v>1.51362443462145E-2</v>
      </c>
      <c r="AW52" s="13">
        <v>1.4781076458123699E-2</v>
      </c>
      <c r="AX52" s="13">
        <v>1.44013136936892E-2</v>
      </c>
      <c r="AY52" s="13">
        <v>1.3998454803045001E-2</v>
      </c>
      <c r="AZ52" s="13">
        <v>1.35740896861838E-2</v>
      </c>
      <c r="BA52" s="13">
        <v>1.31298931183478E-2</v>
      </c>
      <c r="BB52" s="13">
        <v>1.26676181404563E-2</v>
      </c>
      <c r="BC52" s="13">
        <v>1.2189089140653499E-2</v>
      </c>
      <c r="BD52" s="13">
        <v>1.16961946542826E-2</v>
      </c>
      <c r="BE52" s="13">
        <v>1.1190879910699199E-2</v>
      </c>
      <c r="BF52" s="13">
        <v>1.06751391563399E-2</v>
      </c>
      <c r="BG52" s="13">
        <v>1.01510077843427E-2</v>
      </c>
      <c r="BH52" s="13">
        <v>9.6205543017799308E-3</v>
      </c>
      <c r="BI52" s="13">
        <v>9.0858721662061392E-3</v>
      </c>
      <c r="BJ52" s="13">
        <v>8.5490715237374094E-3</v>
      </c>
      <c r="BK52" s="13">
        <v>8.0122708812686797E-3</v>
      </c>
      <c r="BL52" s="13">
        <v>7.4775887456948803E-3</v>
      </c>
      <c r="BM52" s="13">
        <v>6.94713526313211E-3</v>
      </c>
      <c r="BN52" s="13">
        <v>6.4230038911348803E-3</v>
      </c>
      <c r="BO52" s="13">
        <v>5.9072631367756197E-3</v>
      </c>
      <c r="BP52" s="13">
        <v>5.4019483931922602E-3</v>
      </c>
      <c r="BQ52" s="13">
        <v>4.9090539068213602E-3</v>
      </c>
      <c r="BR52" s="13">
        <v>4.43052490701856E-3</v>
      </c>
      <c r="BS52" s="13">
        <v>3.9682499291269803E-3</v>
      </c>
      <c r="BT52" s="13">
        <v>3.5240533612910202E-3</v>
      </c>
      <c r="BU52" s="13">
        <v>3.0996882444297999E-3</v>
      </c>
      <c r="BV52" s="13">
        <v>2.6968293537856002E-3</v>
      </c>
      <c r="BW52" s="13">
        <v>2.3170665893510801E-3</v>
      </c>
      <c r="BX52" s="13">
        <v>1.9618987012603398E-3</v>
      </c>
      <c r="BY52" s="13">
        <v>1.63272737490692E-3</v>
      </c>
      <c r="BZ52" s="13">
        <v>1.3308516991318499E-3</v>
      </c>
      <c r="CA52" s="13">
        <v>1.0574630393135501E-3</v>
      </c>
      <c r="CB52" s="13">
        <v>8.1364033559290798E-4</v>
      </c>
      <c r="CC52" s="13">
        <v>6.0034584478952204E-4</v>
      </c>
      <c r="CD52" s="13">
        <v>4.1842134281360903E-4</v>
      </c>
      <c r="CE52" s="13">
        <v>2.6858480256106702E-4</v>
      </c>
      <c r="CF52" s="13">
        <v>1.5142756040246799E-4</v>
      </c>
      <c r="CG52" s="13">
        <v>6.7411982448562101E-5</v>
      </c>
      <c r="CH52" s="13">
        <v>1.68696398024642E-5</v>
      </c>
      <c r="CI52" s="13">
        <v>0</v>
      </c>
    </row>
    <row r="53" spans="1:87" x14ac:dyDescent="0.2">
      <c r="A53" s="11" t="s">
        <v>74</v>
      </c>
      <c r="B53" s="12" t="s">
        <v>84</v>
      </c>
      <c r="C53" t="s">
        <v>133</v>
      </c>
      <c r="D53" s="13">
        <v>2.3327961018541302E-2</v>
      </c>
      <c r="E53" s="13">
        <v>3.3293245121968497E-2</v>
      </c>
      <c r="F53" s="13">
        <v>3.3293245121968497E-2</v>
      </c>
      <c r="G53" s="13">
        <v>3.3293245121968497E-2</v>
      </c>
      <c r="H53" s="13">
        <v>3.3293245121968497E-2</v>
      </c>
      <c r="I53" s="13">
        <v>-2.8917160075788099E-2</v>
      </c>
      <c r="J53" s="13">
        <v>-2.8917160075788099E-2</v>
      </c>
      <c r="K53" s="13">
        <v>-2.8917160075788099E-2</v>
      </c>
      <c r="L53" s="13">
        <v>-2.8917160075788099E-2</v>
      </c>
      <c r="M53" s="13">
        <v>-2.8917160075788099E-2</v>
      </c>
      <c r="N53" s="13">
        <v>-2.8917160075788099E-2</v>
      </c>
      <c r="O53" s="13">
        <v>-4.1752090241806697E-3</v>
      </c>
      <c r="P53" s="13">
        <v>-4.1752090241806697E-3</v>
      </c>
      <c r="Q53" s="13">
        <v>-4.1752090241806697E-3</v>
      </c>
      <c r="R53" s="13">
        <v>-4.1752090241806697E-3</v>
      </c>
      <c r="S53" s="13">
        <v>-4.1752090241806697E-3</v>
      </c>
      <c r="T53" s="13">
        <v>-4.1752090241806697E-3</v>
      </c>
      <c r="U53" s="13">
        <v>-4.1752090241806697E-3</v>
      </c>
      <c r="V53" s="13">
        <v>-4.1752090241806697E-3</v>
      </c>
      <c r="W53" s="13">
        <v>-4.1752090241806697E-3</v>
      </c>
      <c r="X53" s="13">
        <v>-4.1752090241806697E-3</v>
      </c>
      <c r="Y53" s="13">
        <v>-4.1752090241806697E-3</v>
      </c>
      <c r="Z53" s="13">
        <v>-4.1752090241806697E-3</v>
      </c>
      <c r="AA53" s="13">
        <v>1.7098143047474802E-2</v>
      </c>
      <c r="AB53" s="13">
        <v>1.7098143047474802E-2</v>
      </c>
      <c r="AC53" s="13">
        <v>1.7098143047474802E-2</v>
      </c>
      <c r="AD53" s="13">
        <v>1.7098143047474802E-2</v>
      </c>
      <c r="AE53" s="13">
        <v>1.7098143047474802E-2</v>
      </c>
      <c r="AF53" s="13">
        <v>1.7098143047474802E-2</v>
      </c>
      <c r="AG53" s="13">
        <v>1.7098143047474802E-2</v>
      </c>
      <c r="AH53" s="13">
        <v>1.7098143047474802E-2</v>
      </c>
      <c r="AI53" s="13">
        <v>1.7098143047474802E-2</v>
      </c>
      <c r="AJ53" s="13">
        <v>1.7098143047474802E-2</v>
      </c>
      <c r="AK53" s="13">
        <v>1.7098143047474802E-2</v>
      </c>
      <c r="AL53" s="13">
        <v>1.70812734076723E-2</v>
      </c>
      <c r="AM53" s="13">
        <v>1.7030731065026301E-2</v>
      </c>
      <c r="AN53" s="13">
        <v>1.69467154870723E-2</v>
      </c>
      <c r="AO53" s="13">
        <v>1.6829558244913698E-2</v>
      </c>
      <c r="AP53" s="13">
        <v>1.6679721704661199E-2</v>
      </c>
      <c r="AQ53" s="13">
        <v>1.6497797202685301E-2</v>
      </c>
      <c r="AR53" s="13">
        <v>1.62845027118819E-2</v>
      </c>
      <c r="AS53" s="13">
        <v>1.60406800081613E-2</v>
      </c>
      <c r="AT53" s="13">
        <v>1.5767291348343E-2</v>
      </c>
      <c r="AU53" s="13">
        <v>1.54654156725679E-2</v>
      </c>
      <c r="AV53" s="13">
        <v>1.51362443462145E-2</v>
      </c>
      <c r="AW53" s="13">
        <v>1.4781076458123699E-2</v>
      </c>
      <c r="AX53" s="13">
        <v>1.44013136936892E-2</v>
      </c>
      <c r="AY53" s="13">
        <v>1.3998454803045001E-2</v>
      </c>
      <c r="AZ53" s="13">
        <v>1.35740896861838E-2</v>
      </c>
      <c r="BA53" s="13">
        <v>1.31298931183478E-2</v>
      </c>
      <c r="BB53" s="13">
        <v>1.26676181404563E-2</v>
      </c>
      <c r="BC53" s="13">
        <v>1.2189089140653499E-2</v>
      </c>
      <c r="BD53" s="13">
        <v>1.16961946542826E-2</v>
      </c>
      <c r="BE53" s="13">
        <v>1.1190879910699199E-2</v>
      </c>
      <c r="BF53" s="13">
        <v>1.06751391563399E-2</v>
      </c>
      <c r="BG53" s="13">
        <v>1.01510077843427E-2</v>
      </c>
      <c r="BH53" s="13">
        <v>9.6205543017799308E-3</v>
      </c>
      <c r="BI53" s="13">
        <v>9.0858721662061392E-3</v>
      </c>
      <c r="BJ53" s="13">
        <v>8.5490715237374094E-3</v>
      </c>
      <c r="BK53" s="13">
        <v>8.0122708812686797E-3</v>
      </c>
      <c r="BL53" s="13">
        <v>7.4775887456948803E-3</v>
      </c>
      <c r="BM53" s="13">
        <v>6.94713526313211E-3</v>
      </c>
      <c r="BN53" s="13">
        <v>6.4230038911348803E-3</v>
      </c>
      <c r="BO53" s="13">
        <v>5.9072631367756197E-3</v>
      </c>
      <c r="BP53" s="13">
        <v>5.4019483931922602E-3</v>
      </c>
      <c r="BQ53" s="13">
        <v>4.9090539068213602E-3</v>
      </c>
      <c r="BR53" s="13">
        <v>4.43052490701856E-3</v>
      </c>
      <c r="BS53" s="13">
        <v>3.9682499291269803E-3</v>
      </c>
      <c r="BT53" s="13">
        <v>3.5240533612910202E-3</v>
      </c>
      <c r="BU53" s="13">
        <v>3.0996882444297999E-3</v>
      </c>
      <c r="BV53" s="13">
        <v>2.6968293537856002E-3</v>
      </c>
      <c r="BW53" s="13">
        <v>2.3170665893510801E-3</v>
      </c>
      <c r="BX53" s="13">
        <v>1.9618987012603398E-3</v>
      </c>
      <c r="BY53" s="13">
        <v>1.63272737490692E-3</v>
      </c>
      <c r="BZ53" s="13">
        <v>1.3308516991318499E-3</v>
      </c>
      <c r="CA53" s="13">
        <v>1.0574630393135501E-3</v>
      </c>
      <c r="CB53" s="13">
        <v>8.1364033559290798E-4</v>
      </c>
      <c r="CC53" s="13">
        <v>6.0034584478952204E-4</v>
      </c>
      <c r="CD53" s="13">
        <v>4.1842134281360903E-4</v>
      </c>
      <c r="CE53" s="13">
        <v>2.6858480256106702E-4</v>
      </c>
      <c r="CF53" s="13">
        <v>1.5142756040246799E-4</v>
      </c>
      <c r="CG53" s="13">
        <v>6.7411982448562101E-5</v>
      </c>
      <c r="CH53" s="13">
        <v>1.68696398024642E-5</v>
      </c>
      <c r="CI53" s="13">
        <v>0</v>
      </c>
    </row>
    <row r="54" spans="1:87" x14ac:dyDescent="0.2">
      <c r="A54" s="11" t="s">
        <v>74</v>
      </c>
      <c r="B54" s="12" t="s">
        <v>86</v>
      </c>
      <c r="C54" t="s">
        <v>134</v>
      </c>
      <c r="D54" s="13">
        <v>2.3327961018541302E-2</v>
      </c>
      <c r="E54" s="13">
        <v>3.3293245121968497E-2</v>
      </c>
      <c r="F54" s="13">
        <v>3.3293245121968497E-2</v>
      </c>
      <c r="G54" s="13">
        <v>3.3293245121968497E-2</v>
      </c>
      <c r="H54" s="13">
        <v>3.3293245121968497E-2</v>
      </c>
      <c r="I54" s="13">
        <v>-2.8917160075788099E-2</v>
      </c>
      <c r="J54" s="13">
        <v>-2.8917160075788099E-2</v>
      </c>
      <c r="K54" s="13">
        <v>-2.8917160075788099E-2</v>
      </c>
      <c r="L54" s="13">
        <v>-2.8917160075788099E-2</v>
      </c>
      <c r="M54" s="13">
        <v>-2.8917160075788099E-2</v>
      </c>
      <c r="N54" s="13">
        <v>-2.8917160075788099E-2</v>
      </c>
      <c r="O54" s="13">
        <v>-4.1752090241806697E-3</v>
      </c>
      <c r="P54" s="13">
        <v>-4.1752090241806697E-3</v>
      </c>
      <c r="Q54" s="13">
        <v>-4.1752090241806697E-3</v>
      </c>
      <c r="R54" s="13">
        <v>-4.1752090241806697E-3</v>
      </c>
      <c r="S54" s="13">
        <v>-4.1752090241806697E-3</v>
      </c>
      <c r="T54" s="13">
        <v>-4.1752090241806697E-3</v>
      </c>
      <c r="U54" s="13">
        <v>-4.1752090241806697E-3</v>
      </c>
      <c r="V54" s="13">
        <v>-4.1752090241806697E-3</v>
      </c>
      <c r="W54" s="13">
        <v>-4.1752090241806697E-3</v>
      </c>
      <c r="X54" s="13">
        <v>-4.1752090241806697E-3</v>
      </c>
      <c r="Y54" s="13">
        <v>-4.1752090241806697E-3</v>
      </c>
      <c r="Z54" s="13">
        <v>-4.1752090241806697E-3</v>
      </c>
      <c r="AA54" s="13">
        <v>1.7098143047474802E-2</v>
      </c>
      <c r="AB54" s="13">
        <v>1.7098143047474802E-2</v>
      </c>
      <c r="AC54" s="13">
        <v>1.7098143047474802E-2</v>
      </c>
      <c r="AD54" s="13">
        <v>1.7098143047474802E-2</v>
      </c>
      <c r="AE54" s="13">
        <v>1.7098143047474802E-2</v>
      </c>
      <c r="AF54" s="13">
        <v>1.7098143047474802E-2</v>
      </c>
      <c r="AG54" s="13">
        <v>1.7098143047474802E-2</v>
      </c>
      <c r="AH54" s="13">
        <v>1.7098143047474802E-2</v>
      </c>
      <c r="AI54" s="13">
        <v>1.7098143047474802E-2</v>
      </c>
      <c r="AJ54" s="13">
        <v>1.7098143047474802E-2</v>
      </c>
      <c r="AK54" s="13">
        <v>1.7098143047474802E-2</v>
      </c>
      <c r="AL54" s="13">
        <v>1.70812734076723E-2</v>
      </c>
      <c r="AM54" s="13">
        <v>1.7030731065026301E-2</v>
      </c>
      <c r="AN54" s="13">
        <v>1.69467154870723E-2</v>
      </c>
      <c r="AO54" s="13">
        <v>1.6829558244913698E-2</v>
      </c>
      <c r="AP54" s="13">
        <v>1.6679721704661199E-2</v>
      </c>
      <c r="AQ54" s="13">
        <v>1.6497797202685301E-2</v>
      </c>
      <c r="AR54" s="13">
        <v>1.62845027118819E-2</v>
      </c>
      <c r="AS54" s="13">
        <v>1.60406800081613E-2</v>
      </c>
      <c r="AT54" s="13">
        <v>1.5767291348343E-2</v>
      </c>
      <c r="AU54" s="13">
        <v>1.54654156725679E-2</v>
      </c>
      <c r="AV54" s="13">
        <v>1.51362443462145E-2</v>
      </c>
      <c r="AW54" s="13">
        <v>1.4781076458123699E-2</v>
      </c>
      <c r="AX54" s="13">
        <v>1.44013136936892E-2</v>
      </c>
      <c r="AY54" s="13">
        <v>1.3998454803045001E-2</v>
      </c>
      <c r="AZ54" s="13">
        <v>1.35740896861838E-2</v>
      </c>
      <c r="BA54" s="13">
        <v>1.31298931183478E-2</v>
      </c>
      <c r="BB54" s="13">
        <v>1.26676181404563E-2</v>
      </c>
      <c r="BC54" s="13">
        <v>1.2189089140653499E-2</v>
      </c>
      <c r="BD54" s="13">
        <v>1.16961946542826E-2</v>
      </c>
      <c r="BE54" s="13">
        <v>1.1190879910699199E-2</v>
      </c>
      <c r="BF54" s="13">
        <v>1.06751391563399E-2</v>
      </c>
      <c r="BG54" s="13">
        <v>1.01510077843427E-2</v>
      </c>
      <c r="BH54" s="13">
        <v>9.6205543017799308E-3</v>
      </c>
      <c r="BI54" s="13">
        <v>9.0858721662061392E-3</v>
      </c>
      <c r="BJ54" s="13">
        <v>8.5490715237374094E-3</v>
      </c>
      <c r="BK54" s="13">
        <v>8.0122708812686797E-3</v>
      </c>
      <c r="BL54" s="13">
        <v>7.4775887456948803E-3</v>
      </c>
      <c r="BM54" s="13">
        <v>6.94713526313211E-3</v>
      </c>
      <c r="BN54" s="13">
        <v>6.4230038911348803E-3</v>
      </c>
      <c r="BO54" s="13">
        <v>5.9072631367756197E-3</v>
      </c>
      <c r="BP54" s="13">
        <v>5.4019483931922602E-3</v>
      </c>
      <c r="BQ54" s="13">
        <v>4.9090539068213602E-3</v>
      </c>
      <c r="BR54" s="13">
        <v>4.43052490701856E-3</v>
      </c>
      <c r="BS54" s="13">
        <v>3.9682499291269803E-3</v>
      </c>
      <c r="BT54" s="13">
        <v>3.5240533612910202E-3</v>
      </c>
      <c r="BU54" s="13">
        <v>3.0996882444297999E-3</v>
      </c>
      <c r="BV54" s="13">
        <v>2.6968293537856002E-3</v>
      </c>
      <c r="BW54" s="13">
        <v>2.3170665893510801E-3</v>
      </c>
      <c r="BX54" s="13">
        <v>1.9618987012603398E-3</v>
      </c>
      <c r="BY54" s="13">
        <v>1.63272737490692E-3</v>
      </c>
      <c r="BZ54" s="13">
        <v>1.3308516991318499E-3</v>
      </c>
      <c r="CA54" s="13">
        <v>1.0574630393135501E-3</v>
      </c>
      <c r="CB54" s="13">
        <v>8.1364033559290798E-4</v>
      </c>
      <c r="CC54" s="13">
        <v>6.0034584478952204E-4</v>
      </c>
      <c r="CD54" s="13">
        <v>4.1842134281360903E-4</v>
      </c>
      <c r="CE54" s="13">
        <v>2.6858480256106702E-4</v>
      </c>
      <c r="CF54" s="13">
        <v>1.5142756040246799E-4</v>
      </c>
      <c r="CG54" s="13">
        <v>6.7411982448562101E-5</v>
      </c>
      <c r="CH54" s="13">
        <v>1.68696398024642E-5</v>
      </c>
      <c r="CI54" s="13">
        <v>0</v>
      </c>
    </row>
    <row r="55" spans="1:87" x14ac:dyDescent="0.2">
      <c r="A55" s="11" t="s">
        <v>74</v>
      </c>
      <c r="B55" s="12" t="s">
        <v>88</v>
      </c>
      <c r="C55" t="s">
        <v>135</v>
      </c>
      <c r="D55" s="13">
        <v>2.3327961018541302E-2</v>
      </c>
      <c r="E55" s="13">
        <v>3.3293245121968497E-2</v>
      </c>
      <c r="F55" s="13">
        <v>3.3293245121968497E-2</v>
      </c>
      <c r="G55" s="13">
        <v>3.3293245121968497E-2</v>
      </c>
      <c r="H55" s="13">
        <v>3.3293245121968497E-2</v>
      </c>
      <c r="I55" s="13">
        <v>-2.8917160075788099E-2</v>
      </c>
      <c r="J55" s="13">
        <v>-2.8917160075788099E-2</v>
      </c>
      <c r="K55" s="13">
        <v>-2.8917160075788099E-2</v>
      </c>
      <c r="L55" s="13">
        <v>-2.8917160075788099E-2</v>
      </c>
      <c r="M55" s="13">
        <v>-2.8917160075788099E-2</v>
      </c>
      <c r="N55" s="13">
        <v>-2.8917160075788099E-2</v>
      </c>
      <c r="O55" s="13">
        <v>-4.1752090241806697E-3</v>
      </c>
      <c r="P55" s="13">
        <v>-4.1752090241806697E-3</v>
      </c>
      <c r="Q55" s="13">
        <v>-4.1752090241806697E-3</v>
      </c>
      <c r="R55" s="13">
        <v>-4.1752090241806697E-3</v>
      </c>
      <c r="S55" s="13">
        <v>-4.1752090241806697E-3</v>
      </c>
      <c r="T55" s="13">
        <v>-4.1752090241806697E-3</v>
      </c>
      <c r="U55" s="13">
        <v>-4.1752090241806697E-3</v>
      </c>
      <c r="V55" s="13">
        <v>-4.1752090241806697E-3</v>
      </c>
      <c r="W55" s="13">
        <v>-4.1752090241806697E-3</v>
      </c>
      <c r="X55" s="13">
        <v>-4.1752090241806697E-3</v>
      </c>
      <c r="Y55" s="13">
        <v>-4.1752090241806697E-3</v>
      </c>
      <c r="Z55" s="13">
        <v>-4.1752090241806697E-3</v>
      </c>
      <c r="AA55" s="13">
        <v>1.7098143047474802E-2</v>
      </c>
      <c r="AB55" s="13">
        <v>1.7098143047474802E-2</v>
      </c>
      <c r="AC55" s="13">
        <v>1.7098143047474802E-2</v>
      </c>
      <c r="AD55" s="13">
        <v>1.7098143047474802E-2</v>
      </c>
      <c r="AE55" s="13">
        <v>1.7098143047474802E-2</v>
      </c>
      <c r="AF55" s="13">
        <v>1.7098143047474802E-2</v>
      </c>
      <c r="AG55" s="13">
        <v>1.7098143047474802E-2</v>
      </c>
      <c r="AH55" s="13">
        <v>1.7098143047474802E-2</v>
      </c>
      <c r="AI55" s="13">
        <v>1.7098143047474802E-2</v>
      </c>
      <c r="AJ55" s="13">
        <v>1.7098143047474802E-2</v>
      </c>
      <c r="AK55" s="13">
        <v>1.7098143047474802E-2</v>
      </c>
      <c r="AL55" s="13">
        <v>1.70812734076723E-2</v>
      </c>
      <c r="AM55" s="13">
        <v>1.7030731065026301E-2</v>
      </c>
      <c r="AN55" s="13">
        <v>1.69467154870723E-2</v>
      </c>
      <c r="AO55" s="13">
        <v>1.6829558244913698E-2</v>
      </c>
      <c r="AP55" s="13">
        <v>1.6679721704661199E-2</v>
      </c>
      <c r="AQ55" s="13">
        <v>1.6497797202685301E-2</v>
      </c>
      <c r="AR55" s="13">
        <v>1.62845027118819E-2</v>
      </c>
      <c r="AS55" s="13">
        <v>1.60406800081613E-2</v>
      </c>
      <c r="AT55" s="13">
        <v>1.5767291348343E-2</v>
      </c>
      <c r="AU55" s="13">
        <v>1.54654156725679E-2</v>
      </c>
      <c r="AV55" s="13">
        <v>1.51362443462145E-2</v>
      </c>
      <c r="AW55" s="13">
        <v>1.4781076458123699E-2</v>
      </c>
      <c r="AX55" s="13">
        <v>1.44013136936892E-2</v>
      </c>
      <c r="AY55" s="13">
        <v>1.3998454803045001E-2</v>
      </c>
      <c r="AZ55" s="13">
        <v>1.35740896861838E-2</v>
      </c>
      <c r="BA55" s="13">
        <v>1.31298931183478E-2</v>
      </c>
      <c r="BB55" s="13">
        <v>1.26676181404563E-2</v>
      </c>
      <c r="BC55" s="13">
        <v>1.2189089140653499E-2</v>
      </c>
      <c r="BD55" s="13">
        <v>1.16961946542826E-2</v>
      </c>
      <c r="BE55" s="13">
        <v>1.1190879910699199E-2</v>
      </c>
      <c r="BF55" s="13">
        <v>1.06751391563399E-2</v>
      </c>
      <c r="BG55" s="13">
        <v>1.01510077843427E-2</v>
      </c>
      <c r="BH55" s="13">
        <v>9.6205543017799308E-3</v>
      </c>
      <c r="BI55" s="13">
        <v>9.0858721662061392E-3</v>
      </c>
      <c r="BJ55" s="13">
        <v>8.5490715237374094E-3</v>
      </c>
      <c r="BK55" s="13">
        <v>8.0122708812686797E-3</v>
      </c>
      <c r="BL55" s="13">
        <v>7.4775887456948803E-3</v>
      </c>
      <c r="BM55" s="13">
        <v>6.94713526313211E-3</v>
      </c>
      <c r="BN55" s="13">
        <v>6.4230038911348803E-3</v>
      </c>
      <c r="BO55" s="13">
        <v>5.9072631367756197E-3</v>
      </c>
      <c r="BP55" s="13">
        <v>5.4019483931922602E-3</v>
      </c>
      <c r="BQ55" s="13">
        <v>4.9090539068213602E-3</v>
      </c>
      <c r="BR55" s="13">
        <v>4.43052490701856E-3</v>
      </c>
      <c r="BS55" s="13">
        <v>3.9682499291269803E-3</v>
      </c>
      <c r="BT55" s="13">
        <v>3.5240533612910202E-3</v>
      </c>
      <c r="BU55" s="13">
        <v>3.0996882444297999E-3</v>
      </c>
      <c r="BV55" s="13">
        <v>2.6968293537856002E-3</v>
      </c>
      <c r="BW55" s="13">
        <v>2.3170665893510801E-3</v>
      </c>
      <c r="BX55" s="13">
        <v>1.9618987012603398E-3</v>
      </c>
      <c r="BY55" s="13">
        <v>1.63272737490692E-3</v>
      </c>
      <c r="BZ55" s="13">
        <v>1.3308516991318499E-3</v>
      </c>
      <c r="CA55" s="13">
        <v>1.0574630393135501E-3</v>
      </c>
      <c r="CB55" s="13">
        <v>8.1364033559290798E-4</v>
      </c>
      <c r="CC55" s="13">
        <v>6.0034584478952204E-4</v>
      </c>
      <c r="CD55" s="13">
        <v>4.1842134281360903E-4</v>
      </c>
      <c r="CE55" s="13">
        <v>2.6858480256106702E-4</v>
      </c>
      <c r="CF55" s="13">
        <v>1.5142756040246799E-4</v>
      </c>
      <c r="CG55" s="13">
        <v>6.7411982448562101E-5</v>
      </c>
      <c r="CH55" s="13">
        <v>1.68696398024642E-5</v>
      </c>
      <c r="CI55" s="13">
        <v>0</v>
      </c>
    </row>
    <row r="56" spans="1:87" x14ac:dyDescent="0.2">
      <c r="A56" s="11" t="s">
        <v>66</v>
      </c>
      <c r="B56" s="12" t="s">
        <v>57</v>
      </c>
      <c r="C56" t="s">
        <v>136</v>
      </c>
      <c r="D56" s="13">
        <v>-0.02</v>
      </c>
      <c r="E56" s="13">
        <v>-0.02</v>
      </c>
      <c r="F56" s="13">
        <v>-0.02</v>
      </c>
      <c r="G56" s="13">
        <v>-0.02</v>
      </c>
      <c r="H56" s="13">
        <v>-0.02</v>
      </c>
      <c r="I56" s="13">
        <v>5.0000000000000001E-3</v>
      </c>
      <c r="J56" s="13">
        <v>5.0000000000000001E-3</v>
      </c>
      <c r="K56" s="13">
        <v>5.0000000000000001E-3</v>
      </c>
      <c r="L56" s="13">
        <v>5.0000000000000001E-3</v>
      </c>
      <c r="M56" s="13">
        <v>5.0000000000000001E-3</v>
      </c>
      <c r="N56" s="13">
        <v>5.0000000000000001E-3</v>
      </c>
      <c r="O56" s="13">
        <v>5.0000000000000001E-3</v>
      </c>
      <c r="P56" s="13">
        <v>5.0000000000000001E-3</v>
      </c>
      <c r="Q56" s="13">
        <v>5.0000000000000001E-3</v>
      </c>
      <c r="R56" s="13">
        <v>5.0000000000000001E-3</v>
      </c>
      <c r="S56" s="13">
        <v>5.0000000000000001E-3</v>
      </c>
      <c r="T56" s="13">
        <v>5.0000000000000001E-3</v>
      </c>
      <c r="U56" s="13">
        <v>5.0000000000000001E-3</v>
      </c>
      <c r="V56" s="13">
        <v>5.0000000000000001E-3</v>
      </c>
      <c r="W56" s="13">
        <v>5.0000000000000001E-3</v>
      </c>
      <c r="X56" s="13">
        <v>5.0000000000000001E-3</v>
      </c>
      <c r="Y56" s="13">
        <v>5.0000000000000001E-3</v>
      </c>
      <c r="Z56" s="13">
        <v>5.0000000000000001E-3</v>
      </c>
      <c r="AA56" s="13">
        <v>5.0000000000000001E-3</v>
      </c>
      <c r="AB56" s="13">
        <v>5.0000000000000001E-3</v>
      </c>
      <c r="AC56" s="13">
        <v>5.0000000000000001E-3</v>
      </c>
      <c r="AD56" s="13">
        <v>5.0000000000000001E-3</v>
      </c>
      <c r="AE56" s="13">
        <v>5.0000000000000001E-3</v>
      </c>
      <c r="AF56" s="13">
        <v>5.0000000000000001E-3</v>
      </c>
      <c r="AG56" s="13">
        <v>5.0000000000000001E-3</v>
      </c>
      <c r="AH56" s="13">
        <v>5.0000000000000001E-3</v>
      </c>
      <c r="AI56" s="13">
        <v>5.0000000000000001E-3</v>
      </c>
      <c r="AJ56" s="13">
        <v>5.0000000000000001E-3</v>
      </c>
      <c r="AK56" s="13">
        <v>5.0000000000000001E-3</v>
      </c>
      <c r="AL56" s="13">
        <v>0</v>
      </c>
      <c r="AM56" s="13">
        <v>0</v>
      </c>
      <c r="AN56" s="13">
        <v>0</v>
      </c>
      <c r="AO56" s="13">
        <v>0</v>
      </c>
      <c r="AP56" s="13">
        <v>0</v>
      </c>
      <c r="AQ56" s="13">
        <v>0</v>
      </c>
      <c r="AR56" s="13">
        <v>0</v>
      </c>
      <c r="AS56" s="13">
        <v>0</v>
      </c>
      <c r="AT56" s="13">
        <v>0</v>
      </c>
      <c r="AU56" s="13">
        <v>0</v>
      </c>
      <c r="AV56" s="13">
        <v>0</v>
      </c>
      <c r="AW56" s="13">
        <v>0</v>
      </c>
      <c r="AX56" s="13">
        <v>0</v>
      </c>
      <c r="AY56" s="13">
        <v>0</v>
      </c>
      <c r="AZ56" s="13">
        <v>0</v>
      </c>
      <c r="BA56" s="13">
        <v>0</v>
      </c>
      <c r="BB56" s="13">
        <v>0</v>
      </c>
      <c r="BC56" s="13">
        <v>0</v>
      </c>
      <c r="BD56" s="13">
        <v>0</v>
      </c>
      <c r="BE56" s="13">
        <v>0</v>
      </c>
      <c r="BF56" s="13">
        <v>0</v>
      </c>
      <c r="BG56" s="13">
        <v>0</v>
      </c>
      <c r="BH56" s="13">
        <v>0</v>
      </c>
      <c r="BI56" s="13">
        <v>0</v>
      </c>
      <c r="BJ56" s="13">
        <v>0</v>
      </c>
      <c r="BK56" s="13">
        <v>0</v>
      </c>
      <c r="BL56" s="13">
        <v>0</v>
      </c>
      <c r="BM56" s="13">
        <v>0</v>
      </c>
      <c r="BN56" s="13">
        <v>0</v>
      </c>
      <c r="BO56" s="13">
        <v>0</v>
      </c>
      <c r="BP56" s="13">
        <v>0</v>
      </c>
      <c r="BQ56" s="13">
        <v>0</v>
      </c>
      <c r="BR56" s="13">
        <v>0</v>
      </c>
      <c r="BS56" s="13">
        <v>0</v>
      </c>
      <c r="BT56" s="13">
        <v>0</v>
      </c>
      <c r="BU56" s="13">
        <v>0</v>
      </c>
      <c r="BV56" s="13">
        <v>0</v>
      </c>
      <c r="BW56" s="13">
        <v>0</v>
      </c>
      <c r="BX56" s="13">
        <v>0</v>
      </c>
      <c r="BY56" s="13">
        <v>0</v>
      </c>
      <c r="BZ56" s="13">
        <v>0</v>
      </c>
      <c r="CA56" s="13">
        <v>0</v>
      </c>
      <c r="CB56" s="13">
        <v>0</v>
      </c>
      <c r="CC56" s="13">
        <v>0</v>
      </c>
      <c r="CD56" s="13">
        <v>0</v>
      </c>
      <c r="CE56" s="13">
        <v>0</v>
      </c>
      <c r="CF56" s="13">
        <v>0</v>
      </c>
      <c r="CG56" s="13">
        <v>0</v>
      </c>
      <c r="CH56" s="13">
        <v>0</v>
      </c>
      <c r="CI56" s="13">
        <v>0</v>
      </c>
    </row>
    <row r="57" spans="1:87" x14ac:dyDescent="0.2">
      <c r="A57" s="11" t="s">
        <v>66</v>
      </c>
      <c r="B57" s="12" t="s">
        <v>68</v>
      </c>
      <c r="C57" t="s">
        <v>137</v>
      </c>
      <c r="D57" s="13">
        <v>-0.02</v>
      </c>
      <c r="E57" s="13">
        <v>-0.02</v>
      </c>
      <c r="F57" s="13">
        <v>-0.02</v>
      </c>
      <c r="G57" s="13">
        <v>-0.02</v>
      </c>
      <c r="H57" s="13">
        <v>-0.02</v>
      </c>
      <c r="I57" s="13">
        <v>5.0000000000000001E-3</v>
      </c>
      <c r="J57" s="13">
        <v>5.0000000000000001E-3</v>
      </c>
      <c r="K57" s="13">
        <v>5.0000000000000001E-3</v>
      </c>
      <c r="L57" s="13">
        <v>5.0000000000000001E-3</v>
      </c>
      <c r="M57" s="13">
        <v>5.0000000000000001E-3</v>
      </c>
      <c r="N57" s="13">
        <v>5.0000000000000001E-3</v>
      </c>
      <c r="O57" s="13">
        <v>5.0000000000000001E-3</v>
      </c>
      <c r="P57" s="13">
        <v>5.0000000000000001E-3</v>
      </c>
      <c r="Q57" s="13">
        <v>5.0000000000000001E-3</v>
      </c>
      <c r="R57" s="13">
        <v>5.0000000000000001E-3</v>
      </c>
      <c r="S57" s="13">
        <v>5.0000000000000001E-3</v>
      </c>
      <c r="T57" s="13">
        <v>5.0000000000000001E-3</v>
      </c>
      <c r="U57" s="13">
        <v>5.0000000000000001E-3</v>
      </c>
      <c r="V57" s="13">
        <v>5.0000000000000001E-3</v>
      </c>
      <c r="W57" s="13">
        <v>5.0000000000000001E-3</v>
      </c>
      <c r="X57" s="13">
        <v>5.0000000000000001E-3</v>
      </c>
      <c r="Y57" s="13">
        <v>5.0000000000000001E-3</v>
      </c>
      <c r="Z57" s="13">
        <v>5.0000000000000001E-3</v>
      </c>
      <c r="AA57" s="13">
        <v>5.0000000000000001E-3</v>
      </c>
      <c r="AB57" s="13">
        <v>5.0000000000000001E-3</v>
      </c>
      <c r="AC57" s="13">
        <v>5.0000000000000001E-3</v>
      </c>
      <c r="AD57" s="13">
        <v>5.0000000000000001E-3</v>
      </c>
      <c r="AE57" s="13">
        <v>5.0000000000000001E-3</v>
      </c>
      <c r="AF57" s="13">
        <v>5.0000000000000001E-3</v>
      </c>
      <c r="AG57" s="13">
        <v>5.0000000000000001E-3</v>
      </c>
      <c r="AH57" s="13">
        <v>5.0000000000000001E-3</v>
      </c>
      <c r="AI57" s="13">
        <v>5.0000000000000001E-3</v>
      </c>
      <c r="AJ57" s="13">
        <v>5.0000000000000001E-3</v>
      </c>
      <c r="AK57" s="13">
        <v>5.0000000000000001E-3</v>
      </c>
      <c r="AL57" s="13">
        <v>0</v>
      </c>
      <c r="AM57" s="13">
        <v>0</v>
      </c>
      <c r="AN57" s="13">
        <v>0</v>
      </c>
      <c r="AO57" s="13">
        <v>0</v>
      </c>
      <c r="AP57" s="13">
        <v>0</v>
      </c>
      <c r="AQ57" s="13">
        <v>0</v>
      </c>
      <c r="AR57" s="13">
        <v>0</v>
      </c>
      <c r="AS57" s="13">
        <v>0</v>
      </c>
      <c r="AT57" s="13">
        <v>0</v>
      </c>
      <c r="AU57" s="13">
        <v>0</v>
      </c>
      <c r="AV57" s="13">
        <v>0</v>
      </c>
      <c r="AW57" s="13">
        <v>0</v>
      </c>
      <c r="AX57" s="13">
        <v>0</v>
      </c>
      <c r="AY57" s="13">
        <v>0</v>
      </c>
      <c r="AZ57" s="13">
        <v>0</v>
      </c>
      <c r="BA57" s="13">
        <v>0</v>
      </c>
      <c r="BB57" s="13">
        <v>0</v>
      </c>
      <c r="BC57" s="13">
        <v>0</v>
      </c>
      <c r="BD57" s="13">
        <v>0</v>
      </c>
      <c r="BE57" s="13">
        <v>0</v>
      </c>
      <c r="BF57" s="13">
        <v>0</v>
      </c>
      <c r="BG57" s="13">
        <v>0</v>
      </c>
      <c r="BH57" s="13">
        <v>0</v>
      </c>
      <c r="BI57" s="13">
        <v>0</v>
      </c>
      <c r="BJ57" s="13">
        <v>0</v>
      </c>
      <c r="BK57" s="13">
        <v>0</v>
      </c>
      <c r="BL57" s="13">
        <v>0</v>
      </c>
      <c r="BM57" s="13">
        <v>0</v>
      </c>
      <c r="BN57" s="13">
        <v>0</v>
      </c>
      <c r="BO57" s="13">
        <v>0</v>
      </c>
      <c r="BP57" s="13">
        <v>0</v>
      </c>
      <c r="BQ57" s="13">
        <v>0</v>
      </c>
      <c r="BR57" s="13">
        <v>0</v>
      </c>
      <c r="BS57" s="13">
        <v>0</v>
      </c>
      <c r="BT57" s="13">
        <v>0</v>
      </c>
      <c r="BU57" s="13">
        <v>0</v>
      </c>
      <c r="BV57" s="13">
        <v>0</v>
      </c>
      <c r="BW57" s="13">
        <v>0</v>
      </c>
      <c r="BX57" s="13">
        <v>0</v>
      </c>
      <c r="BY57" s="13">
        <v>0</v>
      </c>
      <c r="BZ57" s="13">
        <v>0</v>
      </c>
      <c r="CA57" s="13">
        <v>0</v>
      </c>
      <c r="CB57" s="13">
        <v>0</v>
      </c>
      <c r="CC57" s="13">
        <v>0</v>
      </c>
      <c r="CD57" s="13">
        <v>0</v>
      </c>
      <c r="CE57" s="13">
        <v>0</v>
      </c>
      <c r="CF57" s="13">
        <v>0</v>
      </c>
      <c r="CG57" s="13">
        <v>0</v>
      </c>
      <c r="CH57" s="13">
        <v>0</v>
      </c>
      <c r="CI57" s="13">
        <v>0</v>
      </c>
    </row>
    <row r="58" spans="1:87" x14ac:dyDescent="0.2">
      <c r="A58" s="11" t="s">
        <v>66</v>
      </c>
      <c r="B58" s="12" t="s">
        <v>63</v>
      </c>
      <c r="C58" t="s">
        <v>138</v>
      </c>
      <c r="D58" s="13">
        <v>-0.02</v>
      </c>
      <c r="E58" s="13">
        <v>-0.02</v>
      </c>
      <c r="F58" s="13">
        <v>-0.02</v>
      </c>
      <c r="G58" s="13">
        <v>-0.02</v>
      </c>
      <c r="H58" s="13">
        <v>-0.02</v>
      </c>
      <c r="I58" s="13">
        <v>5.0000000000000001E-3</v>
      </c>
      <c r="J58" s="13">
        <v>5.0000000000000001E-3</v>
      </c>
      <c r="K58" s="13">
        <v>5.0000000000000001E-3</v>
      </c>
      <c r="L58" s="13">
        <v>5.0000000000000001E-3</v>
      </c>
      <c r="M58" s="13">
        <v>5.0000000000000001E-3</v>
      </c>
      <c r="N58" s="13">
        <v>5.0000000000000001E-3</v>
      </c>
      <c r="O58" s="13">
        <v>5.0000000000000001E-3</v>
      </c>
      <c r="P58" s="13">
        <v>5.0000000000000001E-3</v>
      </c>
      <c r="Q58" s="13">
        <v>5.0000000000000001E-3</v>
      </c>
      <c r="R58" s="13">
        <v>5.0000000000000001E-3</v>
      </c>
      <c r="S58" s="13">
        <v>5.0000000000000001E-3</v>
      </c>
      <c r="T58" s="13">
        <v>5.0000000000000001E-3</v>
      </c>
      <c r="U58" s="13">
        <v>5.0000000000000001E-3</v>
      </c>
      <c r="V58" s="13">
        <v>5.0000000000000001E-3</v>
      </c>
      <c r="W58" s="13">
        <v>5.0000000000000001E-3</v>
      </c>
      <c r="X58" s="13">
        <v>5.0000000000000001E-3</v>
      </c>
      <c r="Y58" s="13">
        <v>5.0000000000000001E-3</v>
      </c>
      <c r="Z58" s="13">
        <v>5.0000000000000001E-3</v>
      </c>
      <c r="AA58" s="13">
        <v>5.0000000000000001E-3</v>
      </c>
      <c r="AB58" s="13">
        <v>5.0000000000000001E-3</v>
      </c>
      <c r="AC58" s="13">
        <v>5.0000000000000001E-3</v>
      </c>
      <c r="AD58" s="13">
        <v>5.0000000000000001E-3</v>
      </c>
      <c r="AE58" s="13">
        <v>5.0000000000000001E-3</v>
      </c>
      <c r="AF58" s="13">
        <v>5.0000000000000001E-3</v>
      </c>
      <c r="AG58" s="13">
        <v>5.0000000000000001E-3</v>
      </c>
      <c r="AH58" s="13">
        <v>5.0000000000000001E-3</v>
      </c>
      <c r="AI58" s="13">
        <v>5.0000000000000001E-3</v>
      </c>
      <c r="AJ58" s="13">
        <v>5.0000000000000001E-3</v>
      </c>
      <c r="AK58" s="13">
        <v>5.0000000000000001E-3</v>
      </c>
      <c r="AL58" s="13">
        <v>0</v>
      </c>
      <c r="AM58" s="13">
        <v>0</v>
      </c>
      <c r="AN58" s="13">
        <v>0</v>
      </c>
      <c r="AO58" s="13">
        <v>0</v>
      </c>
      <c r="AP58" s="13">
        <v>0</v>
      </c>
      <c r="AQ58" s="13">
        <v>0</v>
      </c>
      <c r="AR58" s="13">
        <v>0</v>
      </c>
      <c r="AS58" s="13">
        <v>0</v>
      </c>
      <c r="AT58" s="13">
        <v>0</v>
      </c>
      <c r="AU58" s="13">
        <v>0</v>
      </c>
      <c r="AV58" s="13">
        <v>0</v>
      </c>
      <c r="AW58" s="13">
        <v>0</v>
      </c>
      <c r="AX58" s="13">
        <v>0</v>
      </c>
      <c r="AY58" s="13">
        <v>0</v>
      </c>
      <c r="AZ58" s="13">
        <v>0</v>
      </c>
      <c r="BA58" s="13">
        <v>0</v>
      </c>
      <c r="BB58" s="13">
        <v>0</v>
      </c>
      <c r="BC58" s="13">
        <v>0</v>
      </c>
      <c r="BD58" s="13">
        <v>0</v>
      </c>
      <c r="BE58" s="13">
        <v>0</v>
      </c>
      <c r="BF58" s="13">
        <v>0</v>
      </c>
      <c r="BG58" s="13">
        <v>0</v>
      </c>
      <c r="BH58" s="13">
        <v>0</v>
      </c>
      <c r="BI58" s="13">
        <v>0</v>
      </c>
      <c r="BJ58" s="13">
        <v>0</v>
      </c>
      <c r="BK58" s="13">
        <v>0</v>
      </c>
      <c r="BL58" s="13">
        <v>0</v>
      </c>
      <c r="BM58" s="13">
        <v>0</v>
      </c>
      <c r="BN58" s="13">
        <v>0</v>
      </c>
      <c r="BO58" s="13">
        <v>0</v>
      </c>
      <c r="BP58" s="13">
        <v>0</v>
      </c>
      <c r="BQ58" s="13">
        <v>0</v>
      </c>
      <c r="BR58" s="13">
        <v>0</v>
      </c>
      <c r="BS58" s="13">
        <v>0</v>
      </c>
      <c r="BT58" s="13">
        <v>0</v>
      </c>
      <c r="BU58" s="13">
        <v>0</v>
      </c>
      <c r="BV58" s="13">
        <v>0</v>
      </c>
      <c r="BW58" s="13">
        <v>0</v>
      </c>
      <c r="BX58" s="13">
        <v>0</v>
      </c>
      <c r="BY58" s="13">
        <v>0</v>
      </c>
      <c r="BZ58" s="13">
        <v>0</v>
      </c>
      <c r="CA58" s="13">
        <v>0</v>
      </c>
      <c r="CB58" s="13">
        <v>0</v>
      </c>
      <c r="CC58" s="13">
        <v>0</v>
      </c>
      <c r="CD58" s="13">
        <v>0</v>
      </c>
      <c r="CE58" s="13">
        <v>0</v>
      </c>
      <c r="CF58" s="13">
        <v>0</v>
      </c>
      <c r="CG58" s="13">
        <v>0</v>
      </c>
      <c r="CH58" s="13">
        <v>0</v>
      </c>
      <c r="CI58" s="13">
        <v>0</v>
      </c>
    </row>
    <row r="59" spans="1:87" x14ac:dyDescent="0.2">
      <c r="A59" s="11" t="s">
        <v>66</v>
      </c>
      <c r="B59" s="12" t="s">
        <v>60</v>
      </c>
      <c r="C59" t="s">
        <v>139</v>
      </c>
      <c r="D59" s="13">
        <v>-0.02</v>
      </c>
      <c r="E59" s="13">
        <v>-0.02</v>
      </c>
      <c r="F59" s="13">
        <v>-0.02</v>
      </c>
      <c r="G59" s="13">
        <v>-0.02</v>
      </c>
      <c r="H59" s="13">
        <v>-0.02</v>
      </c>
      <c r="I59" s="13">
        <v>5.0000000000000001E-3</v>
      </c>
      <c r="J59" s="13">
        <v>5.0000000000000001E-3</v>
      </c>
      <c r="K59" s="13">
        <v>5.0000000000000001E-3</v>
      </c>
      <c r="L59" s="13">
        <v>5.0000000000000001E-3</v>
      </c>
      <c r="M59" s="13">
        <v>5.0000000000000001E-3</v>
      </c>
      <c r="N59" s="13">
        <v>5.0000000000000001E-3</v>
      </c>
      <c r="O59" s="13">
        <v>5.0000000000000001E-3</v>
      </c>
      <c r="P59" s="13">
        <v>5.0000000000000001E-3</v>
      </c>
      <c r="Q59" s="13">
        <v>5.0000000000000001E-3</v>
      </c>
      <c r="R59" s="13">
        <v>5.0000000000000001E-3</v>
      </c>
      <c r="S59" s="13">
        <v>5.0000000000000001E-3</v>
      </c>
      <c r="T59" s="13">
        <v>5.0000000000000001E-3</v>
      </c>
      <c r="U59" s="13">
        <v>5.0000000000000001E-3</v>
      </c>
      <c r="V59" s="13">
        <v>5.0000000000000001E-3</v>
      </c>
      <c r="W59" s="13">
        <v>5.0000000000000001E-3</v>
      </c>
      <c r="X59" s="13">
        <v>5.0000000000000001E-3</v>
      </c>
      <c r="Y59" s="13">
        <v>5.0000000000000001E-3</v>
      </c>
      <c r="Z59" s="13">
        <v>5.0000000000000001E-3</v>
      </c>
      <c r="AA59" s="13">
        <v>5.0000000000000001E-3</v>
      </c>
      <c r="AB59" s="13">
        <v>5.0000000000000001E-3</v>
      </c>
      <c r="AC59" s="13">
        <v>5.0000000000000001E-3</v>
      </c>
      <c r="AD59" s="13">
        <v>5.0000000000000001E-3</v>
      </c>
      <c r="AE59" s="13">
        <v>5.0000000000000001E-3</v>
      </c>
      <c r="AF59" s="13">
        <v>5.0000000000000001E-3</v>
      </c>
      <c r="AG59" s="13">
        <v>5.0000000000000001E-3</v>
      </c>
      <c r="AH59" s="13">
        <v>5.0000000000000001E-3</v>
      </c>
      <c r="AI59" s="13">
        <v>5.0000000000000001E-3</v>
      </c>
      <c r="AJ59" s="13">
        <v>5.0000000000000001E-3</v>
      </c>
      <c r="AK59" s="13">
        <v>5.0000000000000001E-3</v>
      </c>
      <c r="AL59" s="13">
        <v>0</v>
      </c>
      <c r="AM59" s="13">
        <v>0</v>
      </c>
      <c r="AN59" s="13">
        <v>0</v>
      </c>
      <c r="AO59" s="13">
        <v>0</v>
      </c>
      <c r="AP59" s="13">
        <v>0</v>
      </c>
      <c r="AQ59" s="13">
        <v>0</v>
      </c>
      <c r="AR59" s="13">
        <v>0</v>
      </c>
      <c r="AS59" s="13">
        <v>0</v>
      </c>
      <c r="AT59" s="13">
        <v>0</v>
      </c>
      <c r="AU59" s="13">
        <v>0</v>
      </c>
      <c r="AV59" s="13">
        <v>0</v>
      </c>
      <c r="AW59" s="13">
        <v>0</v>
      </c>
      <c r="AX59" s="13">
        <v>0</v>
      </c>
      <c r="AY59" s="13">
        <v>0</v>
      </c>
      <c r="AZ59" s="13">
        <v>0</v>
      </c>
      <c r="BA59" s="13">
        <v>0</v>
      </c>
      <c r="BB59" s="13">
        <v>0</v>
      </c>
      <c r="BC59" s="13">
        <v>0</v>
      </c>
      <c r="BD59" s="13">
        <v>0</v>
      </c>
      <c r="BE59" s="13">
        <v>0</v>
      </c>
      <c r="BF59" s="13">
        <v>0</v>
      </c>
      <c r="BG59" s="13">
        <v>0</v>
      </c>
      <c r="BH59" s="13">
        <v>0</v>
      </c>
      <c r="BI59" s="13">
        <v>0</v>
      </c>
      <c r="BJ59" s="13">
        <v>0</v>
      </c>
      <c r="BK59" s="13">
        <v>0</v>
      </c>
      <c r="BL59" s="13">
        <v>0</v>
      </c>
      <c r="BM59" s="13">
        <v>0</v>
      </c>
      <c r="BN59" s="13">
        <v>0</v>
      </c>
      <c r="BO59" s="13">
        <v>0</v>
      </c>
      <c r="BP59" s="13">
        <v>0</v>
      </c>
      <c r="BQ59" s="13">
        <v>0</v>
      </c>
      <c r="BR59" s="13">
        <v>0</v>
      </c>
      <c r="BS59" s="13">
        <v>0</v>
      </c>
      <c r="BT59" s="13">
        <v>0</v>
      </c>
      <c r="BU59" s="13">
        <v>0</v>
      </c>
      <c r="BV59" s="13">
        <v>0</v>
      </c>
      <c r="BW59" s="13">
        <v>0</v>
      </c>
      <c r="BX59" s="13">
        <v>0</v>
      </c>
      <c r="BY59" s="13">
        <v>0</v>
      </c>
      <c r="BZ59" s="13">
        <v>0</v>
      </c>
      <c r="CA59" s="13">
        <v>0</v>
      </c>
      <c r="CB59" s="13">
        <v>0</v>
      </c>
      <c r="CC59" s="13">
        <v>0</v>
      </c>
      <c r="CD59" s="13">
        <v>0</v>
      </c>
      <c r="CE59" s="13">
        <v>0</v>
      </c>
      <c r="CF59" s="13">
        <v>0</v>
      </c>
      <c r="CG59" s="13">
        <v>0</v>
      </c>
      <c r="CH59" s="13">
        <v>0</v>
      </c>
      <c r="CI59" s="13">
        <v>0</v>
      </c>
    </row>
    <row r="60" spans="1:87" x14ac:dyDescent="0.2">
      <c r="A60" s="11" t="s">
        <v>66</v>
      </c>
      <c r="B60" s="12" t="s">
        <v>75</v>
      </c>
      <c r="C60" t="s">
        <v>140</v>
      </c>
      <c r="D60" s="13">
        <v>-0.02</v>
      </c>
      <c r="E60" s="13">
        <v>-0.02</v>
      </c>
      <c r="F60" s="13">
        <v>-0.02</v>
      </c>
      <c r="G60" s="13">
        <v>-0.02</v>
      </c>
      <c r="H60" s="13">
        <v>-0.02</v>
      </c>
      <c r="I60" s="13">
        <v>5.0000000000000001E-3</v>
      </c>
      <c r="J60" s="13">
        <v>5.0000000000000001E-3</v>
      </c>
      <c r="K60" s="13">
        <v>5.0000000000000001E-3</v>
      </c>
      <c r="L60" s="13">
        <v>5.0000000000000001E-3</v>
      </c>
      <c r="M60" s="13">
        <v>5.0000000000000001E-3</v>
      </c>
      <c r="N60" s="13">
        <v>5.0000000000000001E-3</v>
      </c>
      <c r="O60" s="13">
        <v>5.0000000000000001E-3</v>
      </c>
      <c r="P60" s="13">
        <v>5.0000000000000001E-3</v>
      </c>
      <c r="Q60" s="13">
        <v>5.0000000000000001E-3</v>
      </c>
      <c r="R60" s="13">
        <v>5.0000000000000001E-3</v>
      </c>
      <c r="S60" s="13">
        <v>5.0000000000000001E-3</v>
      </c>
      <c r="T60" s="13">
        <v>5.0000000000000001E-3</v>
      </c>
      <c r="U60" s="13">
        <v>5.0000000000000001E-3</v>
      </c>
      <c r="V60" s="13">
        <v>5.0000000000000001E-3</v>
      </c>
      <c r="W60" s="13">
        <v>5.0000000000000001E-3</v>
      </c>
      <c r="X60" s="13">
        <v>5.0000000000000001E-3</v>
      </c>
      <c r="Y60" s="13">
        <v>5.0000000000000001E-3</v>
      </c>
      <c r="Z60" s="13">
        <v>5.0000000000000001E-3</v>
      </c>
      <c r="AA60" s="13">
        <v>5.0000000000000001E-3</v>
      </c>
      <c r="AB60" s="13">
        <v>5.0000000000000001E-3</v>
      </c>
      <c r="AC60" s="13">
        <v>5.0000000000000001E-3</v>
      </c>
      <c r="AD60" s="13">
        <v>5.0000000000000001E-3</v>
      </c>
      <c r="AE60" s="13">
        <v>5.0000000000000001E-3</v>
      </c>
      <c r="AF60" s="13">
        <v>5.0000000000000001E-3</v>
      </c>
      <c r="AG60" s="13">
        <v>5.0000000000000001E-3</v>
      </c>
      <c r="AH60" s="13">
        <v>5.0000000000000001E-3</v>
      </c>
      <c r="AI60" s="13">
        <v>5.0000000000000001E-3</v>
      </c>
      <c r="AJ60" s="13">
        <v>5.0000000000000001E-3</v>
      </c>
      <c r="AK60" s="13">
        <v>5.0000000000000001E-3</v>
      </c>
      <c r="AL60" s="13">
        <v>0</v>
      </c>
      <c r="AM60" s="13">
        <v>0</v>
      </c>
      <c r="AN60" s="13">
        <v>0</v>
      </c>
      <c r="AO60" s="13">
        <v>0</v>
      </c>
      <c r="AP60" s="13">
        <v>0</v>
      </c>
      <c r="AQ60" s="13">
        <v>0</v>
      </c>
      <c r="AR60" s="13">
        <v>0</v>
      </c>
      <c r="AS60" s="13">
        <v>0</v>
      </c>
      <c r="AT60" s="13">
        <v>0</v>
      </c>
      <c r="AU60" s="13">
        <v>0</v>
      </c>
      <c r="AV60" s="13">
        <v>0</v>
      </c>
      <c r="AW60" s="13">
        <v>0</v>
      </c>
      <c r="AX60" s="13">
        <v>0</v>
      </c>
      <c r="AY60" s="13">
        <v>0</v>
      </c>
      <c r="AZ60" s="13">
        <v>0</v>
      </c>
      <c r="BA60" s="13">
        <v>0</v>
      </c>
      <c r="BB60" s="13">
        <v>0</v>
      </c>
      <c r="BC60" s="13">
        <v>0</v>
      </c>
      <c r="BD60" s="13">
        <v>0</v>
      </c>
      <c r="BE60" s="13">
        <v>0</v>
      </c>
      <c r="BF60" s="13">
        <v>0</v>
      </c>
      <c r="BG60" s="13">
        <v>0</v>
      </c>
      <c r="BH60" s="13">
        <v>0</v>
      </c>
      <c r="BI60" s="13">
        <v>0</v>
      </c>
      <c r="BJ60" s="13">
        <v>0</v>
      </c>
      <c r="BK60" s="13">
        <v>0</v>
      </c>
      <c r="BL60" s="13">
        <v>0</v>
      </c>
      <c r="BM60" s="13">
        <v>0</v>
      </c>
      <c r="BN60" s="13">
        <v>0</v>
      </c>
      <c r="BO60" s="13">
        <v>0</v>
      </c>
      <c r="BP60" s="13">
        <v>0</v>
      </c>
      <c r="BQ60" s="13">
        <v>0</v>
      </c>
      <c r="BR60" s="13">
        <v>0</v>
      </c>
      <c r="BS60" s="13">
        <v>0</v>
      </c>
      <c r="BT60" s="13">
        <v>0</v>
      </c>
      <c r="BU60" s="13">
        <v>0</v>
      </c>
      <c r="BV60" s="13">
        <v>0</v>
      </c>
      <c r="BW60" s="13">
        <v>0</v>
      </c>
      <c r="BX60" s="13">
        <v>0</v>
      </c>
      <c r="BY60" s="13">
        <v>0</v>
      </c>
      <c r="BZ60" s="13">
        <v>0</v>
      </c>
      <c r="CA60" s="13">
        <v>0</v>
      </c>
      <c r="CB60" s="13">
        <v>0</v>
      </c>
      <c r="CC60" s="13">
        <v>0</v>
      </c>
      <c r="CD60" s="13">
        <v>0</v>
      </c>
      <c r="CE60" s="13">
        <v>0</v>
      </c>
      <c r="CF60" s="13">
        <v>0</v>
      </c>
      <c r="CG60" s="13">
        <v>0</v>
      </c>
      <c r="CH60" s="13">
        <v>0</v>
      </c>
      <c r="CI60" s="13">
        <v>0</v>
      </c>
    </row>
    <row r="61" spans="1:87" x14ac:dyDescent="0.2">
      <c r="A61" s="11" t="s">
        <v>66</v>
      </c>
      <c r="B61" s="12" t="s">
        <v>67</v>
      </c>
      <c r="C61" t="s">
        <v>141</v>
      </c>
      <c r="D61" s="13">
        <v>-0.02</v>
      </c>
      <c r="E61" s="13">
        <v>-0.02</v>
      </c>
      <c r="F61" s="13">
        <v>-0.02</v>
      </c>
      <c r="G61" s="13">
        <v>-0.02</v>
      </c>
      <c r="H61" s="13">
        <v>-0.02</v>
      </c>
      <c r="I61" s="13">
        <v>5.0000000000000001E-3</v>
      </c>
      <c r="J61" s="13">
        <v>5.0000000000000001E-3</v>
      </c>
      <c r="K61" s="13">
        <v>5.0000000000000001E-3</v>
      </c>
      <c r="L61" s="13">
        <v>5.0000000000000001E-3</v>
      </c>
      <c r="M61" s="13">
        <v>5.0000000000000001E-3</v>
      </c>
      <c r="N61" s="13">
        <v>5.0000000000000001E-3</v>
      </c>
      <c r="O61" s="13">
        <v>5.0000000000000001E-3</v>
      </c>
      <c r="P61" s="13">
        <v>5.0000000000000001E-3</v>
      </c>
      <c r="Q61" s="13">
        <v>5.0000000000000001E-3</v>
      </c>
      <c r="R61" s="13">
        <v>5.0000000000000001E-3</v>
      </c>
      <c r="S61" s="13">
        <v>5.0000000000000001E-3</v>
      </c>
      <c r="T61" s="13">
        <v>5.0000000000000001E-3</v>
      </c>
      <c r="U61" s="13">
        <v>5.0000000000000001E-3</v>
      </c>
      <c r="V61" s="13">
        <v>5.0000000000000001E-3</v>
      </c>
      <c r="W61" s="13">
        <v>5.0000000000000001E-3</v>
      </c>
      <c r="X61" s="13">
        <v>5.0000000000000001E-3</v>
      </c>
      <c r="Y61" s="13">
        <v>5.0000000000000001E-3</v>
      </c>
      <c r="Z61" s="13">
        <v>5.0000000000000001E-3</v>
      </c>
      <c r="AA61" s="13">
        <v>5.0000000000000001E-3</v>
      </c>
      <c r="AB61" s="13">
        <v>5.0000000000000001E-3</v>
      </c>
      <c r="AC61" s="13">
        <v>5.0000000000000001E-3</v>
      </c>
      <c r="AD61" s="13">
        <v>5.0000000000000001E-3</v>
      </c>
      <c r="AE61" s="13">
        <v>5.0000000000000001E-3</v>
      </c>
      <c r="AF61" s="13">
        <v>5.0000000000000001E-3</v>
      </c>
      <c r="AG61" s="13">
        <v>5.0000000000000001E-3</v>
      </c>
      <c r="AH61" s="13">
        <v>5.0000000000000001E-3</v>
      </c>
      <c r="AI61" s="13">
        <v>5.0000000000000001E-3</v>
      </c>
      <c r="AJ61" s="13">
        <v>5.0000000000000001E-3</v>
      </c>
      <c r="AK61" s="13">
        <v>5.0000000000000001E-3</v>
      </c>
      <c r="AL61" s="13">
        <v>0</v>
      </c>
      <c r="AM61" s="13">
        <v>0</v>
      </c>
      <c r="AN61" s="13">
        <v>0</v>
      </c>
      <c r="AO61" s="13">
        <v>0</v>
      </c>
      <c r="AP61" s="13">
        <v>0</v>
      </c>
      <c r="AQ61" s="13">
        <v>0</v>
      </c>
      <c r="AR61" s="13">
        <v>0</v>
      </c>
      <c r="AS61" s="13">
        <v>0</v>
      </c>
      <c r="AT61" s="13">
        <v>0</v>
      </c>
      <c r="AU61" s="13">
        <v>0</v>
      </c>
      <c r="AV61" s="13">
        <v>0</v>
      </c>
      <c r="AW61" s="13">
        <v>0</v>
      </c>
      <c r="AX61" s="13">
        <v>0</v>
      </c>
      <c r="AY61" s="13">
        <v>0</v>
      </c>
      <c r="AZ61" s="13">
        <v>0</v>
      </c>
      <c r="BA61" s="13">
        <v>0</v>
      </c>
      <c r="BB61" s="13">
        <v>0</v>
      </c>
      <c r="BC61" s="13">
        <v>0</v>
      </c>
      <c r="BD61" s="13">
        <v>0</v>
      </c>
      <c r="BE61" s="13">
        <v>0</v>
      </c>
      <c r="BF61" s="13">
        <v>0</v>
      </c>
      <c r="BG61" s="13">
        <v>0</v>
      </c>
      <c r="BH61" s="13">
        <v>0</v>
      </c>
      <c r="BI61" s="13">
        <v>0</v>
      </c>
      <c r="BJ61" s="13">
        <v>0</v>
      </c>
      <c r="BK61" s="13">
        <v>0</v>
      </c>
      <c r="BL61" s="13">
        <v>0</v>
      </c>
      <c r="BM61" s="13">
        <v>0</v>
      </c>
      <c r="BN61" s="13">
        <v>0</v>
      </c>
      <c r="BO61" s="13">
        <v>0</v>
      </c>
      <c r="BP61" s="13">
        <v>0</v>
      </c>
      <c r="BQ61" s="13">
        <v>0</v>
      </c>
      <c r="BR61" s="13">
        <v>0</v>
      </c>
      <c r="BS61" s="13">
        <v>0</v>
      </c>
      <c r="BT61" s="13">
        <v>0</v>
      </c>
      <c r="BU61" s="13">
        <v>0</v>
      </c>
      <c r="BV61" s="13">
        <v>0</v>
      </c>
      <c r="BW61" s="13">
        <v>0</v>
      </c>
      <c r="BX61" s="13">
        <v>0</v>
      </c>
      <c r="BY61" s="13">
        <v>0</v>
      </c>
      <c r="BZ61" s="13">
        <v>0</v>
      </c>
      <c r="CA61" s="13">
        <v>0</v>
      </c>
      <c r="CB61" s="13">
        <v>0</v>
      </c>
      <c r="CC61" s="13">
        <v>0</v>
      </c>
      <c r="CD61" s="13">
        <v>0</v>
      </c>
      <c r="CE61" s="13">
        <v>0</v>
      </c>
      <c r="CF61" s="13">
        <v>0</v>
      </c>
      <c r="CG61" s="13">
        <v>0</v>
      </c>
      <c r="CH61" s="13">
        <v>0</v>
      </c>
      <c r="CI61" s="13">
        <v>0</v>
      </c>
    </row>
    <row r="62" spans="1:87" x14ac:dyDescent="0.2">
      <c r="A62" s="11" t="s">
        <v>66</v>
      </c>
      <c r="B62" s="12" t="s">
        <v>84</v>
      </c>
      <c r="C62" t="s">
        <v>142</v>
      </c>
      <c r="D62" s="13">
        <v>-0.02</v>
      </c>
      <c r="E62" s="13">
        <v>-0.02</v>
      </c>
      <c r="F62" s="13">
        <v>-0.02</v>
      </c>
      <c r="G62" s="13">
        <v>-0.02</v>
      </c>
      <c r="H62" s="13">
        <v>-0.02</v>
      </c>
      <c r="I62" s="13">
        <v>5.0000000000000001E-3</v>
      </c>
      <c r="J62" s="13">
        <v>5.0000000000000001E-3</v>
      </c>
      <c r="K62" s="13">
        <v>5.0000000000000001E-3</v>
      </c>
      <c r="L62" s="13">
        <v>5.0000000000000001E-3</v>
      </c>
      <c r="M62" s="13">
        <v>5.0000000000000001E-3</v>
      </c>
      <c r="N62" s="13">
        <v>5.0000000000000001E-3</v>
      </c>
      <c r="O62" s="13">
        <v>5.0000000000000001E-3</v>
      </c>
      <c r="P62" s="13">
        <v>5.0000000000000001E-3</v>
      </c>
      <c r="Q62" s="13">
        <v>5.0000000000000001E-3</v>
      </c>
      <c r="R62" s="13">
        <v>5.0000000000000001E-3</v>
      </c>
      <c r="S62" s="13">
        <v>5.0000000000000001E-3</v>
      </c>
      <c r="T62" s="13">
        <v>5.0000000000000001E-3</v>
      </c>
      <c r="U62" s="13">
        <v>5.0000000000000001E-3</v>
      </c>
      <c r="V62" s="13">
        <v>5.0000000000000001E-3</v>
      </c>
      <c r="W62" s="13">
        <v>5.0000000000000001E-3</v>
      </c>
      <c r="X62" s="13">
        <v>5.0000000000000001E-3</v>
      </c>
      <c r="Y62" s="13">
        <v>5.0000000000000001E-3</v>
      </c>
      <c r="Z62" s="13">
        <v>5.0000000000000001E-3</v>
      </c>
      <c r="AA62" s="13">
        <v>5.0000000000000001E-3</v>
      </c>
      <c r="AB62" s="13">
        <v>5.0000000000000001E-3</v>
      </c>
      <c r="AC62" s="13">
        <v>5.0000000000000001E-3</v>
      </c>
      <c r="AD62" s="13">
        <v>5.0000000000000001E-3</v>
      </c>
      <c r="AE62" s="13">
        <v>5.0000000000000001E-3</v>
      </c>
      <c r="AF62" s="13">
        <v>5.0000000000000001E-3</v>
      </c>
      <c r="AG62" s="13">
        <v>5.0000000000000001E-3</v>
      </c>
      <c r="AH62" s="13">
        <v>5.0000000000000001E-3</v>
      </c>
      <c r="AI62" s="13">
        <v>5.0000000000000001E-3</v>
      </c>
      <c r="AJ62" s="13">
        <v>5.0000000000000001E-3</v>
      </c>
      <c r="AK62" s="13">
        <v>5.0000000000000001E-3</v>
      </c>
      <c r="AL62" s="13">
        <v>0</v>
      </c>
      <c r="AM62" s="13">
        <v>0</v>
      </c>
      <c r="AN62" s="13">
        <v>0</v>
      </c>
      <c r="AO62" s="13">
        <v>0</v>
      </c>
      <c r="AP62" s="13">
        <v>0</v>
      </c>
      <c r="AQ62" s="13">
        <v>0</v>
      </c>
      <c r="AR62" s="13">
        <v>0</v>
      </c>
      <c r="AS62" s="13">
        <v>0</v>
      </c>
      <c r="AT62" s="13">
        <v>0</v>
      </c>
      <c r="AU62" s="13">
        <v>0</v>
      </c>
      <c r="AV62" s="13">
        <v>0</v>
      </c>
      <c r="AW62" s="13">
        <v>0</v>
      </c>
      <c r="AX62" s="13">
        <v>0</v>
      </c>
      <c r="AY62" s="13">
        <v>0</v>
      </c>
      <c r="AZ62" s="13">
        <v>0</v>
      </c>
      <c r="BA62" s="13">
        <v>0</v>
      </c>
      <c r="BB62" s="13">
        <v>0</v>
      </c>
      <c r="BC62" s="13">
        <v>0</v>
      </c>
      <c r="BD62" s="13">
        <v>0</v>
      </c>
      <c r="BE62" s="13">
        <v>0</v>
      </c>
      <c r="BF62" s="13">
        <v>0</v>
      </c>
      <c r="BG62" s="13">
        <v>0</v>
      </c>
      <c r="BH62" s="13">
        <v>0</v>
      </c>
      <c r="BI62" s="13">
        <v>0</v>
      </c>
      <c r="BJ62" s="13">
        <v>0</v>
      </c>
      <c r="BK62" s="13">
        <v>0</v>
      </c>
      <c r="BL62" s="13">
        <v>0</v>
      </c>
      <c r="BM62" s="13">
        <v>0</v>
      </c>
      <c r="BN62" s="13">
        <v>0</v>
      </c>
      <c r="BO62" s="13">
        <v>0</v>
      </c>
      <c r="BP62" s="13">
        <v>0</v>
      </c>
      <c r="BQ62" s="13">
        <v>0</v>
      </c>
      <c r="BR62" s="13">
        <v>0</v>
      </c>
      <c r="BS62" s="13">
        <v>0</v>
      </c>
      <c r="BT62" s="13">
        <v>0</v>
      </c>
      <c r="BU62" s="13">
        <v>0</v>
      </c>
      <c r="BV62" s="13">
        <v>0</v>
      </c>
      <c r="BW62" s="13">
        <v>0</v>
      </c>
      <c r="BX62" s="13">
        <v>0</v>
      </c>
      <c r="BY62" s="13">
        <v>0</v>
      </c>
      <c r="BZ62" s="13">
        <v>0</v>
      </c>
      <c r="CA62" s="13">
        <v>0</v>
      </c>
      <c r="CB62" s="13">
        <v>0</v>
      </c>
      <c r="CC62" s="13">
        <v>0</v>
      </c>
      <c r="CD62" s="13">
        <v>0</v>
      </c>
      <c r="CE62" s="13">
        <v>0</v>
      </c>
      <c r="CF62" s="13">
        <v>0</v>
      </c>
      <c r="CG62" s="13">
        <v>0</v>
      </c>
      <c r="CH62" s="13">
        <v>0</v>
      </c>
      <c r="CI62" s="13">
        <v>0</v>
      </c>
    </row>
    <row r="63" spans="1:87" x14ac:dyDescent="0.2">
      <c r="A63" s="11" t="s">
        <v>66</v>
      </c>
      <c r="B63" s="12" t="s">
        <v>86</v>
      </c>
      <c r="C63" t="s">
        <v>143</v>
      </c>
      <c r="D63" s="13">
        <v>-0.02</v>
      </c>
      <c r="E63" s="13">
        <v>-0.02</v>
      </c>
      <c r="F63" s="13">
        <v>-0.02</v>
      </c>
      <c r="G63" s="13">
        <v>-0.02</v>
      </c>
      <c r="H63" s="13">
        <v>-0.02</v>
      </c>
      <c r="I63" s="13">
        <v>5.0000000000000001E-3</v>
      </c>
      <c r="J63" s="13">
        <v>5.0000000000000001E-3</v>
      </c>
      <c r="K63" s="13">
        <v>5.0000000000000001E-3</v>
      </c>
      <c r="L63" s="13">
        <v>5.0000000000000001E-3</v>
      </c>
      <c r="M63" s="13">
        <v>5.0000000000000001E-3</v>
      </c>
      <c r="N63" s="13">
        <v>5.0000000000000001E-3</v>
      </c>
      <c r="O63" s="13">
        <v>5.0000000000000001E-3</v>
      </c>
      <c r="P63" s="13">
        <v>5.0000000000000001E-3</v>
      </c>
      <c r="Q63" s="13">
        <v>5.0000000000000001E-3</v>
      </c>
      <c r="R63" s="13">
        <v>5.0000000000000001E-3</v>
      </c>
      <c r="S63" s="13">
        <v>5.0000000000000001E-3</v>
      </c>
      <c r="T63" s="13">
        <v>5.0000000000000001E-3</v>
      </c>
      <c r="U63" s="13">
        <v>5.0000000000000001E-3</v>
      </c>
      <c r="V63" s="13">
        <v>5.0000000000000001E-3</v>
      </c>
      <c r="W63" s="13">
        <v>5.0000000000000001E-3</v>
      </c>
      <c r="X63" s="13">
        <v>5.0000000000000001E-3</v>
      </c>
      <c r="Y63" s="13">
        <v>5.0000000000000001E-3</v>
      </c>
      <c r="Z63" s="13">
        <v>5.0000000000000001E-3</v>
      </c>
      <c r="AA63" s="13">
        <v>5.0000000000000001E-3</v>
      </c>
      <c r="AB63" s="13">
        <v>5.0000000000000001E-3</v>
      </c>
      <c r="AC63" s="13">
        <v>5.0000000000000001E-3</v>
      </c>
      <c r="AD63" s="13">
        <v>5.0000000000000001E-3</v>
      </c>
      <c r="AE63" s="13">
        <v>5.0000000000000001E-3</v>
      </c>
      <c r="AF63" s="13">
        <v>5.0000000000000001E-3</v>
      </c>
      <c r="AG63" s="13">
        <v>5.0000000000000001E-3</v>
      </c>
      <c r="AH63" s="13">
        <v>5.0000000000000001E-3</v>
      </c>
      <c r="AI63" s="13">
        <v>5.0000000000000001E-3</v>
      </c>
      <c r="AJ63" s="13">
        <v>5.0000000000000001E-3</v>
      </c>
      <c r="AK63" s="13">
        <v>5.0000000000000001E-3</v>
      </c>
      <c r="AL63" s="13">
        <v>0</v>
      </c>
      <c r="AM63" s="13">
        <v>0</v>
      </c>
      <c r="AN63" s="13">
        <v>0</v>
      </c>
      <c r="AO63" s="13">
        <v>0</v>
      </c>
      <c r="AP63" s="13">
        <v>0</v>
      </c>
      <c r="AQ63" s="13">
        <v>0</v>
      </c>
      <c r="AR63" s="13">
        <v>0</v>
      </c>
      <c r="AS63" s="13">
        <v>0</v>
      </c>
      <c r="AT63" s="13">
        <v>0</v>
      </c>
      <c r="AU63" s="13">
        <v>0</v>
      </c>
      <c r="AV63" s="13">
        <v>0</v>
      </c>
      <c r="AW63" s="13">
        <v>0</v>
      </c>
      <c r="AX63" s="13">
        <v>0</v>
      </c>
      <c r="AY63" s="13">
        <v>0</v>
      </c>
      <c r="AZ63" s="13">
        <v>0</v>
      </c>
      <c r="BA63" s="13">
        <v>0</v>
      </c>
      <c r="BB63" s="13">
        <v>0</v>
      </c>
      <c r="BC63" s="13">
        <v>0</v>
      </c>
      <c r="BD63" s="13">
        <v>0</v>
      </c>
      <c r="BE63" s="13">
        <v>0</v>
      </c>
      <c r="BF63" s="13">
        <v>0</v>
      </c>
      <c r="BG63" s="13">
        <v>0</v>
      </c>
      <c r="BH63" s="13">
        <v>0</v>
      </c>
      <c r="BI63" s="13">
        <v>0</v>
      </c>
      <c r="BJ63" s="13">
        <v>0</v>
      </c>
      <c r="BK63" s="13">
        <v>0</v>
      </c>
      <c r="BL63" s="13">
        <v>0</v>
      </c>
      <c r="BM63" s="13">
        <v>0</v>
      </c>
      <c r="BN63" s="13">
        <v>0</v>
      </c>
      <c r="BO63" s="13">
        <v>0</v>
      </c>
      <c r="BP63" s="13">
        <v>0</v>
      </c>
      <c r="BQ63" s="13">
        <v>0</v>
      </c>
      <c r="BR63" s="13">
        <v>0</v>
      </c>
      <c r="BS63" s="13">
        <v>0</v>
      </c>
      <c r="BT63" s="13">
        <v>0</v>
      </c>
      <c r="BU63" s="13">
        <v>0</v>
      </c>
      <c r="BV63" s="13">
        <v>0</v>
      </c>
      <c r="BW63" s="13">
        <v>0</v>
      </c>
      <c r="BX63" s="13">
        <v>0</v>
      </c>
      <c r="BY63" s="13">
        <v>0</v>
      </c>
      <c r="BZ63" s="13">
        <v>0</v>
      </c>
      <c r="CA63" s="13">
        <v>0</v>
      </c>
      <c r="CB63" s="13">
        <v>0</v>
      </c>
      <c r="CC63" s="13">
        <v>0</v>
      </c>
      <c r="CD63" s="13">
        <v>0</v>
      </c>
      <c r="CE63" s="13">
        <v>0</v>
      </c>
      <c r="CF63" s="13">
        <v>0</v>
      </c>
      <c r="CG63" s="13">
        <v>0</v>
      </c>
      <c r="CH63" s="13">
        <v>0</v>
      </c>
      <c r="CI63" s="13">
        <v>0</v>
      </c>
    </row>
    <row r="64" spans="1:87" x14ac:dyDescent="0.2">
      <c r="A64" s="11" t="s">
        <v>66</v>
      </c>
      <c r="B64" s="12" t="s">
        <v>88</v>
      </c>
      <c r="C64" t="s">
        <v>144</v>
      </c>
      <c r="D64" s="13">
        <v>-0.02</v>
      </c>
      <c r="E64" s="13">
        <v>-0.02</v>
      </c>
      <c r="F64" s="13">
        <v>-0.02</v>
      </c>
      <c r="G64" s="13">
        <v>-0.02</v>
      </c>
      <c r="H64" s="13">
        <v>-0.02</v>
      </c>
      <c r="I64" s="13">
        <v>5.0000000000000001E-3</v>
      </c>
      <c r="J64" s="13">
        <v>5.0000000000000001E-3</v>
      </c>
      <c r="K64" s="13">
        <v>5.0000000000000001E-3</v>
      </c>
      <c r="L64" s="13">
        <v>5.0000000000000001E-3</v>
      </c>
      <c r="M64" s="13">
        <v>5.0000000000000001E-3</v>
      </c>
      <c r="N64" s="13">
        <v>5.0000000000000001E-3</v>
      </c>
      <c r="O64" s="13">
        <v>5.0000000000000001E-3</v>
      </c>
      <c r="P64" s="13">
        <v>5.0000000000000001E-3</v>
      </c>
      <c r="Q64" s="13">
        <v>5.0000000000000001E-3</v>
      </c>
      <c r="R64" s="13">
        <v>5.0000000000000001E-3</v>
      </c>
      <c r="S64" s="13">
        <v>5.0000000000000001E-3</v>
      </c>
      <c r="T64" s="13">
        <v>5.0000000000000001E-3</v>
      </c>
      <c r="U64" s="13">
        <v>5.0000000000000001E-3</v>
      </c>
      <c r="V64" s="13">
        <v>5.0000000000000001E-3</v>
      </c>
      <c r="W64" s="13">
        <v>5.0000000000000001E-3</v>
      </c>
      <c r="X64" s="13">
        <v>5.0000000000000001E-3</v>
      </c>
      <c r="Y64" s="13">
        <v>5.0000000000000001E-3</v>
      </c>
      <c r="Z64" s="13">
        <v>5.0000000000000001E-3</v>
      </c>
      <c r="AA64" s="13">
        <v>5.0000000000000001E-3</v>
      </c>
      <c r="AB64" s="13">
        <v>5.0000000000000001E-3</v>
      </c>
      <c r="AC64" s="13">
        <v>5.0000000000000001E-3</v>
      </c>
      <c r="AD64" s="13">
        <v>5.0000000000000001E-3</v>
      </c>
      <c r="AE64" s="13">
        <v>5.0000000000000001E-3</v>
      </c>
      <c r="AF64" s="13">
        <v>5.0000000000000001E-3</v>
      </c>
      <c r="AG64" s="13">
        <v>5.0000000000000001E-3</v>
      </c>
      <c r="AH64" s="13">
        <v>5.0000000000000001E-3</v>
      </c>
      <c r="AI64" s="13">
        <v>5.0000000000000001E-3</v>
      </c>
      <c r="AJ64" s="13">
        <v>5.0000000000000001E-3</v>
      </c>
      <c r="AK64" s="13">
        <v>5.0000000000000001E-3</v>
      </c>
      <c r="AL64" s="13">
        <v>0</v>
      </c>
      <c r="AM64" s="13">
        <v>0</v>
      </c>
      <c r="AN64" s="13">
        <v>0</v>
      </c>
      <c r="AO64" s="13">
        <v>0</v>
      </c>
      <c r="AP64" s="13">
        <v>0</v>
      </c>
      <c r="AQ64" s="13">
        <v>0</v>
      </c>
      <c r="AR64" s="13">
        <v>0</v>
      </c>
      <c r="AS64" s="13">
        <v>0</v>
      </c>
      <c r="AT64" s="13">
        <v>0</v>
      </c>
      <c r="AU64" s="13">
        <v>0</v>
      </c>
      <c r="AV64" s="13">
        <v>0</v>
      </c>
      <c r="AW64" s="13">
        <v>0</v>
      </c>
      <c r="AX64" s="13">
        <v>0</v>
      </c>
      <c r="AY64" s="13">
        <v>0</v>
      </c>
      <c r="AZ64" s="13">
        <v>0</v>
      </c>
      <c r="BA64" s="13">
        <v>0</v>
      </c>
      <c r="BB64" s="13">
        <v>0</v>
      </c>
      <c r="BC64" s="13">
        <v>0</v>
      </c>
      <c r="BD64" s="13">
        <v>0</v>
      </c>
      <c r="BE64" s="13">
        <v>0</v>
      </c>
      <c r="BF64" s="13">
        <v>0</v>
      </c>
      <c r="BG64" s="13">
        <v>0</v>
      </c>
      <c r="BH64" s="13">
        <v>0</v>
      </c>
      <c r="BI64" s="13">
        <v>0</v>
      </c>
      <c r="BJ64" s="13">
        <v>0</v>
      </c>
      <c r="BK64" s="13">
        <v>0</v>
      </c>
      <c r="BL64" s="13">
        <v>0</v>
      </c>
      <c r="BM64" s="13">
        <v>0</v>
      </c>
      <c r="BN64" s="13">
        <v>0</v>
      </c>
      <c r="BO64" s="13">
        <v>0</v>
      </c>
      <c r="BP64" s="13">
        <v>0</v>
      </c>
      <c r="BQ64" s="13">
        <v>0</v>
      </c>
      <c r="BR64" s="13">
        <v>0</v>
      </c>
      <c r="BS64" s="13">
        <v>0</v>
      </c>
      <c r="BT64" s="13">
        <v>0</v>
      </c>
      <c r="BU64" s="13">
        <v>0</v>
      </c>
      <c r="BV64" s="13">
        <v>0</v>
      </c>
      <c r="BW64" s="13">
        <v>0</v>
      </c>
      <c r="BX64" s="13">
        <v>0</v>
      </c>
      <c r="BY64" s="13">
        <v>0</v>
      </c>
      <c r="BZ64" s="13">
        <v>0</v>
      </c>
      <c r="CA64" s="13">
        <v>0</v>
      </c>
      <c r="CB64" s="13">
        <v>0</v>
      </c>
      <c r="CC64" s="13">
        <v>0</v>
      </c>
      <c r="CD64" s="13">
        <v>0</v>
      </c>
      <c r="CE64" s="13">
        <v>0</v>
      </c>
      <c r="CF64" s="13">
        <v>0</v>
      </c>
      <c r="CG64" s="13">
        <v>0</v>
      </c>
      <c r="CH64" s="13">
        <v>0</v>
      </c>
      <c r="CI64" s="13">
        <v>0</v>
      </c>
    </row>
    <row r="65" spans="1:87" x14ac:dyDescent="0.2">
      <c r="A65" s="11" t="s">
        <v>69</v>
      </c>
      <c r="B65" s="12" t="s">
        <v>57</v>
      </c>
      <c r="C65" t="s">
        <v>145</v>
      </c>
      <c r="D65" s="13">
        <v>0</v>
      </c>
      <c r="E65" s="13">
        <v>0</v>
      </c>
      <c r="F65" s="13">
        <v>0</v>
      </c>
      <c r="G65" s="13">
        <v>0</v>
      </c>
      <c r="H65" s="13">
        <v>0</v>
      </c>
      <c r="I65" s="13">
        <v>0</v>
      </c>
      <c r="J65" s="13">
        <v>0</v>
      </c>
      <c r="K65" s="13">
        <v>0</v>
      </c>
      <c r="L65" s="13">
        <v>0</v>
      </c>
      <c r="M65" s="13">
        <v>0</v>
      </c>
      <c r="N65" s="13">
        <v>0</v>
      </c>
      <c r="O65" s="13">
        <v>0</v>
      </c>
      <c r="P65" s="13">
        <v>0</v>
      </c>
      <c r="Q65" s="13">
        <v>0</v>
      </c>
      <c r="R65" s="13">
        <v>0</v>
      </c>
      <c r="S65" s="13">
        <v>0</v>
      </c>
      <c r="T65" s="13">
        <v>0</v>
      </c>
      <c r="U65" s="13">
        <v>0</v>
      </c>
      <c r="V65" s="13">
        <v>0</v>
      </c>
      <c r="W65" s="13">
        <v>0</v>
      </c>
      <c r="X65" s="13">
        <v>0</v>
      </c>
      <c r="Y65" s="13">
        <v>0</v>
      </c>
      <c r="Z65" s="13">
        <v>0</v>
      </c>
      <c r="AA65" s="13">
        <v>0</v>
      </c>
      <c r="AB65" s="13">
        <v>0</v>
      </c>
      <c r="AC65" s="13">
        <v>0</v>
      </c>
      <c r="AD65" s="13">
        <v>0</v>
      </c>
      <c r="AE65" s="13">
        <v>0</v>
      </c>
      <c r="AF65" s="13">
        <v>0</v>
      </c>
      <c r="AG65" s="13">
        <v>0</v>
      </c>
      <c r="AH65" s="13">
        <v>0</v>
      </c>
      <c r="AI65" s="13">
        <v>0</v>
      </c>
      <c r="AJ65" s="13">
        <v>0</v>
      </c>
      <c r="AK65" s="13">
        <v>0</v>
      </c>
      <c r="AL65" s="13">
        <v>0</v>
      </c>
      <c r="AM65" s="13">
        <v>0</v>
      </c>
      <c r="AN65" s="13">
        <v>0</v>
      </c>
      <c r="AO65" s="13">
        <v>0</v>
      </c>
      <c r="AP65" s="13">
        <v>0</v>
      </c>
      <c r="AQ65" s="13">
        <v>0</v>
      </c>
      <c r="AR65" s="13">
        <v>0</v>
      </c>
      <c r="AS65" s="13">
        <v>0</v>
      </c>
      <c r="AT65" s="13">
        <v>0</v>
      </c>
      <c r="AU65" s="13">
        <v>0</v>
      </c>
      <c r="AV65" s="13">
        <v>0</v>
      </c>
      <c r="AW65" s="13">
        <v>0</v>
      </c>
      <c r="AX65" s="13">
        <v>0</v>
      </c>
      <c r="AY65" s="13">
        <v>0</v>
      </c>
      <c r="AZ65" s="13">
        <v>0</v>
      </c>
      <c r="BA65" s="13">
        <v>0</v>
      </c>
      <c r="BB65" s="13">
        <v>0</v>
      </c>
      <c r="BC65" s="13">
        <v>0</v>
      </c>
      <c r="BD65" s="13">
        <v>0</v>
      </c>
      <c r="BE65" s="13">
        <v>0</v>
      </c>
      <c r="BF65" s="13">
        <v>0</v>
      </c>
      <c r="BG65" s="13">
        <v>0</v>
      </c>
      <c r="BH65" s="13">
        <v>0</v>
      </c>
      <c r="BI65" s="13">
        <v>0</v>
      </c>
      <c r="BJ65" s="13">
        <v>0</v>
      </c>
      <c r="BK65" s="13">
        <v>0</v>
      </c>
      <c r="BL65" s="13">
        <v>0</v>
      </c>
      <c r="BM65" s="13">
        <v>0</v>
      </c>
      <c r="BN65" s="13">
        <v>0</v>
      </c>
      <c r="BO65" s="13">
        <v>0</v>
      </c>
      <c r="BP65" s="13">
        <v>0</v>
      </c>
      <c r="BQ65" s="13">
        <v>0</v>
      </c>
      <c r="BR65" s="13">
        <v>0</v>
      </c>
      <c r="BS65" s="13">
        <v>0</v>
      </c>
      <c r="BT65" s="13">
        <v>0</v>
      </c>
      <c r="BU65" s="13">
        <v>0</v>
      </c>
      <c r="BV65" s="13">
        <v>0</v>
      </c>
      <c r="BW65" s="13">
        <v>0</v>
      </c>
      <c r="BX65" s="13">
        <v>0</v>
      </c>
      <c r="BY65" s="13">
        <v>0</v>
      </c>
      <c r="BZ65" s="13">
        <v>0</v>
      </c>
      <c r="CA65" s="13">
        <v>0</v>
      </c>
      <c r="CB65" s="13">
        <v>0</v>
      </c>
      <c r="CC65" s="13">
        <v>0</v>
      </c>
      <c r="CD65" s="13">
        <v>0</v>
      </c>
      <c r="CE65" s="13">
        <v>0</v>
      </c>
      <c r="CF65" s="13">
        <v>0</v>
      </c>
      <c r="CG65" s="13">
        <v>0</v>
      </c>
      <c r="CH65" s="13">
        <v>0</v>
      </c>
      <c r="CI65" s="13">
        <v>0</v>
      </c>
    </row>
    <row r="66" spans="1:87" x14ac:dyDescent="0.2">
      <c r="A66" s="11" t="s">
        <v>69</v>
      </c>
      <c r="B66" s="12" t="s">
        <v>68</v>
      </c>
      <c r="C66" t="s">
        <v>146</v>
      </c>
      <c r="D66" s="13">
        <v>0</v>
      </c>
      <c r="E66" s="13">
        <v>0</v>
      </c>
      <c r="F66" s="13">
        <v>0</v>
      </c>
      <c r="G66" s="13">
        <v>0</v>
      </c>
      <c r="H66" s="13">
        <v>0</v>
      </c>
      <c r="I66" s="13">
        <v>0</v>
      </c>
      <c r="J66" s="13">
        <v>0</v>
      </c>
      <c r="K66" s="13">
        <v>0</v>
      </c>
      <c r="L66" s="13">
        <v>0</v>
      </c>
      <c r="M66" s="13">
        <v>0</v>
      </c>
      <c r="N66" s="13">
        <v>0</v>
      </c>
      <c r="O66" s="13">
        <v>0</v>
      </c>
      <c r="P66" s="13">
        <v>0</v>
      </c>
      <c r="Q66" s="13">
        <v>0</v>
      </c>
      <c r="R66" s="13">
        <v>0</v>
      </c>
      <c r="S66" s="13">
        <v>0</v>
      </c>
      <c r="T66" s="13">
        <v>0</v>
      </c>
      <c r="U66" s="13">
        <v>0</v>
      </c>
      <c r="V66" s="13">
        <v>0</v>
      </c>
      <c r="W66" s="13">
        <v>0</v>
      </c>
      <c r="X66" s="13">
        <v>0</v>
      </c>
      <c r="Y66" s="13">
        <v>0</v>
      </c>
      <c r="Z66" s="13">
        <v>0</v>
      </c>
      <c r="AA66" s="13">
        <v>0</v>
      </c>
      <c r="AB66" s="13">
        <v>0</v>
      </c>
      <c r="AC66" s="13">
        <v>0</v>
      </c>
      <c r="AD66" s="13">
        <v>0</v>
      </c>
      <c r="AE66" s="13">
        <v>0</v>
      </c>
      <c r="AF66" s="13">
        <v>0</v>
      </c>
      <c r="AG66" s="13">
        <v>0</v>
      </c>
      <c r="AH66" s="13">
        <v>0</v>
      </c>
      <c r="AI66" s="13">
        <v>0</v>
      </c>
      <c r="AJ66" s="13">
        <v>0</v>
      </c>
      <c r="AK66" s="13">
        <v>0</v>
      </c>
      <c r="AL66" s="13">
        <v>0</v>
      </c>
      <c r="AM66" s="13">
        <v>0</v>
      </c>
      <c r="AN66" s="13">
        <v>0</v>
      </c>
      <c r="AO66" s="13">
        <v>0</v>
      </c>
      <c r="AP66" s="13">
        <v>0</v>
      </c>
      <c r="AQ66" s="13">
        <v>0</v>
      </c>
      <c r="AR66" s="13">
        <v>0</v>
      </c>
      <c r="AS66" s="13">
        <v>0</v>
      </c>
      <c r="AT66" s="13">
        <v>0</v>
      </c>
      <c r="AU66" s="13">
        <v>0</v>
      </c>
      <c r="AV66" s="13">
        <v>0</v>
      </c>
      <c r="AW66" s="13">
        <v>0</v>
      </c>
      <c r="AX66" s="13">
        <v>0</v>
      </c>
      <c r="AY66" s="13">
        <v>0</v>
      </c>
      <c r="AZ66" s="13">
        <v>0</v>
      </c>
      <c r="BA66" s="13">
        <v>0</v>
      </c>
      <c r="BB66" s="13">
        <v>0</v>
      </c>
      <c r="BC66" s="13">
        <v>0</v>
      </c>
      <c r="BD66" s="13">
        <v>0</v>
      </c>
      <c r="BE66" s="13">
        <v>0</v>
      </c>
      <c r="BF66" s="13">
        <v>0</v>
      </c>
      <c r="BG66" s="13">
        <v>0</v>
      </c>
      <c r="BH66" s="13">
        <v>0</v>
      </c>
      <c r="BI66" s="13">
        <v>0</v>
      </c>
      <c r="BJ66" s="13">
        <v>0</v>
      </c>
      <c r="BK66" s="13">
        <v>0</v>
      </c>
      <c r="BL66" s="13">
        <v>0</v>
      </c>
      <c r="BM66" s="13">
        <v>0</v>
      </c>
      <c r="BN66" s="13">
        <v>0</v>
      </c>
      <c r="BO66" s="13">
        <v>0</v>
      </c>
      <c r="BP66" s="13">
        <v>0</v>
      </c>
      <c r="BQ66" s="13">
        <v>0</v>
      </c>
      <c r="BR66" s="13">
        <v>0</v>
      </c>
      <c r="BS66" s="13">
        <v>0</v>
      </c>
      <c r="BT66" s="13">
        <v>0</v>
      </c>
      <c r="BU66" s="13">
        <v>0</v>
      </c>
      <c r="BV66" s="13">
        <v>0</v>
      </c>
      <c r="BW66" s="13">
        <v>0</v>
      </c>
      <c r="BX66" s="13">
        <v>0</v>
      </c>
      <c r="BY66" s="13">
        <v>0</v>
      </c>
      <c r="BZ66" s="13">
        <v>0</v>
      </c>
      <c r="CA66" s="13">
        <v>0</v>
      </c>
      <c r="CB66" s="13">
        <v>0</v>
      </c>
      <c r="CC66" s="13">
        <v>0</v>
      </c>
      <c r="CD66" s="13">
        <v>0</v>
      </c>
      <c r="CE66" s="13">
        <v>0</v>
      </c>
      <c r="CF66" s="13">
        <v>0</v>
      </c>
      <c r="CG66" s="13">
        <v>0</v>
      </c>
      <c r="CH66" s="13">
        <v>0</v>
      </c>
      <c r="CI66" s="13">
        <v>0</v>
      </c>
    </row>
    <row r="67" spans="1:87" x14ac:dyDescent="0.2">
      <c r="A67" s="11" t="s">
        <v>69</v>
      </c>
      <c r="B67" s="12" t="s">
        <v>63</v>
      </c>
      <c r="C67" t="s">
        <v>147</v>
      </c>
      <c r="D67" s="13">
        <v>0</v>
      </c>
      <c r="E67" s="13">
        <v>0</v>
      </c>
      <c r="F67" s="13">
        <v>0</v>
      </c>
      <c r="G67" s="13">
        <v>0</v>
      </c>
      <c r="H67" s="13">
        <v>0</v>
      </c>
      <c r="I67" s="13">
        <v>0</v>
      </c>
      <c r="J67" s="13">
        <v>0</v>
      </c>
      <c r="K67" s="13">
        <v>0</v>
      </c>
      <c r="L67" s="13">
        <v>0</v>
      </c>
      <c r="M67" s="13">
        <v>0</v>
      </c>
      <c r="N67" s="13">
        <v>0</v>
      </c>
      <c r="O67" s="13">
        <v>0</v>
      </c>
      <c r="P67" s="13">
        <v>0</v>
      </c>
      <c r="Q67" s="13">
        <v>0</v>
      </c>
      <c r="R67" s="13">
        <v>0</v>
      </c>
      <c r="S67" s="13">
        <v>0</v>
      </c>
      <c r="T67" s="13">
        <v>0</v>
      </c>
      <c r="U67" s="13">
        <v>0</v>
      </c>
      <c r="V67" s="13">
        <v>0</v>
      </c>
      <c r="W67" s="13">
        <v>0</v>
      </c>
      <c r="X67" s="13">
        <v>0</v>
      </c>
      <c r="Y67" s="13">
        <v>0</v>
      </c>
      <c r="Z67" s="13">
        <v>0</v>
      </c>
      <c r="AA67" s="13">
        <v>0</v>
      </c>
      <c r="AB67" s="13">
        <v>0</v>
      </c>
      <c r="AC67" s="13">
        <v>0</v>
      </c>
      <c r="AD67" s="13">
        <v>0</v>
      </c>
      <c r="AE67" s="13">
        <v>0</v>
      </c>
      <c r="AF67" s="13">
        <v>0</v>
      </c>
      <c r="AG67" s="13">
        <v>0</v>
      </c>
      <c r="AH67" s="13">
        <v>0</v>
      </c>
      <c r="AI67" s="13">
        <v>0</v>
      </c>
      <c r="AJ67" s="13">
        <v>0</v>
      </c>
      <c r="AK67" s="13">
        <v>0</v>
      </c>
      <c r="AL67" s="13">
        <v>0</v>
      </c>
      <c r="AM67" s="13">
        <v>0</v>
      </c>
      <c r="AN67" s="13">
        <v>0</v>
      </c>
      <c r="AO67" s="13">
        <v>0</v>
      </c>
      <c r="AP67" s="13">
        <v>0</v>
      </c>
      <c r="AQ67" s="13">
        <v>0</v>
      </c>
      <c r="AR67" s="13">
        <v>0</v>
      </c>
      <c r="AS67" s="13">
        <v>0</v>
      </c>
      <c r="AT67" s="13">
        <v>0</v>
      </c>
      <c r="AU67" s="13">
        <v>0</v>
      </c>
      <c r="AV67" s="13">
        <v>0</v>
      </c>
      <c r="AW67" s="13">
        <v>0</v>
      </c>
      <c r="AX67" s="13">
        <v>0</v>
      </c>
      <c r="AY67" s="13">
        <v>0</v>
      </c>
      <c r="AZ67" s="13">
        <v>0</v>
      </c>
      <c r="BA67" s="13">
        <v>0</v>
      </c>
      <c r="BB67" s="13">
        <v>0</v>
      </c>
      <c r="BC67" s="13">
        <v>0</v>
      </c>
      <c r="BD67" s="13">
        <v>0</v>
      </c>
      <c r="BE67" s="13">
        <v>0</v>
      </c>
      <c r="BF67" s="13">
        <v>0</v>
      </c>
      <c r="BG67" s="13">
        <v>0</v>
      </c>
      <c r="BH67" s="13">
        <v>0</v>
      </c>
      <c r="BI67" s="13">
        <v>0</v>
      </c>
      <c r="BJ67" s="13">
        <v>0</v>
      </c>
      <c r="BK67" s="13">
        <v>0</v>
      </c>
      <c r="BL67" s="13">
        <v>0</v>
      </c>
      <c r="BM67" s="13">
        <v>0</v>
      </c>
      <c r="BN67" s="13">
        <v>0</v>
      </c>
      <c r="BO67" s="13">
        <v>0</v>
      </c>
      <c r="BP67" s="13">
        <v>0</v>
      </c>
      <c r="BQ67" s="13">
        <v>0</v>
      </c>
      <c r="BR67" s="13">
        <v>0</v>
      </c>
      <c r="BS67" s="13">
        <v>0</v>
      </c>
      <c r="BT67" s="13">
        <v>0</v>
      </c>
      <c r="BU67" s="13">
        <v>0</v>
      </c>
      <c r="BV67" s="13">
        <v>0</v>
      </c>
      <c r="BW67" s="13">
        <v>0</v>
      </c>
      <c r="BX67" s="13">
        <v>0</v>
      </c>
      <c r="BY67" s="13">
        <v>0</v>
      </c>
      <c r="BZ67" s="13">
        <v>0</v>
      </c>
      <c r="CA67" s="13">
        <v>0</v>
      </c>
      <c r="CB67" s="13">
        <v>0</v>
      </c>
      <c r="CC67" s="13">
        <v>0</v>
      </c>
      <c r="CD67" s="13">
        <v>0</v>
      </c>
      <c r="CE67" s="13">
        <v>0</v>
      </c>
      <c r="CF67" s="13">
        <v>0</v>
      </c>
      <c r="CG67" s="13">
        <v>0</v>
      </c>
      <c r="CH67" s="13">
        <v>0</v>
      </c>
      <c r="CI67" s="13">
        <v>0</v>
      </c>
    </row>
    <row r="68" spans="1:87" x14ac:dyDescent="0.2">
      <c r="A68" s="11" t="s">
        <v>69</v>
      </c>
      <c r="B68" s="12" t="s">
        <v>60</v>
      </c>
      <c r="C68" t="s">
        <v>148</v>
      </c>
      <c r="D68" s="13">
        <v>0</v>
      </c>
      <c r="E68" s="13">
        <v>0</v>
      </c>
      <c r="F68" s="13">
        <v>0</v>
      </c>
      <c r="G68" s="13">
        <v>0</v>
      </c>
      <c r="H68" s="13">
        <v>0</v>
      </c>
      <c r="I68" s="13">
        <v>0</v>
      </c>
      <c r="J68" s="13">
        <v>0</v>
      </c>
      <c r="K68" s="13">
        <v>0</v>
      </c>
      <c r="L68" s="13">
        <v>0</v>
      </c>
      <c r="M68" s="13">
        <v>0</v>
      </c>
      <c r="N68" s="13">
        <v>0</v>
      </c>
      <c r="O68" s="13">
        <v>0</v>
      </c>
      <c r="P68" s="13">
        <v>0</v>
      </c>
      <c r="Q68" s="13">
        <v>0</v>
      </c>
      <c r="R68" s="13">
        <v>0</v>
      </c>
      <c r="S68" s="13">
        <v>0</v>
      </c>
      <c r="T68" s="13">
        <v>0</v>
      </c>
      <c r="U68" s="13">
        <v>0</v>
      </c>
      <c r="V68" s="13">
        <v>0</v>
      </c>
      <c r="W68" s="13">
        <v>0</v>
      </c>
      <c r="X68" s="13">
        <v>0</v>
      </c>
      <c r="Y68" s="13">
        <v>0</v>
      </c>
      <c r="Z68" s="13">
        <v>0</v>
      </c>
      <c r="AA68" s="13">
        <v>0</v>
      </c>
      <c r="AB68" s="13">
        <v>0</v>
      </c>
      <c r="AC68" s="13">
        <v>0</v>
      </c>
      <c r="AD68" s="13">
        <v>0</v>
      </c>
      <c r="AE68" s="13">
        <v>0</v>
      </c>
      <c r="AF68" s="13">
        <v>0</v>
      </c>
      <c r="AG68" s="13">
        <v>0</v>
      </c>
      <c r="AH68" s="13">
        <v>0</v>
      </c>
      <c r="AI68" s="13">
        <v>0</v>
      </c>
      <c r="AJ68" s="13">
        <v>0</v>
      </c>
      <c r="AK68" s="13">
        <v>0</v>
      </c>
      <c r="AL68" s="13">
        <v>0</v>
      </c>
      <c r="AM68" s="13">
        <v>0</v>
      </c>
      <c r="AN68" s="13">
        <v>0</v>
      </c>
      <c r="AO68" s="13">
        <v>0</v>
      </c>
      <c r="AP68" s="13">
        <v>0</v>
      </c>
      <c r="AQ68" s="13">
        <v>0</v>
      </c>
      <c r="AR68" s="13">
        <v>0</v>
      </c>
      <c r="AS68" s="13">
        <v>0</v>
      </c>
      <c r="AT68" s="13">
        <v>0</v>
      </c>
      <c r="AU68" s="13">
        <v>0</v>
      </c>
      <c r="AV68" s="13">
        <v>0</v>
      </c>
      <c r="AW68" s="13">
        <v>0</v>
      </c>
      <c r="AX68" s="13">
        <v>0</v>
      </c>
      <c r="AY68" s="13">
        <v>0</v>
      </c>
      <c r="AZ68" s="13">
        <v>0</v>
      </c>
      <c r="BA68" s="13">
        <v>0</v>
      </c>
      <c r="BB68" s="13">
        <v>0</v>
      </c>
      <c r="BC68" s="13">
        <v>0</v>
      </c>
      <c r="BD68" s="13">
        <v>0</v>
      </c>
      <c r="BE68" s="13">
        <v>0</v>
      </c>
      <c r="BF68" s="13">
        <v>0</v>
      </c>
      <c r="BG68" s="13">
        <v>0</v>
      </c>
      <c r="BH68" s="13">
        <v>0</v>
      </c>
      <c r="BI68" s="13">
        <v>0</v>
      </c>
      <c r="BJ68" s="13">
        <v>0</v>
      </c>
      <c r="BK68" s="13">
        <v>0</v>
      </c>
      <c r="BL68" s="13">
        <v>0</v>
      </c>
      <c r="BM68" s="13">
        <v>0</v>
      </c>
      <c r="BN68" s="13">
        <v>0</v>
      </c>
      <c r="BO68" s="13">
        <v>0</v>
      </c>
      <c r="BP68" s="13">
        <v>0</v>
      </c>
      <c r="BQ68" s="13">
        <v>0</v>
      </c>
      <c r="BR68" s="13">
        <v>0</v>
      </c>
      <c r="BS68" s="13">
        <v>0</v>
      </c>
      <c r="BT68" s="13">
        <v>0</v>
      </c>
      <c r="BU68" s="13">
        <v>0</v>
      </c>
      <c r="BV68" s="13">
        <v>0</v>
      </c>
      <c r="BW68" s="13">
        <v>0</v>
      </c>
      <c r="BX68" s="13">
        <v>0</v>
      </c>
      <c r="BY68" s="13">
        <v>0</v>
      </c>
      <c r="BZ68" s="13">
        <v>0</v>
      </c>
      <c r="CA68" s="13">
        <v>0</v>
      </c>
      <c r="CB68" s="13">
        <v>0</v>
      </c>
      <c r="CC68" s="13">
        <v>0</v>
      </c>
      <c r="CD68" s="13">
        <v>0</v>
      </c>
      <c r="CE68" s="13">
        <v>0</v>
      </c>
      <c r="CF68" s="13">
        <v>0</v>
      </c>
      <c r="CG68" s="13">
        <v>0</v>
      </c>
      <c r="CH68" s="13">
        <v>0</v>
      </c>
      <c r="CI68" s="13">
        <v>0</v>
      </c>
    </row>
    <row r="69" spans="1:87" x14ac:dyDescent="0.2">
      <c r="A69" s="11" t="s">
        <v>69</v>
      </c>
      <c r="B69" s="12" t="s">
        <v>75</v>
      </c>
      <c r="C69" t="s">
        <v>149</v>
      </c>
      <c r="D69" s="13">
        <v>0</v>
      </c>
      <c r="E69" s="13">
        <v>0</v>
      </c>
      <c r="F69" s="13">
        <v>0</v>
      </c>
      <c r="G69" s="13">
        <v>0</v>
      </c>
      <c r="H69" s="13">
        <v>0</v>
      </c>
      <c r="I69" s="13">
        <v>0</v>
      </c>
      <c r="J69" s="13">
        <v>0</v>
      </c>
      <c r="K69" s="13">
        <v>0</v>
      </c>
      <c r="L69" s="13">
        <v>0</v>
      </c>
      <c r="M69" s="13">
        <v>0</v>
      </c>
      <c r="N69" s="13">
        <v>0</v>
      </c>
      <c r="O69" s="13">
        <v>0</v>
      </c>
      <c r="P69" s="13">
        <v>0</v>
      </c>
      <c r="Q69" s="13">
        <v>0</v>
      </c>
      <c r="R69" s="13">
        <v>0</v>
      </c>
      <c r="S69" s="13">
        <v>0</v>
      </c>
      <c r="T69" s="13">
        <v>0</v>
      </c>
      <c r="U69" s="13">
        <v>0</v>
      </c>
      <c r="V69" s="13">
        <v>0</v>
      </c>
      <c r="W69" s="13">
        <v>0</v>
      </c>
      <c r="X69" s="13">
        <v>0</v>
      </c>
      <c r="Y69" s="13">
        <v>0</v>
      </c>
      <c r="Z69" s="13">
        <v>0</v>
      </c>
      <c r="AA69" s="13">
        <v>0</v>
      </c>
      <c r="AB69" s="13">
        <v>0</v>
      </c>
      <c r="AC69" s="13">
        <v>0</v>
      </c>
      <c r="AD69" s="13">
        <v>0</v>
      </c>
      <c r="AE69" s="13">
        <v>0</v>
      </c>
      <c r="AF69" s="13">
        <v>0</v>
      </c>
      <c r="AG69" s="13">
        <v>0</v>
      </c>
      <c r="AH69" s="13">
        <v>0</v>
      </c>
      <c r="AI69" s="13">
        <v>0</v>
      </c>
      <c r="AJ69" s="13">
        <v>0</v>
      </c>
      <c r="AK69" s="13">
        <v>0</v>
      </c>
      <c r="AL69" s="13">
        <v>0</v>
      </c>
      <c r="AM69" s="13">
        <v>0</v>
      </c>
      <c r="AN69" s="13">
        <v>0</v>
      </c>
      <c r="AO69" s="13">
        <v>0</v>
      </c>
      <c r="AP69" s="13">
        <v>0</v>
      </c>
      <c r="AQ69" s="13">
        <v>0</v>
      </c>
      <c r="AR69" s="13">
        <v>0</v>
      </c>
      <c r="AS69" s="13">
        <v>0</v>
      </c>
      <c r="AT69" s="13">
        <v>0</v>
      </c>
      <c r="AU69" s="13">
        <v>0</v>
      </c>
      <c r="AV69" s="13">
        <v>0</v>
      </c>
      <c r="AW69" s="13">
        <v>0</v>
      </c>
      <c r="AX69" s="13">
        <v>0</v>
      </c>
      <c r="AY69" s="13">
        <v>0</v>
      </c>
      <c r="AZ69" s="13">
        <v>0</v>
      </c>
      <c r="BA69" s="13">
        <v>0</v>
      </c>
      <c r="BB69" s="13">
        <v>0</v>
      </c>
      <c r="BC69" s="13">
        <v>0</v>
      </c>
      <c r="BD69" s="13">
        <v>0</v>
      </c>
      <c r="BE69" s="13">
        <v>0</v>
      </c>
      <c r="BF69" s="13">
        <v>0</v>
      </c>
      <c r="BG69" s="13">
        <v>0</v>
      </c>
      <c r="BH69" s="13">
        <v>0</v>
      </c>
      <c r="BI69" s="13">
        <v>0</v>
      </c>
      <c r="BJ69" s="13">
        <v>0</v>
      </c>
      <c r="BK69" s="13">
        <v>0</v>
      </c>
      <c r="BL69" s="13">
        <v>0</v>
      </c>
      <c r="BM69" s="13">
        <v>0</v>
      </c>
      <c r="BN69" s="13">
        <v>0</v>
      </c>
      <c r="BO69" s="13">
        <v>0</v>
      </c>
      <c r="BP69" s="13">
        <v>0</v>
      </c>
      <c r="BQ69" s="13">
        <v>0</v>
      </c>
      <c r="BR69" s="13">
        <v>0</v>
      </c>
      <c r="BS69" s="13">
        <v>0</v>
      </c>
      <c r="BT69" s="13">
        <v>0</v>
      </c>
      <c r="BU69" s="13">
        <v>0</v>
      </c>
      <c r="BV69" s="13">
        <v>0</v>
      </c>
      <c r="BW69" s="13">
        <v>0</v>
      </c>
      <c r="BX69" s="13">
        <v>0</v>
      </c>
      <c r="BY69" s="13">
        <v>0</v>
      </c>
      <c r="BZ69" s="13">
        <v>0</v>
      </c>
      <c r="CA69" s="13">
        <v>0</v>
      </c>
      <c r="CB69" s="13">
        <v>0</v>
      </c>
      <c r="CC69" s="13">
        <v>0</v>
      </c>
      <c r="CD69" s="13">
        <v>0</v>
      </c>
      <c r="CE69" s="13">
        <v>0</v>
      </c>
      <c r="CF69" s="13">
        <v>0</v>
      </c>
      <c r="CG69" s="13">
        <v>0</v>
      </c>
      <c r="CH69" s="13">
        <v>0</v>
      </c>
      <c r="CI69" s="13">
        <v>0</v>
      </c>
    </row>
    <row r="70" spans="1:87" x14ac:dyDescent="0.2">
      <c r="A70" s="11" t="s">
        <v>69</v>
      </c>
      <c r="B70" s="12" t="s">
        <v>67</v>
      </c>
      <c r="C70" t="s">
        <v>150</v>
      </c>
      <c r="D70" s="13">
        <v>0</v>
      </c>
      <c r="E70" s="13">
        <v>0</v>
      </c>
      <c r="F70" s="13">
        <v>0</v>
      </c>
      <c r="G70" s="13">
        <v>0</v>
      </c>
      <c r="H70" s="13">
        <v>0</v>
      </c>
      <c r="I70" s="13">
        <v>0</v>
      </c>
      <c r="J70" s="13">
        <v>0</v>
      </c>
      <c r="K70" s="13">
        <v>0</v>
      </c>
      <c r="L70" s="13">
        <v>0</v>
      </c>
      <c r="M70" s="13">
        <v>0</v>
      </c>
      <c r="N70" s="13">
        <v>0</v>
      </c>
      <c r="O70" s="13">
        <v>0</v>
      </c>
      <c r="P70" s="13">
        <v>0</v>
      </c>
      <c r="Q70" s="13">
        <v>0</v>
      </c>
      <c r="R70" s="13">
        <v>0</v>
      </c>
      <c r="S70" s="13">
        <v>0</v>
      </c>
      <c r="T70" s="13">
        <v>0</v>
      </c>
      <c r="U70" s="13">
        <v>0</v>
      </c>
      <c r="V70" s="13">
        <v>0</v>
      </c>
      <c r="W70" s="13">
        <v>0</v>
      </c>
      <c r="X70" s="13">
        <v>0</v>
      </c>
      <c r="Y70" s="13">
        <v>0</v>
      </c>
      <c r="Z70" s="13">
        <v>0</v>
      </c>
      <c r="AA70" s="13">
        <v>0</v>
      </c>
      <c r="AB70" s="13">
        <v>0</v>
      </c>
      <c r="AC70" s="13">
        <v>0</v>
      </c>
      <c r="AD70" s="13">
        <v>0</v>
      </c>
      <c r="AE70" s="13">
        <v>0</v>
      </c>
      <c r="AF70" s="13">
        <v>0</v>
      </c>
      <c r="AG70" s="13">
        <v>0</v>
      </c>
      <c r="AH70" s="13">
        <v>0</v>
      </c>
      <c r="AI70" s="13">
        <v>0</v>
      </c>
      <c r="AJ70" s="13">
        <v>0</v>
      </c>
      <c r="AK70" s="13">
        <v>0</v>
      </c>
      <c r="AL70" s="13">
        <v>0</v>
      </c>
      <c r="AM70" s="13">
        <v>0</v>
      </c>
      <c r="AN70" s="13">
        <v>0</v>
      </c>
      <c r="AO70" s="13">
        <v>0</v>
      </c>
      <c r="AP70" s="13">
        <v>0</v>
      </c>
      <c r="AQ70" s="13">
        <v>0</v>
      </c>
      <c r="AR70" s="13">
        <v>0</v>
      </c>
      <c r="AS70" s="13">
        <v>0</v>
      </c>
      <c r="AT70" s="13">
        <v>0</v>
      </c>
      <c r="AU70" s="13">
        <v>0</v>
      </c>
      <c r="AV70" s="13">
        <v>0</v>
      </c>
      <c r="AW70" s="13">
        <v>0</v>
      </c>
      <c r="AX70" s="13">
        <v>0</v>
      </c>
      <c r="AY70" s="13">
        <v>0</v>
      </c>
      <c r="AZ70" s="13">
        <v>0</v>
      </c>
      <c r="BA70" s="13">
        <v>0</v>
      </c>
      <c r="BB70" s="13">
        <v>0</v>
      </c>
      <c r="BC70" s="13">
        <v>0</v>
      </c>
      <c r="BD70" s="13">
        <v>0</v>
      </c>
      <c r="BE70" s="13">
        <v>0</v>
      </c>
      <c r="BF70" s="13">
        <v>0</v>
      </c>
      <c r="BG70" s="13">
        <v>0</v>
      </c>
      <c r="BH70" s="13">
        <v>0</v>
      </c>
      <c r="BI70" s="13">
        <v>0</v>
      </c>
      <c r="BJ70" s="13">
        <v>0</v>
      </c>
      <c r="BK70" s="13">
        <v>0</v>
      </c>
      <c r="BL70" s="13">
        <v>0</v>
      </c>
      <c r="BM70" s="13">
        <v>0</v>
      </c>
      <c r="BN70" s="13">
        <v>0</v>
      </c>
      <c r="BO70" s="13">
        <v>0</v>
      </c>
      <c r="BP70" s="13">
        <v>0</v>
      </c>
      <c r="BQ70" s="13">
        <v>0</v>
      </c>
      <c r="BR70" s="13">
        <v>0</v>
      </c>
      <c r="BS70" s="13">
        <v>0</v>
      </c>
      <c r="BT70" s="13">
        <v>0</v>
      </c>
      <c r="BU70" s="13">
        <v>0</v>
      </c>
      <c r="BV70" s="13">
        <v>0</v>
      </c>
      <c r="BW70" s="13">
        <v>0</v>
      </c>
      <c r="BX70" s="13">
        <v>0</v>
      </c>
      <c r="BY70" s="13">
        <v>0</v>
      </c>
      <c r="BZ70" s="13">
        <v>0</v>
      </c>
      <c r="CA70" s="13">
        <v>0</v>
      </c>
      <c r="CB70" s="13">
        <v>0</v>
      </c>
      <c r="CC70" s="13">
        <v>0</v>
      </c>
      <c r="CD70" s="13">
        <v>0</v>
      </c>
      <c r="CE70" s="13">
        <v>0</v>
      </c>
      <c r="CF70" s="13">
        <v>0</v>
      </c>
      <c r="CG70" s="13">
        <v>0</v>
      </c>
      <c r="CH70" s="13">
        <v>0</v>
      </c>
      <c r="CI70" s="13">
        <v>0</v>
      </c>
    </row>
    <row r="71" spans="1:87" x14ac:dyDescent="0.2">
      <c r="A71" s="11" t="s">
        <v>69</v>
      </c>
      <c r="B71" s="12" t="s">
        <v>84</v>
      </c>
      <c r="C71" t="s">
        <v>151</v>
      </c>
      <c r="D71" s="13">
        <v>0</v>
      </c>
      <c r="E71" s="13">
        <v>0</v>
      </c>
      <c r="F71" s="13">
        <v>0</v>
      </c>
      <c r="G71" s="13">
        <v>0</v>
      </c>
      <c r="H71" s="13">
        <v>0</v>
      </c>
      <c r="I71" s="13">
        <v>0</v>
      </c>
      <c r="J71" s="13">
        <v>0</v>
      </c>
      <c r="K71" s="13">
        <v>0</v>
      </c>
      <c r="L71" s="13">
        <v>0</v>
      </c>
      <c r="M71" s="13">
        <v>0</v>
      </c>
      <c r="N71" s="13">
        <v>0</v>
      </c>
      <c r="O71" s="13">
        <v>0</v>
      </c>
      <c r="P71" s="13">
        <v>0</v>
      </c>
      <c r="Q71" s="13">
        <v>0</v>
      </c>
      <c r="R71" s="13">
        <v>0</v>
      </c>
      <c r="S71" s="13">
        <v>0</v>
      </c>
      <c r="T71" s="13">
        <v>0</v>
      </c>
      <c r="U71" s="13">
        <v>0</v>
      </c>
      <c r="V71" s="13">
        <v>0</v>
      </c>
      <c r="W71" s="13">
        <v>0</v>
      </c>
      <c r="X71" s="13">
        <v>0</v>
      </c>
      <c r="Y71" s="13">
        <v>0</v>
      </c>
      <c r="Z71" s="13">
        <v>0</v>
      </c>
      <c r="AA71" s="13">
        <v>0</v>
      </c>
      <c r="AB71" s="13">
        <v>0</v>
      </c>
      <c r="AC71" s="13">
        <v>0</v>
      </c>
      <c r="AD71" s="13">
        <v>0</v>
      </c>
      <c r="AE71" s="13">
        <v>0</v>
      </c>
      <c r="AF71" s="13">
        <v>0</v>
      </c>
      <c r="AG71" s="13">
        <v>0</v>
      </c>
      <c r="AH71" s="13">
        <v>0</v>
      </c>
      <c r="AI71" s="13">
        <v>0</v>
      </c>
      <c r="AJ71" s="13">
        <v>0</v>
      </c>
      <c r="AK71" s="13">
        <v>0</v>
      </c>
      <c r="AL71" s="13">
        <v>0</v>
      </c>
      <c r="AM71" s="13">
        <v>0</v>
      </c>
      <c r="AN71" s="13">
        <v>0</v>
      </c>
      <c r="AO71" s="13">
        <v>0</v>
      </c>
      <c r="AP71" s="13">
        <v>0</v>
      </c>
      <c r="AQ71" s="13">
        <v>0</v>
      </c>
      <c r="AR71" s="13">
        <v>0</v>
      </c>
      <c r="AS71" s="13">
        <v>0</v>
      </c>
      <c r="AT71" s="13">
        <v>0</v>
      </c>
      <c r="AU71" s="13">
        <v>0</v>
      </c>
      <c r="AV71" s="13">
        <v>0</v>
      </c>
      <c r="AW71" s="13">
        <v>0</v>
      </c>
      <c r="AX71" s="13">
        <v>0</v>
      </c>
      <c r="AY71" s="13">
        <v>0</v>
      </c>
      <c r="AZ71" s="13">
        <v>0</v>
      </c>
      <c r="BA71" s="13">
        <v>0</v>
      </c>
      <c r="BB71" s="13">
        <v>0</v>
      </c>
      <c r="BC71" s="13">
        <v>0</v>
      </c>
      <c r="BD71" s="13">
        <v>0</v>
      </c>
      <c r="BE71" s="13">
        <v>0</v>
      </c>
      <c r="BF71" s="13">
        <v>0</v>
      </c>
      <c r="BG71" s="13">
        <v>0</v>
      </c>
      <c r="BH71" s="13">
        <v>0</v>
      </c>
      <c r="BI71" s="13">
        <v>0</v>
      </c>
      <c r="BJ71" s="13">
        <v>0</v>
      </c>
      <c r="BK71" s="13">
        <v>0</v>
      </c>
      <c r="BL71" s="13">
        <v>0</v>
      </c>
      <c r="BM71" s="13">
        <v>0</v>
      </c>
      <c r="BN71" s="13">
        <v>0</v>
      </c>
      <c r="BO71" s="13">
        <v>0</v>
      </c>
      <c r="BP71" s="13">
        <v>0</v>
      </c>
      <c r="BQ71" s="13">
        <v>0</v>
      </c>
      <c r="BR71" s="13">
        <v>0</v>
      </c>
      <c r="BS71" s="13">
        <v>0</v>
      </c>
      <c r="BT71" s="13">
        <v>0</v>
      </c>
      <c r="BU71" s="13">
        <v>0</v>
      </c>
      <c r="BV71" s="13">
        <v>0</v>
      </c>
      <c r="BW71" s="13">
        <v>0</v>
      </c>
      <c r="BX71" s="13">
        <v>0</v>
      </c>
      <c r="BY71" s="13">
        <v>0</v>
      </c>
      <c r="BZ71" s="13">
        <v>0</v>
      </c>
      <c r="CA71" s="13">
        <v>0</v>
      </c>
      <c r="CB71" s="13">
        <v>0</v>
      </c>
      <c r="CC71" s="13">
        <v>0</v>
      </c>
      <c r="CD71" s="13">
        <v>0</v>
      </c>
      <c r="CE71" s="13">
        <v>0</v>
      </c>
      <c r="CF71" s="13">
        <v>0</v>
      </c>
      <c r="CG71" s="13">
        <v>0</v>
      </c>
      <c r="CH71" s="13">
        <v>0</v>
      </c>
      <c r="CI71" s="13">
        <v>0</v>
      </c>
    </row>
    <row r="72" spans="1:87" x14ac:dyDescent="0.2">
      <c r="A72" s="11" t="s">
        <v>69</v>
      </c>
      <c r="B72" s="12" t="s">
        <v>86</v>
      </c>
      <c r="C72" t="s">
        <v>152</v>
      </c>
      <c r="D72" s="13">
        <v>0</v>
      </c>
      <c r="E72" s="13">
        <v>0</v>
      </c>
      <c r="F72" s="13">
        <v>0</v>
      </c>
      <c r="G72" s="13">
        <v>0</v>
      </c>
      <c r="H72" s="13">
        <v>0</v>
      </c>
      <c r="I72" s="13">
        <v>0</v>
      </c>
      <c r="J72" s="13">
        <v>0</v>
      </c>
      <c r="K72" s="13">
        <v>0</v>
      </c>
      <c r="L72" s="13">
        <v>0</v>
      </c>
      <c r="M72" s="13">
        <v>0</v>
      </c>
      <c r="N72" s="13">
        <v>0</v>
      </c>
      <c r="O72" s="13">
        <v>0</v>
      </c>
      <c r="P72" s="13">
        <v>0</v>
      </c>
      <c r="Q72" s="13">
        <v>0</v>
      </c>
      <c r="R72" s="13">
        <v>0</v>
      </c>
      <c r="S72" s="13">
        <v>0</v>
      </c>
      <c r="T72" s="13">
        <v>0</v>
      </c>
      <c r="U72" s="13">
        <v>0</v>
      </c>
      <c r="V72" s="13">
        <v>0</v>
      </c>
      <c r="W72" s="13">
        <v>0</v>
      </c>
      <c r="X72" s="13">
        <v>0</v>
      </c>
      <c r="Y72" s="13">
        <v>0</v>
      </c>
      <c r="Z72" s="13">
        <v>0</v>
      </c>
      <c r="AA72" s="13">
        <v>0</v>
      </c>
      <c r="AB72" s="13">
        <v>0</v>
      </c>
      <c r="AC72" s="13">
        <v>0</v>
      </c>
      <c r="AD72" s="13">
        <v>0</v>
      </c>
      <c r="AE72" s="13">
        <v>0</v>
      </c>
      <c r="AF72" s="13">
        <v>0</v>
      </c>
      <c r="AG72" s="13">
        <v>0</v>
      </c>
      <c r="AH72" s="13">
        <v>0</v>
      </c>
      <c r="AI72" s="13">
        <v>0</v>
      </c>
      <c r="AJ72" s="13">
        <v>0</v>
      </c>
      <c r="AK72" s="13">
        <v>0</v>
      </c>
      <c r="AL72" s="13">
        <v>0</v>
      </c>
      <c r="AM72" s="13">
        <v>0</v>
      </c>
      <c r="AN72" s="13">
        <v>0</v>
      </c>
      <c r="AO72" s="13">
        <v>0</v>
      </c>
      <c r="AP72" s="13">
        <v>0</v>
      </c>
      <c r="AQ72" s="13">
        <v>0</v>
      </c>
      <c r="AR72" s="13">
        <v>0</v>
      </c>
      <c r="AS72" s="13">
        <v>0</v>
      </c>
      <c r="AT72" s="13">
        <v>0</v>
      </c>
      <c r="AU72" s="13">
        <v>0</v>
      </c>
      <c r="AV72" s="13">
        <v>0</v>
      </c>
      <c r="AW72" s="13">
        <v>0</v>
      </c>
      <c r="AX72" s="13">
        <v>0</v>
      </c>
      <c r="AY72" s="13">
        <v>0</v>
      </c>
      <c r="AZ72" s="13">
        <v>0</v>
      </c>
      <c r="BA72" s="13">
        <v>0</v>
      </c>
      <c r="BB72" s="13">
        <v>0</v>
      </c>
      <c r="BC72" s="13">
        <v>0</v>
      </c>
      <c r="BD72" s="13">
        <v>0</v>
      </c>
      <c r="BE72" s="13">
        <v>0</v>
      </c>
      <c r="BF72" s="13">
        <v>0</v>
      </c>
      <c r="BG72" s="13">
        <v>0</v>
      </c>
      <c r="BH72" s="13">
        <v>0</v>
      </c>
      <c r="BI72" s="13">
        <v>0</v>
      </c>
      <c r="BJ72" s="13">
        <v>0</v>
      </c>
      <c r="BK72" s="13">
        <v>0</v>
      </c>
      <c r="BL72" s="13">
        <v>0</v>
      </c>
      <c r="BM72" s="13">
        <v>0</v>
      </c>
      <c r="BN72" s="13">
        <v>0</v>
      </c>
      <c r="BO72" s="13">
        <v>0</v>
      </c>
      <c r="BP72" s="13">
        <v>0</v>
      </c>
      <c r="BQ72" s="13">
        <v>0</v>
      </c>
      <c r="BR72" s="13">
        <v>0</v>
      </c>
      <c r="BS72" s="13">
        <v>0</v>
      </c>
      <c r="BT72" s="13">
        <v>0</v>
      </c>
      <c r="BU72" s="13">
        <v>0</v>
      </c>
      <c r="BV72" s="13">
        <v>0</v>
      </c>
      <c r="BW72" s="13">
        <v>0</v>
      </c>
      <c r="BX72" s="13">
        <v>0</v>
      </c>
      <c r="BY72" s="13">
        <v>0</v>
      </c>
      <c r="BZ72" s="13">
        <v>0</v>
      </c>
      <c r="CA72" s="13">
        <v>0</v>
      </c>
      <c r="CB72" s="13">
        <v>0</v>
      </c>
      <c r="CC72" s="13">
        <v>0</v>
      </c>
      <c r="CD72" s="13">
        <v>0</v>
      </c>
      <c r="CE72" s="13">
        <v>0</v>
      </c>
      <c r="CF72" s="13">
        <v>0</v>
      </c>
      <c r="CG72" s="13">
        <v>0</v>
      </c>
      <c r="CH72" s="13">
        <v>0</v>
      </c>
      <c r="CI72" s="13">
        <v>0</v>
      </c>
    </row>
    <row r="73" spans="1:87" x14ac:dyDescent="0.2">
      <c r="A73" s="11" t="s">
        <v>69</v>
      </c>
      <c r="B73" s="12" t="s">
        <v>88</v>
      </c>
      <c r="C73" t="s">
        <v>153</v>
      </c>
      <c r="D73" s="13">
        <v>0</v>
      </c>
      <c r="E73" s="13">
        <v>0</v>
      </c>
      <c r="F73" s="13">
        <v>0</v>
      </c>
      <c r="G73" s="13">
        <v>0</v>
      </c>
      <c r="H73" s="13">
        <v>0</v>
      </c>
      <c r="I73" s="13">
        <v>0</v>
      </c>
      <c r="J73" s="13">
        <v>0</v>
      </c>
      <c r="K73" s="13">
        <v>0</v>
      </c>
      <c r="L73" s="13">
        <v>0</v>
      </c>
      <c r="M73" s="13">
        <v>0</v>
      </c>
      <c r="N73" s="13">
        <v>0</v>
      </c>
      <c r="O73" s="13">
        <v>0</v>
      </c>
      <c r="P73" s="13">
        <v>0</v>
      </c>
      <c r="Q73" s="13">
        <v>0</v>
      </c>
      <c r="R73" s="13">
        <v>0</v>
      </c>
      <c r="S73" s="13">
        <v>0</v>
      </c>
      <c r="T73" s="13">
        <v>0</v>
      </c>
      <c r="U73" s="13">
        <v>0</v>
      </c>
      <c r="V73" s="13">
        <v>0</v>
      </c>
      <c r="W73" s="13">
        <v>0</v>
      </c>
      <c r="X73" s="13">
        <v>0</v>
      </c>
      <c r="Y73" s="13">
        <v>0</v>
      </c>
      <c r="Z73" s="13">
        <v>0</v>
      </c>
      <c r="AA73" s="13">
        <v>0</v>
      </c>
      <c r="AB73" s="13">
        <v>0</v>
      </c>
      <c r="AC73" s="13">
        <v>0</v>
      </c>
      <c r="AD73" s="13">
        <v>0</v>
      </c>
      <c r="AE73" s="13">
        <v>0</v>
      </c>
      <c r="AF73" s="13">
        <v>0</v>
      </c>
      <c r="AG73" s="13">
        <v>0</v>
      </c>
      <c r="AH73" s="13">
        <v>0</v>
      </c>
      <c r="AI73" s="13">
        <v>0</v>
      </c>
      <c r="AJ73" s="13">
        <v>0</v>
      </c>
      <c r="AK73" s="13">
        <v>0</v>
      </c>
      <c r="AL73" s="13">
        <v>0</v>
      </c>
      <c r="AM73" s="13">
        <v>0</v>
      </c>
      <c r="AN73" s="13">
        <v>0</v>
      </c>
      <c r="AO73" s="13">
        <v>0</v>
      </c>
      <c r="AP73" s="13">
        <v>0</v>
      </c>
      <c r="AQ73" s="13">
        <v>0</v>
      </c>
      <c r="AR73" s="13">
        <v>0</v>
      </c>
      <c r="AS73" s="13">
        <v>0</v>
      </c>
      <c r="AT73" s="13">
        <v>0</v>
      </c>
      <c r="AU73" s="13">
        <v>0</v>
      </c>
      <c r="AV73" s="13">
        <v>0</v>
      </c>
      <c r="AW73" s="13">
        <v>0</v>
      </c>
      <c r="AX73" s="13">
        <v>0</v>
      </c>
      <c r="AY73" s="13">
        <v>0</v>
      </c>
      <c r="AZ73" s="13">
        <v>0</v>
      </c>
      <c r="BA73" s="13">
        <v>0</v>
      </c>
      <c r="BB73" s="13">
        <v>0</v>
      </c>
      <c r="BC73" s="13">
        <v>0</v>
      </c>
      <c r="BD73" s="13">
        <v>0</v>
      </c>
      <c r="BE73" s="13">
        <v>0</v>
      </c>
      <c r="BF73" s="13">
        <v>0</v>
      </c>
      <c r="BG73" s="13">
        <v>0</v>
      </c>
      <c r="BH73" s="13">
        <v>0</v>
      </c>
      <c r="BI73" s="13">
        <v>0</v>
      </c>
      <c r="BJ73" s="13">
        <v>0</v>
      </c>
      <c r="BK73" s="13">
        <v>0</v>
      </c>
      <c r="BL73" s="13">
        <v>0</v>
      </c>
      <c r="BM73" s="13">
        <v>0</v>
      </c>
      <c r="BN73" s="13">
        <v>0</v>
      </c>
      <c r="BO73" s="13">
        <v>0</v>
      </c>
      <c r="BP73" s="13">
        <v>0</v>
      </c>
      <c r="BQ73" s="13">
        <v>0</v>
      </c>
      <c r="BR73" s="13">
        <v>0</v>
      </c>
      <c r="BS73" s="13">
        <v>0</v>
      </c>
      <c r="BT73" s="13">
        <v>0</v>
      </c>
      <c r="BU73" s="13">
        <v>0</v>
      </c>
      <c r="BV73" s="13">
        <v>0</v>
      </c>
      <c r="BW73" s="13">
        <v>0</v>
      </c>
      <c r="BX73" s="13">
        <v>0</v>
      </c>
      <c r="BY73" s="13">
        <v>0</v>
      </c>
      <c r="BZ73" s="13">
        <v>0</v>
      </c>
      <c r="CA73" s="13">
        <v>0</v>
      </c>
      <c r="CB73" s="13">
        <v>0</v>
      </c>
      <c r="CC73" s="13">
        <v>0</v>
      </c>
      <c r="CD73" s="13">
        <v>0</v>
      </c>
      <c r="CE73" s="13">
        <v>0</v>
      </c>
      <c r="CF73" s="13">
        <v>0</v>
      </c>
      <c r="CG73" s="13">
        <v>0</v>
      </c>
      <c r="CH73" s="13">
        <v>0</v>
      </c>
      <c r="CI73" s="13">
        <v>0</v>
      </c>
    </row>
    <row r="74" spans="1:87" x14ac:dyDescent="0.2">
      <c r="A74" s="11" t="s">
        <v>64</v>
      </c>
      <c r="B74" s="12" t="s">
        <v>57</v>
      </c>
      <c r="C74" t="s">
        <v>154</v>
      </c>
      <c r="D74" s="13">
        <v>-9.2527752860222003E-3</v>
      </c>
      <c r="E74" s="13">
        <v>-1.02280097870373E-2</v>
      </c>
      <c r="F74" s="13">
        <v>-1.02280097870373E-2</v>
      </c>
      <c r="G74" s="13">
        <v>-1.02280097870373E-2</v>
      </c>
      <c r="H74" s="13">
        <v>-1.02280097870373E-2</v>
      </c>
      <c r="I74" s="13">
        <v>-1.45095631411136E-2</v>
      </c>
      <c r="J74" s="13">
        <v>-1.45095631411136E-2</v>
      </c>
      <c r="K74" s="13">
        <v>-1.45095631411136E-2</v>
      </c>
      <c r="L74" s="13">
        <v>-1.45095631411136E-2</v>
      </c>
      <c r="M74" s="13">
        <v>-1.45095631411136E-2</v>
      </c>
      <c r="N74" s="13">
        <v>-1.45095631411136E-2</v>
      </c>
      <c r="O74" s="13">
        <v>-2.1020619306450002E-2</v>
      </c>
      <c r="P74" s="13">
        <v>-2.1020619306450002E-2</v>
      </c>
      <c r="Q74" s="13">
        <v>-2.1020619306450002E-2</v>
      </c>
      <c r="R74" s="13">
        <v>-2.1020619306450002E-2</v>
      </c>
      <c r="S74" s="13">
        <v>-2.1020619306450002E-2</v>
      </c>
      <c r="T74" s="13">
        <v>-2.1020619306450002E-2</v>
      </c>
      <c r="U74" s="13">
        <v>-2.1020619306450002E-2</v>
      </c>
      <c r="V74" s="13">
        <v>-2.1020619306450002E-2</v>
      </c>
      <c r="W74" s="13">
        <v>-2.1020619306450002E-2</v>
      </c>
      <c r="X74" s="13">
        <v>-2.1020619306450002E-2</v>
      </c>
      <c r="Y74" s="13">
        <v>-2.1020619306450002E-2</v>
      </c>
      <c r="Z74" s="13">
        <v>-2.1020619306450002E-2</v>
      </c>
      <c r="AA74" s="13">
        <v>-1.9129447027454699E-2</v>
      </c>
      <c r="AB74" s="13">
        <v>-1.9129447027454699E-2</v>
      </c>
      <c r="AC74" s="13">
        <v>-1.9129447027454699E-2</v>
      </c>
      <c r="AD74" s="13">
        <v>-1.9129447027454699E-2</v>
      </c>
      <c r="AE74" s="13">
        <v>-1.9129447027454699E-2</v>
      </c>
      <c r="AF74" s="13">
        <v>-1.9129447027454699E-2</v>
      </c>
      <c r="AG74" s="13">
        <v>-1.9129447027454699E-2</v>
      </c>
      <c r="AH74" s="13">
        <v>-1.9129447027454699E-2</v>
      </c>
      <c r="AI74" s="13">
        <v>-1.9129447027454699E-2</v>
      </c>
      <c r="AJ74" s="13">
        <v>-1.9129447027454699E-2</v>
      </c>
      <c r="AK74" s="13">
        <v>-1.9129447027454699E-2</v>
      </c>
      <c r="AL74" s="13">
        <v>-1.9110573230453599E-2</v>
      </c>
      <c r="AM74" s="13">
        <v>-1.90540263257045E-2</v>
      </c>
      <c r="AN74" s="13">
        <v>-1.8960029478006599E-2</v>
      </c>
      <c r="AO74" s="13">
        <v>-1.8828953649974702E-2</v>
      </c>
      <c r="AP74" s="13">
        <v>-1.8661316138019201E-2</v>
      </c>
      <c r="AQ74" s="13">
        <v>-1.8457778530813498E-2</v>
      </c>
      <c r="AR74" s="13">
        <v>-1.82191440983057E-2</v>
      </c>
      <c r="AS74" s="13">
        <v>-1.7946354621579199E-2</v>
      </c>
      <c r="AT74" s="13">
        <v>-1.7640486676073101E-2</v>
      </c>
      <c r="AU74" s="13">
        <v>-1.73027473828304E-2</v>
      </c>
      <c r="AV74" s="13">
        <v>-1.6934469644543201E-2</v>
      </c>
      <c r="AW74" s="13">
        <v>-1.65371068851945E-2</v>
      </c>
      <c r="AX74" s="13">
        <v>-1.6112227314057499E-2</v>
      </c>
      <c r="AY74" s="13">
        <v>-1.5661507736690498E-2</v>
      </c>
      <c r="AZ74" s="13">
        <v>-1.51867269373513E-2</v>
      </c>
      <c r="BA74" s="13">
        <v>-1.46897586589481E-2</v>
      </c>
      <c r="BB74" s="13">
        <v>-1.4172564208232499E-2</v>
      </c>
      <c r="BC74" s="13">
        <v>-1.3637184715417999E-2</v>
      </c>
      <c r="BD74" s="13">
        <v>-1.3085733078770799E-2</v>
      </c>
      <c r="BE74" s="13">
        <v>-1.2520385625966701E-2</v>
      </c>
      <c r="BF74" s="13">
        <v>-1.19433735251192E-2</v>
      </c>
      <c r="BG74" s="13">
        <v>-1.13569739793786E-2</v>
      </c>
      <c r="BH74" s="13">
        <v>-1.07635012398513E-2</v>
      </c>
      <c r="BI74" s="13">
        <v>-1.01652974723085E-2</v>
      </c>
      <c r="BJ74" s="13">
        <v>-9.5647235137273409E-3</v>
      </c>
      <c r="BK74" s="13">
        <v>-8.9641495551461593E-3</v>
      </c>
      <c r="BL74" s="13">
        <v>-8.3659457876033606E-3</v>
      </c>
      <c r="BM74" s="13">
        <v>-7.7724730480761197E-3</v>
      </c>
      <c r="BN74" s="13">
        <v>-7.1860735023354504E-3</v>
      </c>
      <c r="BO74" s="13">
        <v>-6.60906140148793E-3</v>
      </c>
      <c r="BP74" s="13">
        <v>-6.0437139486838399E-3</v>
      </c>
      <c r="BQ74" s="13">
        <v>-5.4922623120367197E-3</v>
      </c>
      <c r="BR74" s="13">
        <v>-4.95688281922212E-3</v>
      </c>
      <c r="BS74" s="13">
        <v>-4.4396883685065697E-3</v>
      </c>
      <c r="BT74" s="13">
        <v>-3.9427200901033599E-3</v>
      </c>
      <c r="BU74" s="13">
        <v>-3.4679392907641499E-3</v>
      </c>
      <c r="BV74" s="13">
        <v>-3.01721971339721E-3</v>
      </c>
      <c r="BW74" s="13">
        <v>-2.5923401422602199E-3</v>
      </c>
      <c r="BX74" s="13">
        <v>-2.1949773829114498E-3</v>
      </c>
      <c r="BY74" s="13">
        <v>-1.82669964462426E-3</v>
      </c>
      <c r="BZ74" s="13">
        <v>-1.48896035138159E-3</v>
      </c>
      <c r="CA74" s="13">
        <v>-1.1830924058754599E-3</v>
      </c>
      <c r="CB74" s="13">
        <v>-9.1030292914900295E-4</v>
      </c>
      <c r="CC74" s="13">
        <v>-6.7166849664120596E-4</v>
      </c>
      <c r="CD74" s="13">
        <v>-4.6813088943547599E-4</v>
      </c>
      <c r="CE74" s="13">
        <v>-3.00493377479966E-4</v>
      </c>
      <c r="CF74" s="13">
        <v>-1.6941754944806801E-4</v>
      </c>
      <c r="CG74" s="13">
        <v>-7.5420701750177803E-5</v>
      </c>
      <c r="CH74" s="13">
        <v>-1.8873797001080699E-5</v>
      </c>
      <c r="CI74" s="13">
        <v>0</v>
      </c>
    </row>
    <row r="75" spans="1:87" x14ac:dyDescent="0.2">
      <c r="A75" s="11" t="s">
        <v>64</v>
      </c>
      <c r="B75" s="12" t="s">
        <v>68</v>
      </c>
      <c r="C75" t="s">
        <v>155</v>
      </c>
      <c r="D75" s="13">
        <v>-9.2527752860222003E-3</v>
      </c>
      <c r="E75" s="13">
        <v>-1.02280097870373E-2</v>
      </c>
      <c r="F75" s="13">
        <v>-1.02280097870373E-2</v>
      </c>
      <c r="G75" s="13">
        <v>-1.02280097870373E-2</v>
      </c>
      <c r="H75" s="13">
        <v>-1.02280097870373E-2</v>
      </c>
      <c r="I75" s="13">
        <v>-1.45095631411136E-2</v>
      </c>
      <c r="J75" s="13">
        <v>-1.45095631411136E-2</v>
      </c>
      <c r="K75" s="13">
        <v>-1.45095631411136E-2</v>
      </c>
      <c r="L75" s="13">
        <v>-1.45095631411136E-2</v>
      </c>
      <c r="M75" s="13">
        <v>-1.45095631411136E-2</v>
      </c>
      <c r="N75" s="13">
        <v>-1.45095631411136E-2</v>
      </c>
      <c r="O75" s="13">
        <v>-2.1020619306450002E-2</v>
      </c>
      <c r="P75" s="13">
        <v>-2.1020619306450002E-2</v>
      </c>
      <c r="Q75" s="13">
        <v>-2.1020619306450002E-2</v>
      </c>
      <c r="R75" s="13">
        <v>-2.1020619306450002E-2</v>
      </c>
      <c r="S75" s="13">
        <v>-2.1020619306450002E-2</v>
      </c>
      <c r="T75" s="13">
        <v>-2.1020619306450002E-2</v>
      </c>
      <c r="U75" s="13">
        <v>-2.1020619306450002E-2</v>
      </c>
      <c r="V75" s="13">
        <v>-2.1020619306450002E-2</v>
      </c>
      <c r="W75" s="13">
        <v>-2.1020619306450002E-2</v>
      </c>
      <c r="X75" s="13">
        <v>-2.1020619306450002E-2</v>
      </c>
      <c r="Y75" s="13">
        <v>-2.1020619306450002E-2</v>
      </c>
      <c r="Z75" s="13">
        <v>-2.1020619306450002E-2</v>
      </c>
      <c r="AA75" s="13">
        <v>-1.9129447027454699E-2</v>
      </c>
      <c r="AB75" s="13">
        <v>-1.9129447027454699E-2</v>
      </c>
      <c r="AC75" s="13">
        <v>-1.9129447027454699E-2</v>
      </c>
      <c r="AD75" s="13">
        <v>-1.9129447027454699E-2</v>
      </c>
      <c r="AE75" s="13">
        <v>-1.9129447027454699E-2</v>
      </c>
      <c r="AF75" s="13">
        <v>-1.9129447027454699E-2</v>
      </c>
      <c r="AG75" s="13">
        <v>-1.9129447027454699E-2</v>
      </c>
      <c r="AH75" s="13">
        <v>-1.9129447027454699E-2</v>
      </c>
      <c r="AI75" s="13">
        <v>-1.9129447027454699E-2</v>
      </c>
      <c r="AJ75" s="13">
        <v>-1.9129447027454699E-2</v>
      </c>
      <c r="AK75" s="13">
        <v>-1.9129447027454699E-2</v>
      </c>
      <c r="AL75" s="13">
        <v>-1.9110573230453599E-2</v>
      </c>
      <c r="AM75" s="13">
        <v>-1.90540263257045E-2</v>
      </c>
      <c r="AN75" s="13">
        <v>-1.8960029478006599E-2</v>
      </c>
      <c r="AO75" s="13">
        <v>-1.8828953649974702E-2</v>
      </c>
      <c r="AP75" s="13">
        <v>-1.8661316138019201E-2</v>
      </c>
      <c r="AQ75" s="13">
        <v>-1.8457778530813498E-2</v>
      </c>
      <c r="AR75" s="13">
        <v>-1.82191440983057E-2</v>
      </c>
      <c r="AS75" s="13">
        <v>-1.7946354621579199E-2</v>
      </c>
      <c r="AT75" s="13">
        <v>-1.7640486676073101E-2</v>
      </c>
      <c r="AU75" s="13">
        <v>-1.73027473828304E-2</v>
      </c>
      <c r="AV75" s="13">
        <v>-1.6934469644543201E-2</v>
      </c>
      <c r="AW75" s="13">
        <v>-1.65371068851945E-2</v>
      </c>
      <c r="AX75" s="13">
        <v>-1.6112227314057499E-2</v>
      </c>
      <c r="AY75" s="13">
        <v>-1.5661507736690498E-2</v>
      </c>
      <c r="AZ75" s="13">
        <v>-1.51867269373513E-2</v>
      </c>
      <c r="BA75" s="13">
        <v>-1.46897586589481E-2</v>
      </c>
      <c r="BB75" s="13">
        <v>-1.4172564208232499E-2</v>
      </c>
      <c r="BC75" s="13">
        <v>-1.3637184715417999E-2</v>
      </c>
      <c r="BD75" s="13">
        <v>-1.3085733078770799E-2</v>
      </c>
      <c r="BE75" s="13">
        <v>-1.2520385625966701E-2</v>
      </c>
      <c r="BF75" s="13">
        <v>-1.19433735251192E-2</v>
      </c>
      <c r="BG75" s="13">
        <v>-1.13569739793786E-2</v>
      </c>
      <c r="BH75" s="13">
        <v>-1.07635012398513E-2</v>
      </c>
      <c r="BI75" s="13">
        <v>-1.01652974723085E-2</v>
      </c>
      <c r="BJ75" s="13">
        <v>-9.5647235137273409E-3</v>
      </c>
      <c r="BK75" s="13">
        <v>-8.9641495551461593E-3</v>
      </c>
      <c r="BL75" s="13">
        <v>-8.3659457876033606E-3</v>
      </c>
      <c r="BM75" s="13">
        <v>-7.7724730480761197E-3</v>
      </c>
      <c r="BN75" s="13">
        <v>-7.1860735023354504E-3</v>
      </c>
      <c r="BO75" s="13">
        <v>-6.60906140148793E-3</v>
      </c>
      <c r="BP75" s="13">
        <v>-6.0437139486838399E-3</v>
      </c>
      <c r="BQ75" s="13">
        <v>-5.4922623120367197E-3</v>
      </c>
      <c r="BR75" s="13">
        <v>-4.95688281922212E-3</v>
      </c>
      <c r="BS75" s="13">
        <v>-4.4396883685065697E-3</v>
      </c>
      <c r="BT75" s="13">
        <v>-3.9427200901033599E-3</v>
      </c>
      <c r="BU75" s="13">
        <v>-3.4679392907641499E-3</v>
      </c>
      <c r="BV75" s="13">
        <v>-3.01721971339721E-3</v>
      </c>
      <c r="BW75" s="13">
        <v>-2.5923401422602199E-3</v>
      </c>
      <c r="BX75" s="13">
        <v>-2.1949773829114498E-3</v>
      </c>
      <c r="BY75" s="13">
        <v>-1.82669964462426E-3</v>
      </c>
      <c r="BZ75" s="13">
        <v>-1.48896035138159E-3</v>
      </c>
      <c r="CA75" s="13">
        <v>-1.1830924058754599E-3</v>
      </c>
      <c r="CB75" s="13">
        <v>-9.1030292914900295E-4</v>
      </c>
      <c r="CC75" s="13">
        <v>-6.7166849664120596E-4</v>
      </c>
      <c r="CD75" s="13">
        <v>-4.6813088943547599E-4</v>
      </c>
      <c r="CE75" s="13">
        <v>-3.00493377479966E-4</v>
      </c>
      <c r="CF75" s="13">
        <v>-1.6941754944806801E-4</v>
      </c>
      <c r="CG75" s="13">
        <v>-7.5420701750177803E-5</v>
      </c>
      <c r="CH75" s="13">
        <v>-1.8873797001080699E-5</v>
      </c>
      <c r="CI75" s="13">
        <v>0</v>
      </c>
    </row>
    <row r="76" spans="1:87" x14ac:dyDescent="0.2">
      <c r="A76" s="11" t="s">
        <v>64</v>
      </c>
      <c r="B76" s="12" t="s">
        <v>63</v>
      </c>
      <c r="C76" t="s">
        <v>156</v>
      </c>
      <c r="D76" s="13">
        <v>-9.2527752860222003E-3</v>
      </c>
      <c r="E76" s="13">
        <v>-1.02280097870373E-2</v>
      </c>
      <c r="F76" s="13">
        <v>-1.02280097870373E-2</v>
      </c>
      <c r="G76" s="13">
        <v>-1.02280097870373E-2</v>
      </c>
      <c r="H76" s="13">
        <v>-1.02280097870373E-2</v>
      </c>
      <c r="I76" s="13">
        <v>-1.45095631411136E-2</v>
      </c>
      <c r="J76" s="13">
        <v>-1.45095631411136E-2</v>
      </c>
      <c r="K76" s="13">
        <v>-1.45095631411136E-2</v>
      </c>
      <c r="L76" s="13">
        <v>-1.45095631411136E-2</v>
      </c>
      <c r="M76" s="13">
        <v>-1.45095631411136E-2</v>
      </c>
      <c r="N76" s="13">
        <v>-1.45095631411136E-2</v>
      </c>
      <c r="O76" s="13">
        <v>-2.1020619306450002E-2</v>
      </c>
      <c r="P76" s="13">
        <v>-2.1020619306450002E-2</v>
      </c>
      <c r="Q76" s="13">
        <v>-2.1020619306450002E-2</v>
      </c>
      <c r="R76" s="13">
        <v>-2.1020619306450002E-2</v>
      </c>
      <c r="S76" s="13">
        <v>-2.1020619306450002E-2</v>
      </c>
      <c r="T76" s="13">
        <v>-2.1020619306450002E-2</v>
      </c>
      <c r="U76" s="13">
        <v>-2.1020619306450002E-2</v>
      </c>
      <c r="V76" s="13">
        <v>-2.1020619306450002E-2</v>
      </c>
      <c r="W76" s="13">
        <v>-2.1020619306450002E-2</v>
      </c>
      <c r="X76" s="13">
        <v>-2.1020619306450002E-2</v>
      </c>
      <c r="Y76" s="13">
        <v>-2.1020619306450002E-2</v>
      </c>
      <c r="Z76" s="13">
        <v>-2.1020619306450002E-2</v>
      </c>
      <c r="AA76" s="13">
        <v>-1.9129447027454699E-2</v>
      </c>
      <c r="AB76" s="13">
        <v>-1.9129447027454699E-2</v>
      </c>
      <c r="AC76" s="13">
        <v>-1.9129447027454699E-2</v>
      </c>
      <c r="AD76" s="13">
        <v>-1.9129447027454699E-2</v>
      </c>
      <c r="AE76" s="13">
        <v>-1.9129447027454699E-2</v>
      </c>
      <c r="AF76" s="13">
        <v>-1.9129447027454699E-2</v>
      </c>
      <c r="AG76" s="13">
        <v>-1.9129447027454699E-2</v>
      </c>
      <c r="AH76" s="13">
        <v>-1.9129447027454699E-2</v>
      </c>
      <c r="AI76" s="13">
        <v>-1.9129447027454699E-2</v>
      </c>
      <c r="AJ76" s="13">
        <v>-1.9129447027454699E-2</v>
      </c>
      <c r="AK76" s="13">
        <v>-1.9129447027454699E-2</v>
      </c>
      <c r="AL76" s="13">
        <v>-1.9110573230453599E-2</v>
      </c>
      <c r="AM76" s="13">
        <v>-1.90540263257045E-2</v>
      </c>
      <c r="AN76" s="13">
        <v>-1.8960029478006599E-2</v>
      </c>
      <c r="AO76" s="13">
        <v>-1.8828953649974702E-2</v>
      </c>
      <c r="AP76" s="13">
        <v>-1.8661316138019201E-2</v>
      </c>
      <c r="AQ76" s="13">
        <v>-1.8457778530813498E-2</v>
      </c>
      <c r="AR76" s="13">
        <v>-1.82191440983057E-2</v>
      </c>
      <c r="AS76" s="13">
        <v>-1.7946354621579199E-2</v>
      </c>
      <c r="AT76" s="13">
        <v>-1.7640486676073101E-2</v>
      </c>
      <c r="AU76" s="13">
        <v>-1.73027473828304E-2</v>
      </c>
      <c r="AV76" s="13">
        <v>-1.6934469644543201E-2</v>
      </c>
      <c r="AW76" s="13">
        <v>-1.65371068851945E-2</v>
      </c>
      <c r="AX76" s="13">
        <v>-1.6112227314057499E-2</v>
      </c>
      <c r="AY76" s="13">
        <v>-1.5661507736690498E-2</v>
      </c>
      <c r="AZ76" s="13">
        <v>-1.51867269373513E-2</v>
      </c>
      <c r="BA76" s="13">
        <v>-1.46897586589481E-2</v>
      </c>
      <c r="BB76" s="13">
        <v>-1.4172564208232499E-2</v>
      </c>
      <c r="BC76" s="13">
        <v>-1.3637184715417999E-2</v>
      </c>
      <c r="BD76" s="13">
        <v>-1.3085733078770799E-2</v>
      </c>
      <c r="BE76" s="13">
        <v>-1.2520385625966701E-2</v>
      </c>
      <c r="BF76" s="13">
        <v>-1.19433735251192E-2</v>
      </c>
      <c r="BG76" s="13">
        <v>-1.13569739793786E-2</v>
      </c>
      <c r="BH76" s="13">
        <v>-1.07635012398513E-2</v>
      </c>
      <c r="BI76" s="13">
        <v>-1.01652974723085E-2</v>
      </c>
      <c r="BJ76" s="13">
        <v>-9.5647235137273409E-3</v>
      </c>
      <c r="BK76" s="13">
        <v>-8.9641495551461593E-3</v>
      </c>
      <c r="BL76" s="13">
        <v>-8.3659457876033606E-3</v>
      </c>
      <c r="BM76" s="13">
        <v>-7.7724730480761197E-3</v>
      </c>
      <c r="BN76" s="13">
        <v>-7.1860735023354504E-3</v>
      </c>
      <c r="BO76" s="13">
        <v>-6.60906140148793E-3</v>
      </c>
      <c r="BP76" s="13">
        <v>-6.0437139486838399E-3</v>
      </c>
      <c r="BQ76" s="13">
        <v>-5.4922623120367197E-3</v>
      </c>
      <c r="BR76" s="13">
        <v>-4.95688281922212E-3</v>
      </c>
      <c r="BS76" s="13">
        <v>-4.4396883685065697E-3</v>
      </c>
      <c r="BT76" s="13">
        <v>-3.9427200901033599E-3</v>
      </c>
      <c r="BU76" s="13">
        <v>-3.4679392907641499E-3</v>
      </c>
      <c r="BV76" s="13">
        <v>-3.01721971339721E-3</v>
      </c>
      <c r="BW76" s="13">
        <v>-2.5923401422602199E-3</v>
      </c>
      <c r="BX76" s="13">
        <v>-2.1949773829114498E-3</v>
      </c>
      <c r="BY76" s="13">
        <v>-1.82669964462426E-3</v>
      </c>
      <c r="BZ76" s="13">
        <v>-1.48896035138159E-3</v>
      </c>
      <c r="CA76" s="13">
        <v>-1.1830924058754599E-3</v>
      </c>
      <c r="CB76" s="13">
        <v>-9.1030292914900295E-4</v>
      </c>
      <c r="CC76" s="13">
        <v>-6.7166849664120596E-4</v>
      </c>
      <c r="CD76" s="13">
        <v>-4.6813088943547599E-4</v>
      </c>
      <c r="CE76" s="13">
        <v>-3.00493377479966E-4</v>
      </c>
      <c r="CF76" s="13">
        <v>-1.6941754944806801E-4</v>
      </c>
      <c r="CG76" s="13">
        <v>-7.5420701750177803E-5</v>
      </c>
      <c r="CH76" s="13">
        <v>-1.8873797001080699E-5</v>
      </c>
      <c r="CI76" s="13">
        <v>0</v>
      </c>
    </row>
    <row r="77" spans="1:87" x14ac:dyDescent="0.2">
      <c r="A77" s="11" t="s">
        <v>64</v>
      </c>
      <c r="B77" s="12" t="s">
        <v>60</v>
      </c>
      <c r="C77" t="s">
        <v>157</v>
      </c>
      <c r="D77" s="13">
        <v>-9.2527752860222003E-3</v>
      </c>
      <c r="E77" s="13">
        <v>-1.02280097870373E-2</v>
      </c>
      <c r="F77" s="13">
        <v>-1.02280097870373E-2</v>
      </c>
      <c r="G77" s="13">
        <v>-1.02280097870373E-2</v>
      </c>
      <c r="H77" s="13">
        <v>-1.02280097870373E-2</v>
      </c>
      <c r="I77" s="13">
        <v>-1.45095631411136E-2</v>
      </c>
      <c r="J77" s="13">
        <v>-1.45095631411136E-2</v>
      </c>
      <c r="K77" s="13">
        <v>-1.45095631411136E-2</v>
      </c>
      <c r="L77" s="13">
        <v>-1.45095631411136E-2</v>
      </c>
      <c r="M77" s="13">
        <v>-1.45095631411136E-2</v>
      </c>
      <c r="N77" s="13">
        <v>-1.45095631411136E-2</v>
      </c>
      <c r="O77" s="13">
        <v>-2.1020619306450002E-2</v>
      </c>
      <c r="P77" s="13">
        <v>-2.1020619306450002E-2</v>
      </c>
      <c r="Q77" s="13">
        <v>-2.1020619306450002E-2</v>
      </c>
      <c r="R77" s="13">
        <v>-2.1020619306450002E-2</v>
      </c>
      <c r="S77" s="13">
        <v>-2.1020619306450002E-2</v>
      </c>
      <c r="T77" s="13">
        <v>-2.1020619306450002E-2</v>
      </c>
      <c r="U77" s="13">
        <v>-2.1020619306450002E-2</v>
      </c>
      <c r="V77" s="13">
        <v>-2.1020619306450002E-2</v>
      </c>
      <c r="W77" s="13">
        <v>-2.1020619306450002E-2</v>
      </c>
      <c r="X77" s="13">
        <v>-2.1020619306450002E-2</v>
      </c>
      <c r="Y77" s="13">
        <v>-2.1020619306450002E-2</v>
      </c>
      <c r="Z77" s="13">
        <v>-2.1020619306450002E-2</v>
      </c>
      <c r="AA77" s="13">
        <v>-1.9129447027454699E-2</v>
      </c>
      <c r="AB77" s="13">
        <v>-1.9129447027454699E-2</v>
      </c>
      <c r="AC77" s="13">
        <v>-1.9129447027454699E-2</v>
      </c>
      <c r="AD77" s="13">
        <v>-1.9129447027454699E-2</v>
      </c>
      <c r="AE77" s="13">
        <v>-1.9129447027454699E-2</v>
      </c>
      <c r="AF77" s="13">
        <v>-1.9129447027454699E-2</v>
      </c>
      <c r="AG77" s="13">
        <v>-1.9129447027454699E-2</v>
      </c>
      <c r="AH77" s="13">
        <v>-1.9129447027454699E-2</v>
      </c>
      <c r="AI77" s="13">
        <v>-1.9129447027454699E-2</v>
      </c>
      <c r="AJ77" s="13">
        <v>-1.9129447027454699E-2</v>
      </c>
      <c r="AK77" s="13">
        <v>-1.9129447027454699E-2</v>
      </c>
      <c r="AL77" s="13">
        <v>-1.9110573230453599E-2</v>
      </c>
      <c r="AM77" s="13">
        <v>-1.90540263257045E-2</v>
      </c>
      <c r="AN77" s="13">
        <v>-1.8960029478006599E-2</v>
      </c>
      <c r="AO77" s="13">
        <v>-1.8828953649974702E-2</v>
      </c>
      <c r="AP77" s="13">
        <v>-1.8661316138019201E-2</v>
      </c>
      <c r="AQ77" s="13">
        <v>-1.8457778530813498E-2</v>
      </c>
      <c r="AR77" s="13">
        <v>-1.82191440983057E-2</v>
      </c>
      <c r="AS77" s="13">
        <v>-1.7946354621579199E-2</v>
      </c>
      <c r="AT77" s="13">
        <v>-1.7640486676073101E-2</v>
      </c>
      <c r="AU77" s="13">
        <v>-1.73027473828304E-2</v>
      </c>
      <c r="AV77" s="13">
        <v>-1.6934469644543201E-2</v>
      </c>
      <c r="AW77" s="13">
        <v>-1.65371068851945E-2</v>
      </c>
      <c r="AX77" s="13">
        <v>-1.6112227314057499E-2</v>
      </c>
      <c r="AY77" s="13">
        <v>-1.5661507736690498E-2</v>
      </c>
      <c r="AZ77" s="13">
        <v>-1.51867269373513E-2</v>
      </c>
      <c r="BA77" s="13">
        <v>-1.46897586589481E-2</v>
      </c>
      <c r="BB77" s="13">
        <v>-1.4172564208232499E-2</v>
      </c>
      <c r="BC77" s="13">
        <v>-1.3637184715417999E-2</v>
      </c>
      <c r="BD77" s="13">
        <v>-1.3085733078770799E-2</v>
      </c>
      <c r="BE77" s="13">
        <v>-1.2520385625966701E-2</v>
      </c>
      <c r="BF77" s="13">
        <v>-1.19433735251192E-2</v>
      </c>
      <c r="BG77" s="13">
        <v>-1.13569739793786E-2</v>
      </c>
      <c r="BH77" s="13">
        <v>-1.07635012398513E-2</v>
      </c>
      <c r="BI77" s="13">
        <v>-1.01652974723085E-2</v>
      </c>
      <c r="BJ77" s="13">
        <v>-9.5647235137273409E-3</v>
      </c>
      <c r="BK77" s="13">
        <v>-8.9641495551461593E-3</v>
      </c>
      <c r="BL77" s="13">
        <v>-8.3659457876033606E-3</v>
      </c>
      <c r="BM77" s="13">
        <v>-7.7724730480761197E-3</v>
      </c>
      <c r="BN77" s="13">
        <v>-7.1860735023354504E-3</v>
      </c>
      <c r="BO77" s="13">
        <v>-6.60906140148793E-3</v>
      </c>
      <c r="BP77" s="13">
        <v>-6.0437139486838399E-3</v>
      </c>
      <c r="BQ77" s="13">
        <v>-5.4922623120367197E-3</v>
      </c>
      <c r="BR77" s="13">
        <v>-4.95688281922212E-3</v>
      </c>
      <c r="BS77" s="13">
        <v>-4.4396883685065697E-3</v>
      </c>
      <c r="BT77" s="13">
        <v>-3.9427200901033599E-3</v>
      </c>
      <c r="BU77" s="13">
        <v>-3.4679392907641499E-3</v>
      </c>
      <c r="BV77" s="13">
        <v>-3.01721971339721E-3</v>
      </c>
      <c r="BW77" s="13">
        <v>-2.5923401422602199E-3</v>
      </c>
      <c r="BX77" s="13">
        <v>-2.1949773829114498E-3</v>
      </c>
      <c r="BY77" s="13">
        <v>-1.82669964462426E-3</v>
      </c>
      <c r="BZ77" s="13">
        <v>-1.48896035138159E-3</v>
      </c>
      <c r="CA77" s="13">
        <v>-1.1830924058754599E-3</v>
      </c>
      <c r="CB77" s="13">
        <v>-9.1030292914900295E-4</v>
      </c>
      <c r="CC77" s="13">
        <v>-6.7166849664120596E-4</v>
      </c>
      <c r="CD77" s="13">
        <v>-4.6813088943547599E-4</v>
      </c>
      <c r="CE77" s="13">
        <v>-3.00493377479966E-4</v>
      </c>
      <c r="CF77" s="13">
        <v>-1.6941754944806801E-4</v>
      </c>
      <c r="CG77" s="13">
        <v>-7.5420701750177803E-5</v>
      </c>
      <c r="CH77" s="13">
        <v>-1.8873797001080699E-5</v>
      </c>
      <c r="CI77" s="13">
        <v>0</v>
      </c>
    </row>
    <row r="78" spans="1:87" x14ac:dyDescent="0.2">
      <c r="A78" s="11" t="s">
        <v>64</v>
      </c>
      <c r="B78" s="12" t="s">
        <v>75</v>
      </c>
      <c r="C78" t="s">
        <v>158</v>
      </c>
      <c r="D78" s="13">
        <v>-9.2527752860222003E-3</v>
      </c>
      <c r="E78" s="13">
        <v>-1.02280097870373E-2</v>
      </c>
      <c r="F78" s="13">
        <v>-1.02280097870373E-2</v>
      </c>
      <c r="G78" s="13">
        <v>-1.02280097870373E-2</v>
      </c>
      <c r="H78" s="13">
        <v>-1.02280097870373E-2</v>
      </c>
      <c r="I78" s="13">
        <v>-1.45095631411136E-2</v>
      </c>
      <c r="J78" s="13">
        <v>-1.45095631411136E-2</v>
      </c>
      <c r="K78" s="13">
        <v>-1.45095631411136E-2</v>
      </c>
      <c r="L78" s="13">
        <v>-1.45095631411136E-2</v>
      </c>
      <c r="M78" s="13">
        <v>-1.45095631411136E-2</v>
      </c>
      <c r="N78" s="13">
        <v>-1.45095631411136E-2</v>
      </c>
      <c r="O78" s="13">
        <v>-2.1020619306450002E-2</v>
      </c>
      <c r="P78" s="13">
        <v>-2.1020619306450002E-2</v>
      </c>
      <c r="Q78" s="13">
        <v>-2.1020619306450002E-2</v>
      </c>
      <c r="R78" s="13">
        <v>-2.1020619306450002E-2</v>
      </c>
      <c r="S78" s="13">
        <v>-2.1020619306450002E-2</v>
      </c>
      <c r="T78" s="13">
        <v>-2.1020619306450002E-2</v>
      </c>
      <c r="U78" s="13">
        <v>-2.1020619306450002E-2</v>
      </c>
      <c r="V78" s="13">
        <v>-2.1020619306450002E-2</v>
      </c>
      <c r="W78" s="13">
        <v>-2.1020619306450002E-2</v>
      </c>
      <c r="X78" s="13">
        <v>-2.1020619306450002E-2</v>
      </c>
      <c r="Y78" s="13">
        <v>-2.1020619306450002E-2</v>
      </c>
      <c r="Z78" s="13">
        <v>-2.1020619306450002E-2</v>
      </c>
      <c r="AA78" s="13">
        <v>-1.9129447027454699E-2</v>
      </c>
      <c r="AB78" s="13">
        <v>-1.9129447027454699E-2</v>
      </c>
      <c r="AC78" s="13">
        <v>-1.9129447027454699E-2</v>
      </c>
      <c r="AD78" s="13">
        <v>-1.9129447027454699E-2</v>
      </c>
      <c r="AE78" s="13">
        <v>-1.9129447027454699E-2</v>
      </c>
      <c r="AF78" s="13">
        <v>-1.9129447027454699E-2</v>
      </c>
      <c r="AG78" s="13">
        <v>-1.9129447027454699E-2</v>
      </c>
      <c r="AH78" s="13">
        <v>-1.9129447027454699E-2</v>
      </c>
      <c r="AI78" s="13">
        <v>-1.9129447027454699E-2</v>
      </c>
      <c r="AJ78" s="13">
        <v>-1.9129447027454699E-2</v>
      </c>
      <c r="AK78" s="13">
        <v>-1.9129447027454699E-2</v>
      </c>
      <c r="AL78" s="13">
        <v>-1.9110573230453599E-2</v>
      </c>
      <c r="AM78" s="13">
        <v>-1.90540263257045E-2</v>
      </c>
      <c r="AN78" s="13">
        <v>-1.8960029478006599E-2</v>
      </c>
      <c r="AO78" s="13">
        <v>-1.8828953649974702E-2</v>
      </c>
      <c r="AP78" s="13">
        <v>-1.8661316138019201E-2</v>
      </c>
      <c r="AQ78" s="13">
        <v>-1.8457778530813498E-2</v>
      </c>
      <c r="AR78" s="13">
        <v>-1.82191440983057E-2</v>
      </c>
      <c r="AS78" s="13">
        <v>-1.7946354621579199E-2</v>
      </c>
      <c r="AT78" s="13">
        <v>-1.7640486676073101E-2</v>
      </c>
      <c r="AU78" s="13">
        <v>-1.73027473828304E-2</v>
      </c>
      <c r="AV78" s="13">
        <v>-1.6934469644543201E-2</v>
      </c>
      <c r="AW78" s="13">
        <v>-1.65371068851945E-2</v>
      </c>
      <c r="AX78" s="13">
        <v>-1.6112227314057499E-2</v>
      </c>
      <c r="AY78" s="13">
        <v>-1.5661507736690498E-2</v>
      </c>
      <c r="AZ78" s="13">
        <v>-1.51867269373513E-2</v>
      </c>
      <c r="BA78" s="13">
        <v>-1.46897586589481E-2</v>
      </c>
      <c r="BB78" s="13">
        <v>-1.4172564208232499E-2</v>
      </c>
      <c r="BC78" s="13">
        <v>-1.3637184715417999E-2</v>
      </c>
      <c r="BD78" s="13">
        <v>-1.3085733078770799E-2</v>
      </c>
      <c r="BE78" s="13">
        <v>-1.2520385625966701E-2</v>
      </c>
      <c r="BF78" s="13">
        <v>-1.19433735251192E-2</v>
      </c>
      <c r="BG78" s="13">
        <v>-1.13569739793786E-2</v>
      </c>
      <c r="BH78" s="13">
        <v>-1.07635012398513E-2</v>
      </c>
      <c r="BI78" s="13">
        <v>-1.01652974723085E-2</v>
      </c>
      <c r="BJ78" s="13">
        <v>-9.5647235137273409E-3</v>
      </c>
      <c r="BK78" s="13">
        <v>-8.9641495551461593E-3</v>
      </c>
      <c r="BL78" s="13">
        <v>-8.3659457876033606E-3</v>
      </c>
      <c r="BM78" s="13">
        <v>-7.7724730480761197E-3</v>
      </c>
      <c r="BN78" s="13">
        <v>-7.1860735023354504E-3</v>
      </c>
      <c r="BO78" s="13">
        <v>-6.60906140148793E-3</v>
      </c>
      <c r="BP78" s="13">
        <v>-6.0437139486838399E-3</v>
      </c>
      <c r="BQ78" s="13">
        <v>-5.4922623120367197E-3</v>
      </c>
      <c r="BR78" s="13">
        <v>-4.95688281922212E-3</v>
      </c>
      <c r="BS78" s="13">
        <v>-4.4396883685065697E-3</v>
      </c>
      <c r="BT78" s="13">
        <v>-3.9427200901033599E-3</v>
      </c>
      <c r="BU78" s="13">
        <v>-3.4679392907641499E-3</v>
      </c>
      <c r="BV78" s="13">
        <v>-3.01721971339721E-3</v>
      </c>
      <c r="BW78" s="13">
        <v>-2.5923401422602199E-3</v>
      </c>
      <c r="BX78" s="13">
        <v>-2.1949773829114498E-3</v>
      </c>
      <c r="BY78" s="13">
        <v>-1.82669964462426E-3</v>
      </c>
      <c r="BZ78" s="13">
        <v>-1.48896035138159E-3</v>
      </c>
      <c r="CA78" s="13">
        <v>-1.1830924058754599E-3</v>
      </c>
      <c r="CB78" s="13">
        <v>-9.1030292914900295E-4</v>
      </c>
      <c r="CC78" s="13">
        <v>-6.7166849664120596E-4</v>
      </c>
      <c r="CD78" s="13">
        <v>-4.6813088943547599E-4</v>
      </c>
      <c r="CE78" s="13">
        <v>-3.00493377479966E-4</v>
      </c>
      <c r="CF78" s="13">
        <v>-1.6941754944806801E-4</v>
      </c>
      <c r="CG78" s="13">
        <v>-7.5420701750177803E-5</v>
      </c>
      <c r="CH78" s="13">
        <v>-1.8873797001080699E-5</v>
      </c>
      <c r="CI78" s="13">
        <v>0</v>
      </c>
    </row>
    <row r="79" spans="1:87" x14ac:dyDescent="0.2">
      <c r="A79" s="11" t="s">
        <v>64</v>
      </c>
      <c r="B79" s="12" t="s">
        <v>67</v>
      </c>
      <c r="C79" t="s">
        <v>159</v>
      </c>
      <c r="D79" s="13">
        <v>-9.2527752860222003E-3</v>
      </c>
      <c r="E79" s="13">
        <v>-1.02280097870373E-2</v>
      </c>
      <c r="F79" s="13">
        <v>-1.02280097870373E-2</v>
      </c>
      <c r="G79" s="13">
        <v>-1.02280097870373E-2</v>
      </c>
      <c r="H79" s="13">
        <v>-1.02280097870373E-2</v>
      </c>
      <c r="I79" s="13">
        <v>-1.45095631411136E-2</v>
      </c>
      <c r="J79" s="13">
        <v>-1.45095631411136E-2</v>
      </c>
      <c r="K79" s="13">
        <v>-1.45095631411136E-2</v>
      </c>
      <c r="L79" s="13">
        <v>-1.45095631411136E-2</v>
      </c>
      <c r="M79" s="13">
        <v>-1.45095631411136E-2</v>
      </c>
      <c r="N79" s="13">
        <v>-1.45095631411136E-2</v>
      </c>
      <c r="O79" s="13">
        <v>-2.1020619306450002E-2</v>
      </c>
      <c r="P79" s="13">
        <v>-2.1020619306450002E-2</v>
      </c>
      <c r="Q79" s="13">
        <v>-2.1020619306450002E-2</v>
      </c>
      <c r="R79" s="13">
        <v>-2.1020619306450002E-2</v>
      </c>
      <c r="S79" s="13">
        <v>-2.1020619306450002E-2</v>
      </c>
      <c r="T79" s="13">
        <v>-2.1020619306450002E-2</v>
      </c>
      <c r="U79" s="13">
        <v>-2.1020619306450002E-2</v>
      </c>
      <c r="V79" s="13">
        <v>-2.1020619306450002E-2</v>
      </c>
      <c r="W79" s="13">
        <v>-2.1020619306450002E-2</v>
      </c>
      <c r="X79" s="13">
        <v>-2.1020619306450002E-2</v>
      </c>
      <c r="Y79" s="13">
        <v>-2.1020619306450002E-2</v>
      </c>
      <c r="Z79" s="13">
        <v>-2.1020619306450002E-2</v>
      </c>
      <c r="AA79" s="13">
        <v>-1.9129447027454699E-2</v>
      </c>
      <c r="AB79" s="13">
        <v>-1.9129447027454699E-2</v>
      </c>
      <c r="AC79" s="13">
        <v>-1.9129447027454699E-2</v>
      </c>
      <c r="AD79" s="13">
        <v>-1.9129447027454699E-2</v>
      </c>
      <c r="AE79" s="13">
        <v>-1.9129447027454699E-2</v>
      </c>
      <c r="AF79" s="13">
        <v>-1.9129447027454699E-2</v>
      </c>
      <c r="AG79" s="13">
        <v>-1.9129447027454699E-2</v>
      </c>
      <c r="AH79" s="13">
        <v>-1.9129447027454699E-2</v>
      </c>
      <c r="AI79" s="13">
        <v>-1.9129447027454699E-2</v>
      </c>
      <c r="AJ79" s="13">
        <v>-1.9129447027454699E-2</v>
      </c>
      <c r="AK79" s="13">
        <v>-1.9129447027454699E-2</v>
      </c>
      <c r="AL79" s="13">
        <v>-1.9110573230453599E-2</v>
      </c>
      <c r="AM79" s="13">
        <v>-1.90540263257045E-2</v>
      </c>
      <c r="AN79" s="13">
        <v>-1.8960029478006599E-2</v>
      </c>
      <c r="AO79" s="13">
        <v>-1.8828953649974702E-2</v>
      </c>
      <c r="AP79" s="13">
        <v>-1.8661316138019201E-2</v>
      </c>
      <c r="AQ79" s="13">
        <v>-1.8457778530813498E-2</v>
      </c>
      <c r="AR79" s="13">
        <v>-1.82191440983057E-2</v>
      </c>
      <c r="AS79" s="13">
        <v>-1.7946354621579199E-2</v>
      </c>
      <c r="AT79" s="13">
        <v>-1.7640486676073101E-2</v>
      </c>
      <c r="AU79" s="13">
        <v>-1.73027473828304E-2</v>
      </c>
      <c r="AV79" s="13">
        <v>-1.6934469644543201E-2</v>
      </c>
      <c r="AW79" s="13">
        <v>-1.65371068851945E-2</v>
      </c>
      <c r="AX79" s="13">
        <v>-1.6112227314057499E-2</v>
      </c>
      <c r="AY79" s="13">
        <v>-1.5661507736690498E-2</v>
      </c>
      <c r="AZ79" s="13">
        <v>-1.51867269373513E-2</v>
      </c>
      <c r="BA79" s="13">
        <v>-1.46897586589481E-2</v>
      </c>
      <c r="BB79" s="13">
        <v>-1.4172564208232499E-2</v>
      </c>
      <c r="BC79" s="13">
        <v>-1.3637184715417999E-2</v>
      </c>
      <c r="BD79" s="13">
        <v>-1.3085733078770799E-2</v>
      </c>
      <c r="BE79" s="13">
        <v>-1.2520385625966701E-2</v>
      </c>
      <c r="BF79" s="13">
        <v>-1.19433735251192E-2</v>
      </c>
      <c r="BG79" s="13">
        <v>-1.13569739793786E-2</v>
      </c>
      <c r="BH79" s="13">
        <v>-1.07635012398513E-2</v>
      </c>
      <c r="BI79" s="13">
        <v>-1.01652974723085E-2</v>
      </c>
      <c r="BJ79" s="13">
        <v>-9.5647235137273409E-3</v>
      </c>
      <c r="BK79" s="13">
        <v>-8.9641495551461593E-3</v>
      </c>
      <c r="BL79" s="13">
        <v>-8.3659457876033606E-3</v>
      </c>
      <c r="BM79" s="13">
        <v>-7.7724730480761197E-3</v>
      </c>
      <c r="BN79" s="13">
        <v>-7.1860735023354504E-3</v>
      </c>
      <c r="BO79" s="13">
        <v>-6.60906140148793E-3</v>
      </c>
      <c r="BP79" s="13">
        <v>-6.0437139486838399E-3</v>
      </c>
      <c r="BQ79" s="13">
        <v>-5.4922623120367197E-3</v>
      </c>
      <c r="BR79" s="13">
        <v>-4.95688281922212E-3</v>
      </c>
      <c r="BS79" s="13">
        <v>-4.4396883685065697E-3</v>
      </c>
      <c r="BT79" s="13">
        <v>-3.9427200901033599E-3</v>
      </c>
      <c r="BU79" s="13">
        <v>-3.4679392907641499E-3</v>
      </c>
      <c r="BV79" s="13">
        <v>-3.01721971339721E-3</v>
      </c>
      <c r="BW79" s="13">
        <v>-2.5923401422602199E-3</v>
      </c>
      <c r="BX79" s="13">
        <v>-2.1949773829114498E-3</v>
      </c>
      <c r="BY79" s="13">
        <v>-1.82669964462426E-3</v>
      </c>
      <c r="BZ79" s="13">
        <v>-1.48896035138159E-3</v>
      </c>
      <c r="CA79" s="13">
        <v>-1.1830924058754599E-3</v>
      </c>
      <c r="CB79" s="13">
        <v>-9.1030292914900295E-4</v>
      </c>
      <c r="CC79" s="13">
        <v>-6.7166849664120596E-4</v>
      </c>
      <c r="CD79" s="13">
        <v>-4.6813088943547599E-4</v>
      </c>
      <c r="CE79" s="13">
        <v>-3.00493377479966E-4</v>
      </c>
      <c r="CF79" s="13">
        <v>-1.6941754944806801E-4</v>
      </c>
      <c r="CG79" s="13">
        <v>-7.5420701750177803E-5</v>
      </c>
      <c r="CH79" s="13">
        <v>-1.8873797001080699E-5</v>
      </c>
      <c r="CI79" s="13">
        <v>0</v>
      </c>
    </row>
    <row r="80" spans="1:87" x14ac:dyDescent="0.2">
      <c r="A80" s="11" t="s">
        <v>64</v>
      </c>
      <c r="B80" s="12" t="s">
        <v>84</v>
      </c>
      <c r="C80" t="s">
        <v>160</v>
      </c>
      <c r="D80" s="13">
        <v>-9.2527752860222003E-3</v>
      </c>
      <c r="E80" s="13">
        <v>-1.02280097870373E-2</v>
      </c>
      <c r="F80" s="13">
        <v>-1.02280097870373E-2</v>
      </c>
      <c r="G80" s="13">
        <v>-1.02280097870373E-2</v>
      </c>
      <c r="H80" s="13">
        <v>-1.02280097870373E-2</v>
      </c>
      <c r="I80" s="13">
        <v>-1.45095631411136E-2</v>
      </c>
      <c r="J80" s="13">
        <v>-1.45095631411136E-2</v>
      </c>
      <c r="K80" s="13">
        <v>-1.45095631411136E-2</v>
      </c>
      <c r="L80" s="13">
        <v>-1.45095631411136E-2</v>
      </c>
      <c r="M80" s="13">
        <v>-1.45095631411136E-2</v>
      </c>
      <c r="N80" s="13">
        <v>-1.45095631411136E-2</v>
      </c>
      <c r="O80" s="13">
        <v>-2.1020619306450002E-2</v>
      </c>
      <c r="P80" s="13">
        <v>-2.1020619306450002E-2</v>
      </c>
      <c r="Q80" s="13">
        <v>-2.1020619306450002E-2</v>
      </c>
      <c r="R80" s="13">
        <v>-2.1020619306450002E-2</v>
      </c>
      <c r="S80" s="13">
        <v>-2.1020619306450002E-2</v>
      </c>
      <c r="T80" s="13">
        <v>-2.1020619306450002E-2</v>
      </c>
      <c r="U80" s="13">
        <v>-2.1020619306450002E-2</v>
      </c>
      <c r="V80" s="13">
        <v>-2.1020619306450002E-2</v>
      </c>
      <c r="W80" s="13">
        <v>-2.1020619306450002E-2</v>
      </c>
      <c r="X80" s="13">
        <v>-2.1020619306450002E-2</v>
      </c>
      <c r="Y80" s="13">
        <v>-2.1020619306450002E-2</v>
      </c>
      <c r="Z80" s="13">
        <v>-2.1020619306450002E-2</v>
      </c>
      <c r="AA80" s="13">
        <v>-1.9129447027454699E-2</v>
      </c>
      <c r="AB80" s="13">
        <v>-1.9129447027454699E-2</v>
      </c>
      <c r="AC80" s="13">
        <v>-1.9129447027454699E-2</v>
      </c>
      <c r="AD80" s="13">
        <v>-1.9129447027454699E-2</v>
      </c>
      <c r="AE80" s="13">
        <v>-1.9129447027454699E-2</v>
      </c>
      <c r="AF80" s="13">
        <v>-1.9129447027454699E-2</v>
      </c>
      <c r="AG80" s="13">
        <v>-1.9129447027454699E-2</v>
      </c>
      <c r="AH80" s="13">
        <v>-1.9129447027454699E-2</v>
      </c>
      <c r="AI80" s="13">
        <v>-1.9129447027454699E-2</v>
      </c>
      <c r="AJ80" s="13">
        <v>-1.9129447027454699E-2</v>
      </c>
      <c r="AK80" s="13">
        <v>-1.9129447027454699E-2</v>
      </c>
      <c r="AL80" s="13">
        <v>-1.9110573230453599E-2</v>
      </c>
      <c r="AM80" s="13">
        <v>-1.90540263257045E-2</v>
      </c>
      <c r="AN80" s="13">
        <v>-1.8960029478006599E-2</v>
      </c>
      <c r="AO80" s="13">
        <v>-1.8828953649974702E-2</v>
      </c>
      <c r="AP80" s="13">
        <v>-1.8661316138019201E-2</v>
      </c>
      <c r="AQ80" s="13">
        <v>-1.8457778530813498E-2</v>
      </c>
      <c r="AR80" s="13">
        <v>-1.82191440983057E-2</v>
      </c>
      <c r="AS80" s="13">
        <v>-1.7946354621579199E-2</v>
      </c>
      <c r="AT80" s="13">
        <v>-1.7640486676073101E-2</v>
      </c>
      <c r="AU80" s="13">
        <v>-1.73027473828304E-2</v>
      </c>
      <c r="AV80" s="13">
        <v>-1.6934469644543201E-2</v>
      </c>
      <c r="AW80" s="13">
        <v>-1.65371068851945E-2</v>
      </c>
      <c r="AX80" s="13">
        <v>-1.6112227314057499E-2</v>
      </c>
      <c r="AY80" s="13">
        <v>-1.5661507736690498E-2</v>
      </c>
      <c r="AZ80" s="13">
        <v>-1.51867269373513E-2</v>
      </c>
      <c r="BA80" s="13">
        <v>-1.46897586589481E-2</v>
      </c>
      <c r="BB80" s="13">
        <v>-1.4172564208232499E-2</v>
      </c>
      <c r="BC80" s="13">
        <v>-1.3637184715417999E-2</v>
      </c>
      <c r="BD80" s="13">
        <v>-1.3085733078770799E-2</v>
      </c>
      <c r="BE80" s="13">
        <v>-1.2520385625966701E-2</v>
      </c>
      <c r="BF80" s="13">
        <v>-1.19433735251192E-2</v>
      </c>
      <c r="BG80" s="13">
        <v>-1.13569739793786E-2</v>
      </c>
      <c r="BH80" s="13">
        <v>-1.07635012398513E-2</v>
      </c>
      <c r="BI80" s="13">
        <v>-1.01652974723085E-2</v>
      </c>
      <c r="BJ80" s="13">
        <v>-9.5647235137273409E-3</v>
      </c>
      <c r="BK80" s="13">
        <v>-8.9641495551461593E-3</v>
      </c>
      <c r="BL80" s="13">
        <v>-8.3659457876033606E-3</v>
      </c>
      <c r="BM80" s="13">
        <v>-7.7724730480761197E-3</v>
      </c>
      <c r="BN80" s="13">
        <v>-7.1860735023354504E-3</v>
      </c>
      <c r="BO80" s="13">
        <v>-6.60906140148793E-3</v>
      </c>
      <c r="BP80" s="13">
        <v>-6.0437139486838399E-3</v>
      </c>
      <c r="BQ80" s="13">
        <v>-5.4922623120367197E-3</v>
      </c>
      <c r="BR80" s="13">
        <v>-4.95688281922212E-3</v>
      </c>
      <c r="BS80" s="13">
        <v>-4.4396883685065697E-3</v>
      </c>
      <c r="BT80" s="13">
        <v>-3.9427200901033599E-3</v>
      </c>
      <c r="BU80" s="13">
        <v>-3.4679392907641499E-3</v>
      </c>
      <c r="BV80" s="13">
        <v>-3.01721971339721E-3</v>
      </c>
      <c r="BW80" s="13">
        <v>-2.5923401422602199E-3</v>
      </c>
      <c r="BX80" s="13">
        <v>-2.1949773829114498E-3</v>
      </c>
      <c r="BY80" s="13">
        <v>-1.82669964462426E-3</v>
      </c>
      <c r="BZ80" s="13">
        <v>-1.48896035138159E-3</v>
      </c>
      <c r="CA80" s="13">
        <v>-1.1830924058754599E-3</v>
      </c>
      <c r="CB80" s="13">
        <v>-9.1030292914900295E-4</v>
      </c>
      <c r="CC80" s="13">
        <v>-6.7166849664120596E-4</v>
      </c>
      <c r="CD80" s="13">
        <v>-4.6813088943547599E-4</v>
      </c>
      <c r="CE80" s="13">
        <v>-3.00493377479966E-4</v>
      </c>
      <c r="CF80" s="13">
        <v>-1.6941754944806801E-4</v>
      </c>
      <c r="CG80" s="13">
        <v>-7.5420701750177803E-5</v>
      </c>
      <c r="CH80" s="13">
        <v>-1.8873797001080699E-5</v>
      </c>
      <c r="CI80" s="13">
        <v>0</v>
      </c>
    </row>
    <row r="81" spans="1:87" x14ac:dyDescent="0.2">
      <c r="A81" s="11" t="s">
        <v>64</v>
      </c>
      <c r="B81" s="12" t="s">
        <v>86</v>
      </c>
      <c r="C81" t="s">
        <v>161</v>
      </c>
      <c r="D81" s="13">
        <v>-9.2527752860222003E-3</v>
      </c>
      <c r="E81" s="13">
        <v>-1.02280097870373E-2</v>
      </c>
      <c r="F81" s="13">
        <v>-1.02280097870373E-2</v>
      </c>
      <c r="G81" s="13">
        <v>-1.02280097870373E-2</v>
      </c>
      <c r="H81" s="13">
        <v>-1.02280097870373E-2</v>
      </c>
      <c r="I81" s="13">
        <v>-1.45095631411136E-2</v>
      </c>
      <c r="J81" s="13">
        <v>-1.45095631411136E-2</v>
      </c>
      <c r="K81" s="13">
        <v>-1.45095631411136E-2</v>
      </c>
      <c r="L81" s="13">
        <v>-1.45095631411136E-2</v>
      </c>
      <c r="M81" s="13">
        <v>-1.45095631411136E-2</v>
      </c>
      <c r="N81" s="13">
        <v>-1.45095631411136E-2</v>
      </c>
      <c r="O81" s="13">
        <v>-2.1020619306450002E-2</v>
      </c>
      <c r="P81" s="13">
        <v>-2.1020619306450002E-2</v>
      </c>
      <c r="Q81" s="13">
        <v>-2.1020619306450002E-2</v>
      </c>
      <c r="R81" s="13">
        <v>-2.1020619306450002E-2</v>
      </c>
      <c r="S81" s="13">
        <v>-2.1020619306450002E-2</v>
      </c>
      <c r="T81" s="13">
        <v>-2.1020619306450002E-2</v>
      </c>
      <c r="U81" s="13">
        <v>-2.1020619306450002E-2</v>
      </c>
      <c r="V81" s="13">
        <v>-2.1020619306450002E-2</v>
      </c>
      <c r="W81" s="13">
        <v>-2.1020619306450002E-2</v>
      </c>
      <c r="X81" s="13">
        <v>-2.1020619306450002E-2</v>
      </c>
      <c r="Y81" s="13">
        <v>-2.1020619306450002E-2</v>
      </c>
      <c r="Z81" s="13">
        <v>-2.1020619306450002E-2</v>
      </c>
      <c r="AA81" s="13">
        <v>-1.9129447027454699E-2</v>
      </c>
      <c r="AB81" s="13">
        <v>-1.9129447027454699E-2</v>
      </c>
      <c r="AC81" s="13">
        <v>-1.9129447027454699E-2</v>
      </c>
      <c r="AD81" s="13">
        <v>-1.9129447027454699E-2</v>
      </c>
      <c r="AE81" s="13">
        <v>-1.9129447027454699E-2</v>
      </c>
      <c r="AF81" s="13">
        <v>-1.9129447027454699E-2</v>
      </c>
      <c r="AG81" s="13">
        <v>-1.9129447027454699E-2</v>
      </c>
      <c r="AH81" s="13">
        <v>-1.9129447027454699E-2</v>
      </c>
      <c r="AI81" s="13">
        <v>-1.9129447027454699E-2</v>
      </c>
      <c r="AJ81" s="13">
        <v>-1.9129447027454699E-2</v>
      </c>
      <c r="AK81" s="13">
        <v>-1.9129447027454699E-2</v>
      </c>
      <c r="AL81" s="13">
        <v>-1.9110573230453599E-2</v>
      </c>
      <c r="AM81" s="13">
        <v>-1.90540263257045E-2</v>
      </c>
      <c r="AN81" s="13">
        <v>-1.8960029478006599E-2</v>
      </c>
      <c r="AO81" s="13">
        <v>-1.8828953649974702E-2</v>
      </c>
      <c r="AP81" s="13">
        <v>-1.8661316138019201E-2</v>
      </c>
      <c r="AQ81" s="13">
        <v>-1.8457778530813498E-2</v>
      </c>
      <c r="AR81" s="13">
        <v>-1.82191440983057E-2</v>
      </c>
      <c r="AS81" s="13">
        <v>-1.7946354621579199E-2</v>
      </c>
      <c r="AT81" s="13">
        <v>-1.7640486676073101E-2</v>
      </c>
      <c r="AU81" s="13">
        <v>-1.73027473828304E-2</v>
      </c>
      <c r="AV81" s="13">
        <v>-1.6934469644543201E-2</v>
      </c>
      <c r="AW81" s="13">
        <v>-1.65371068851945E-2</v>
      </c>
      <c r="AX81" s="13">
        <v>-1.6112227314057499E-2</v>
      </c>
      <c r="AY81" s="13">
        <v>-1.5661507736690498E-2</v>
      </c>
      <c r="AZ81" s="13">
        <v>-1.51867269373513E-2</v>
      </c>
      <c r="BA81" s="13">
        <v>-1.46897586589481E-2</v>
      </c>
      <c r="BB81" s="13">
        <v>-1.4172564208232499E-2</v>
      </c>
      <c r="BC81" s="13">
        <v>-1.3637184715417999E-2</v>
      </c>
      <c r="BD81" s="13">
        <v>-1.3085733078770799E-2</v>
      </c>
      <c r="BE81" s="13">
        <v>-1.2520385625966701E-2</v>
      </c>
      <c r="BF81" s="13">
        <v>-1.19433735251192E-2</v>
      </c>
      <c r="BG81" s="13">
        <v>-1.13569739793786E-2</v>
      </c>
      <c r="BH81" s="13">
        <v>-1.07635012398513E-2</v>
      </c>
      <c r="BI81" s="13">
        <v>-1.01652974723085E-2</v>
      </c>
      <c r="BJ81" s="13">
        <v>-9.5647235137273409E-3</v>
      </c>
      <c r="BK81" s="13">
        <v>-8.9641495551461593E-3</v>
      </c>
      <c r="BL81" s="13">
        <v>-8.3659457876033606E-3</v>
      </c>
      <c r="BM81" s="13">
        <v>-7.7724730480761197E-3</v>
      </c>
      <c r="BN81" s="13">
        <v>-7.1860735023354504E-3</v>
      </c>
      <c r="BO81" s="13">
        <v>-6.60906140148793E-3</v>
      </c>
      <c r="BP81" s="13">
        <v>-6.0437139486838399E-3</v>
      </c>
      <c r="BQ81" s="13">
        <v>-5.4922623120367197E-3</v>
      </c>
      <c r="BR81" s="13">
        <v>-4.95688281922212E-3</v>
      </c>
      <c r="BS81" s="13">
        <v>-4.4396883685065697E-3</v>
      </c>
      <c r="BT81" s="13">
        <v>-3.9427200901033599E-3</v>
      </c>
      <c r="BU81" s="13">
        <v>-3.4679392907641499E-3</v>
      </c>
      <c r="BV81" s="13">
        <v>-3.01721971339721E-3</v>
      </c>
      <c r="BW81" s="13">
        <v>-2.5923401422602199E-3</v>
      </c>
      <c r="BX81" s="13">
        <v>-2.1949773829114498E-3</v>
      </c>
      <c r="BY81" s="13">
        <v>-1.82669964462426E-3</v>
      </c>
      <c r="BZ81" s="13">
        <v>-1.48896035138159E-3</v>
      </c>
      <c r="CA81" s="13">
        <v>-1.1830924058754599E-3</v>
      </c>
      <c r="CB81" s="13">
        <v>-9.1030292914900295E-4</v>
      </c>
      <c r="CC81" s="13">
        <v>-6.7166849664120596E-4</v>
      </c>
      <c r="CD81" s="13">
        <v>-4.6813088943547599E-4</v>
      </c>
      <c r="CE81" s="13">
        <v>-3.00493377479966E-4</v>
      </c>
      <c r="CF81" s="13">
        <v>-1.6941754944806801E-4</v>
      </c>
      <c r="CG81" s="13">
        <v>-7.5420701750177803E-5</v>
      </c>
      <c r="CH81" s="13">
        <v>-1.8873797001080699E-5</v>
      </c>
      <c r="CI81" s="13">
        <v>0</v>
      </c>
    </row>
    <row r="82" spans="1:87" x14ac:dyDescent="0.2">
      <c r="A82" s="11" t="s">
        <v>64</v>
      </c>
      <c r="B82" s="12" t="s">
        <v>88</v>
      </c>
      <c r="C82" t="s">
        <v>162</v>
      </c>
      <c r="D82" s="13">
        <v>-9.2527752860222003E-3</v>
      </c>
      <c r="E82" s="13">
        <v>-1.02280097870373E-2</v>
      </c>
      <c r="F82" s="13">
        <v>-1.02280097870373E-2</v>
      </c>
      <c r="G82" s="13">
        <v>-1.02280097870373E-2</v>
      </c>
      <c r="H82" s="13">
        <v>-1.02280097870373E-2</v>
      </c>
      <c r="I82" s="13">
        <v>-1.45095631411136E-2</v>
      </c>
      <c r="J82" s="13">
        <v>-1.45095631411136E-2</v>
      </c>
      <c r="K82" s="13">
        <v>-1.45095631411136E-2</v>
      </c>
      <c r="L82" s="13">
        <v>-1.45095631411136E-2</v>
      </c>
      <c r="M82" s="13">
        <v>-1.45095631411136E-2</v>
      </c>
      <c r="N82" s="13">
        <v>-1.45095631411136E-2</v>
      </c>
      <c r="O82" s="13">
        <v>-2.1020619306450002E-2</v>
      </c>
      <c r="P82" s="13">
        <v>-2.1020619306450002E-2</v>
      </c>
      <c r="Q82" s="13">
        <v>-2.1020619306450002E-2</v>
      </c>
      <c r="R82" s="13">
        <v>-2.1020619306450002E-2</v>
      </c>
      <c r="S82" s="13">
        <v>-2.1020619306450002E-2</v>
      </c>
      <c r="T82" s="13">
        <v>-2.1020619306450002E-2</v>
      </c>
      <c r="U82" s="13">
        <v>-2.1020619306450002E-2</v>
      </c>
      <c r="V82" s="13">
        <v>-2.1020619306450002E-2</v>
      </c>
      <c r="W82" s="13">
        <v>-2.1020619306450002E-2</v>
      </c>
      <c r="X82" s="13">
        <v>-2.1020619306450002E-2</v>
      </c>
      <c r="Y82" s="13">
        <v>-2.1020619306450002E-2</v>
      </c>
      <c r="Z82" s="13">
        <v>-2.1020619306450002E-2</v>
      </c>
      <c r="AA82" s="13">
        <v>-1.9129447027454699E-2</v>
      </c>
      <c r="AB82" s="13">
        <v>-1.9129447027454699E-2</v>
      </c>
      <c r="AC82" s="13">
        <v>-1.9129447027454699E-2</v>
      </c>
      <c r="AD82" s="13">
        <v>-1.9129447027454699E-2</v>
      </c>
      <c r="AE82" s="13">
        <v>-1.9129447027454699E-2</v>
      </c>
      <c r="AF82" s="13">
        <v>-1.9129447027454699E-2</v>
      </c>
      <c r="AG82" s="13">
        <v>-1.9129447027454699E-2</v>
      </c>
      <c r="AH82" s="13">
        <v>-1.9129447027454699E-2</v>
      </c>
      <c r="AI82" s="13">
        <v>-1.9129447027454699E-2</v>
      </c>
      <c r="AJ82" s="13">
        <v>-1.9129447027454699E-2</v>
      </c>
      <c r="AK82" s="13">
        <v>-1.9129447027454699E-2</v>
      </c>
      <c r="AL82" s="13">
        <v>-1.9110573230453599E-2</v>
      </c>
      <c r="AM82" s="13">
        <v>-1.90540263257045E-2</v>
      </c>
      <c r="AN82" s="13">
        <v>-1.8960029478006599E-2</v>
      </c>
      <c r="AO82" s="13">
        <v>-1.8828953649974702E-2</v>
      </c>
      <c r="AP82" s="13">
        <v>-1.8661316138019201E-2</v>
      </c>
      <c r="AQ82" s="13">
        <v>-1.8457778530813498E-2</v>
      </c>
      <c r="AR82" s="13">
        <v>-1.82191440983057E-2</v>
      </c>
      <c r="AS82" s="13">
        <v>-1.7946354621579199E-2</v>
      </c>
      <c r="AT82" s="13">
        <v>-1.7640486676073101E-2</v>
      </c>
      <c r="AU82" s="13">
        <v>-1.73027473828304E-2</v>
      </c>
      <c r="AV82" s="13">
        <v>-1.6934469644543201E-2</v>
      </c>
      <c r="AW82" s="13">
        <v>-1.65371068851945E-2</v>
      </c>
      <c r="AX82" s="13">
        <v>-1.6112227314057499E-2</v>
      </c>
      <c r="AY82" s="13">
        <v>-1.5661507736690498E-2</v>
      </c>
      <c r="AZ82" s="13">
        <v>-1.51867269373513E-2</v>
      </c>
      <c r="BA82" s="13">
        <v>-1.46897586589481E-2</v>
      </c>
      <c r="BB82" s="13">
        <v>-1.4172564208232499E-2</v>
      </c>
      <c r="BC82" s="13">
        <v>-1.3637184715417999E-2</v>
      </c>
      <c r="BD82" s="13">
        <v>-1.3085733078770799E-2</v>
      </c>
      <c r="BE82" s="13">
        <v>-1.2520385625966701E-2</v>
      </c>
      <c r="BF82" s="13">
        <v>-1.19433735251192E-2</v>
      </c>
      <c r="BG82" s="13">
        <v>-1.13569739793786E-2</v>
      </c>
      <c r="BH82" s="13">
        <v>-1.07635012398513E-2</v>
      </c>
      <c r="BI82" s="13">
        <v>-1.01652974723085E-2</v>
      </c>
      <c r="BJ82" s="13">
        <v>-9.5647235137273409E-3</v>
      </c>
      <c r="BK82" s="13">
        <v>-8.9641495551461593E-3</v>
      </c>
      <c r="BL82" s="13">
        <v>-8.3659457876033606E-3</v>
      </c>
      <c r="BM82" s="13">
        <v>-7.7724730480761197E-3</v>
      </c>
      <c r="BN82" s="13">
        <v>-7.1860735023354504E-3</v>
      </c>
      <c r="BO82" s="13">
        <v>-6.60906140148793E-3</v>
      </c>
      <c r="BP82" s="13">
        <v>-6.0437139486838399E-3</v>
      </c>
      <c r="BQ82" s="13">
        <v>-5.4922623120367197E-3</v>
      </c>
      <c r="BR82" s="13">
        <v>-4.95688281922212E-3</v>
      </c>
      <c r="BS82" s="13">
        <v>-4.4396883685065697E-3</v>
      </c>
      <c r="BT82" s="13">
        <v>-3.9427200901033599E-3</v>
      </c>
      <c r="BU82" s="13">
        <v>-3.4679392907641499E-3</v>
      </c>
      <c r="BV82" s="13">
        <v>-3.01721971339721E-3</v>
      </c>
      <c r="BW82" s="13">
        <v>-2.5923401422602199E-3</v>
      </c>
      <c r="BX82" s="13">
        <v>-2.1949773829114498E-3</v>
      </c>
      <c r="BY82" s="13">
        <v>-1.82669964462426E-3</v>
      </c>
      <c r="BZ82" s="13">
        <v>-1.48896035138159E-3</v>
      </c>
      <c r="CA82" s="13">
        <v>-1.1830924058754599E-3</v>
      </c>
      <c r="CB82" s="13">
        <v>-9.1030292914900295E-4</v>
      </c>
      <c r="CC82" s="13">
        <v>-6.7166849664120596E-4</v>
      </c>
      <c r="CD82" s="13">
        <v>-4.6813088943547599E-4</v>
      </c>
      <c r="CE82" s="13">
        <v>-3.00493377479966E-4</v>
      </c>
      <c r="CF82" s="13">
        <v>-1.6941754944806801E-4</v>
      </c>
      <c r="CG82" s="13">
        <v>-7.5420701750177803E-5</v>
      </c>
      <c r="CH82" s="13">
        <v>-1.8873797001080699E-5</v>
      </c>
      <c r="CI82" s="13">
        <v>0</v>
      </c>
    </row>
    <row r="83" spans="1:87" x14ac:dyDescent="0.2">
      <c r="A83" s="11" t="s">
        <v>71</v>
      </c>
      <c r="B83" s="12" t="s">
        <v>57</v>
      </c>
      <c r="C83" t="s">
        <v>163</v>
      </c>
      <c r="D83" s="13">
        <v>-9.2527752860222003E-3</v>
      </c>
      <c r="E83" s="13">
        <v>-1.02280097870373E-2</v>
      </c>
      <c r="F83" s="13">
        <v>-1.02280097870373E-2</v>
      </c>
      <c r="G83" s="13">
        <v>-1.02280097870373E-2</v>
      </c>
      <c r="H83" s="13">
        <v>-1.02280097870373E-2</v>
      </c>
      <c r="I83" s="13">
        <v>-1.45095631411136E-2</v>
      </c>
      <c r="J83" s="13">
        <v>-1.45095631411136E-2</v>
      </c>
      <c r="K83" s="13">
        <v>-1.45095631411136E-2</v>
      </c>
      <c r="L83" s="13">
        <v>-1.45095631411136E-2</v>
      </c>
      <c r="M83" s="13">
        <v>-1.45095631411136E-2</v>
      </c>
      <c r="N83" s="13">
        <v>-1.45095631411136E-2</v>
      </c>
      <c r="O83" s="13">
        <v>-2.1020619306450002E-2</v>
      </c>
      <c r="P83" s="13">
        <v>-2.1020619306450002E-2</v>
      </c>
      <c r="Q83" s="13">
        <v>-2.1020619306450002E-2</v>
      </c>
      <c r="R83" s="13">
        <v>-2.1020619306450002E-2</v>
      </c>
      <c r="S83" s="13">
        <v>-2.1020619306450002E-2</v>
      </c>
      <c r="T83" s="13">
        <v>-2.1020619306450002E-2</v>
      </c>
      <c r="U83" s="13">
        <v>-2.1020619306450002E-2</v>
      </c>
      <c r="V83" s="13">
        <v>-2.1020619306450002E-2</v>
      </c>
      <c r="W83" s="13">
        <v>-2.1020619306450002E-2</v>
      </c>
      <c r="X83" s="13">
        <v>-2.1020619306450002E-2</v>
      </c>
      <c r="Y83" s="13">
        <v>-2.1020619306450002E-2</v>
      </c>
      <c r="Z83" s="13">
        <v>-2.1020619306450002E-2</v>
      </c>
      <c r="AA83" s="13">
        <v>-1.9129447027454699E-2</v>
      </c>
      <c r="AB83" s="13">
        <v>-1.9129447027454699E-2</v>
      </c>
      <c r="AC83" s="13">
        <v>-1.9129447027454699E-2</v>
      </c>
      <c r="AD83" s="13">
        <v>-1.9129447027454699E-2</v>
      </c>
      <c r="AE83" s="13">
        <v>-1.9129447027454699E-2</v>
      </c>
      <c r="AF83" s="13">
        <v>-1.9129447027454699E-2</v>
      </c>
      <c r="AG83" s="13">
        <v>-1.9129447027454699E-2</v>
      </c>
      <c r="AH83" s="13">
        <v>-1.9129447027454699E-2</v>
      </c>
      <c r="AI83" s="13">
        <v>-1.9129447027454699E-2</v>
      </c>
      <c r="AJ83" s="13">
        <v>-1.9129447027454699E-2</v>
      </c>
      <c r="AK83" s="13">
        <v>-1.9129447027454699E-2</v>
      </c>
      <c r="AL83" s="13">
        <v>-1.9110573230453599E-2</v>
      </c>
      <c r="AM83" s="13">
        <v>-1.90540263257045E-2</v>
      </c>
      <c r="AN83" s="13">
        <v>-1.8960029478006599E-2</v>
      </c>
      <c r="AO83" s="13">
        <v>-1.8828953649974702E-2</v>
      </c>
      <c r="AP83" s="13">
        <v>-1.8661316138019201E-2</v>
      </c>
      <c r="AQ83" s="13">
        <v>-1.8457778530813498E-2</v>
      </c>
      <c r="AR83" s="13">
        <v>-1.82191440983057E-2</v>
      </c>
      <c r="AS83" s="13">
        <v>-1.7946354621579199E-2</v>
      </c>
      <c r="AT83" s="13">
        <v>-1.7640486676073101E-2</v>
      </c>
      <c r="AU83" s="13">
        <v>-1.73027473828304E-2</v>
      </c>
      <c r="AV83" s="13">
        <v>-1.6934469644543201E-2</v>
      </c>
      <c r="AW83" s="13">
        <v>-1.65371068851945E-2</v>
      </c>
      <c r="AX83" s="13">
        <v>-1.6112227314057499E-2</v>
      </c>
      <c r="AY83" s="13">
        <v>-1.5661507736690498E-2</v>
      </c>
      <c r="AZ83" s="13">
        <v>-1.51867269373513E-2</v>
      </c>
      <c r="BA83" s="13">
        <v>-1.46897586589481E-2</v>
      </c>
      <c r="BB83" s="13">
        <v>-1.4172564208232499E-2</v>
      </c>
      <c r="BC83" s="13">
        <v>-1.3637184715417999E-2</v>
      </c>
      <c r="BD83" s="13">
        <v>-1.3085733078770799E-2</v>
      </c>
      <c r="BE83" s="13">
        <v>-1.2520385625966701E-2</v>
      </c>
      <c r="BF83" s="13">
        <v>-1.19433735251192E-2</v>
      </c>
      <c r="BG83" s="13">
        <v>-1.13569739793786E-2</v>
      </c>
      <c r="BH83" s="13">
        <v>-1.07635012398513E-2</v>
      </c>
      <c r="BI83" s="13">
        <v>-1.01652974723085E-2</v>
      </c>
      <c r="BJ83" s="13">
        <v>-9.5647235137273409E-3</v>
      </c>
      <c r="BK83" s="13">
        <v>-8.9641495551461593E-3</v>
      </c>
      <c r="BL83" s="13">
        <v>-8.3659457876033606E-3</v>
      </c>
      <c r="BM83" s="13">
        <v>-7.7724730480761197E-3</v>
      </c>
      <c r="BN83" s="13">
        <v>-7.1860735023354504E-3</v>
      </c>
      <c r="BO83" s="13">
        <v>-6.60906140148793E-3</v>
      </c>
      <c r="BP83" s="13">
        <v>-6.0437139486838399E-3</v>
      </c>
      <c r="BQ83" s="13">
        <v>-5.4922623120367197E-3</v>
      </c>
      <c r="BR83" s="13">
        <v>-4.95688281922212E-3</v>
      </c>
      <c r="BS83" s="13">
        <v>-4.4396883685065697E-3</v>
      </c>
      <c r="BT83" s="13">
        <v>-3.9427200901033599E-3</v>
      </c>
      <c r="BU83" s="13">
        <v>-3.4679392907641499E-3</v>
      </c>
      <c r="BV83" s="13">
        <v>-3.01721971339721E-3</v>
      </c>
      <c r="BW83" s="13">
        <v>-2.5923401422602199E-3</v>
      </c>
      <c r="BX83" s="13">
        <v>-2.1949773829114498E-3</v>
      </c>
      <c r="BY83" s="13">
        <v>-1.82669964462426E-3</v>
      </c>
      <c r="BZ83" s="13">
        <v>-1.48896035138159E-3</v>
      </c>
      <c r="CA83" s="13">
        <v>-1.1830924058754599E-3</v>
      </c>
      <c r="CB83" s="13">
        <v>-9.1030292914900295E-4</v>
      </c>
      <c r="CC83" s="13">
        <v>-6.7166849664120596E-4</v>
      </c>
      <c r="CD83" s="13">
        <v>-4.6813088943547599E-4</v>
      </c>
      <c r="CE83" s="13">
        <v>-3.00493377479966E-4</v>
      </c>
      <c r="CF83" s="13">
        <v>-1.6941754944806801E-4</v>
      </c>
      <c r="CG83" s="13">
        <v>-7.5420701750177803E-5</v>
      </c>
      <c r="CH83" s="13">
        <v>-1.8873797001080699E-5</v>
      </c>
      <c r="CI83" s="13">
        <v>0</v>
      </c>
    </row>
    <row r="84" spans="1:87" x14ac:dyDescent="0.2">
      <c r="A84" s="11" t="s">
        <v>71</v>
      </c>
      <c r="B84" s="12" t="s">
        <v>68</v>
      </c>
      <c r="C84" t="s">
        <v>164</v>
      </c>
      <c r="D84" s="13">
        <v>-9.2527752860222003E-3</v>
      </c>
      <c r="E84" s="13">
        <v>-1.02280097870373E-2</v>
      </c>
      <c r="F84" s="13">
        <v>-1.02280097870373E-2</v>
      </c>
      <c r="G84" s="13">
        <v>-1.02280097870373E-2</v>
      </c>
      <c r="H84" s="13">
        <v>-1.02280097870373E-2</v>
      </c>
      <c r="I84" s="13">
        <v>-1.45095631411136E-2</v>
      </c>
      <c r="J84" s="13">
        <v>-1.45095631411136E-2</v>
      </c>
      <c r="K84" s="13">
        <v>-1.45095631411136E-2</v>
      </c>
      <c r="L84" s="13">
        <v>-1.45095631411136E-2</v>
      </c>
      <c r="M84" s="13">
        <v>-1.45095631411136E-2</v>
      </c>
      <c r="N84" s="13">
        <v>-1.45095631411136E-2</v>
      </c>
      <c r="O84" s="13">
        <v>-2.1020619306450002E-2</v>
      </c>
      <c r="P84" s="13">
        <v>-2.1020619306450002E-2</v>
      </c>
      <c r="Q84" s="13">
        <v>-2.1020619306450002E-2</v>
      </c>
      <c r="R84" s="13">
        <v>-2.1020619306450002E-2</v>
      </c>
      <c r="S84" s="13">
        <v>-2.1020619306450002E-2</v>
      </c>
      <c r="T84" s="13">
        <v>-2.1020619306450002E-2</v>
      </c>
      <c r="U84" s="13">
        <v>-2.1020619306450002E-2</v>
      </c>
      <c r="V84" s="13">
        <v>-2.1020619306450002E-2</v>
      </c>
      <c r="W84" s="13">
        <v>-2.1020619306450002E-2</v>
      </c>
      <c r="X84" s="13">
        <v>-2.1020619306450002E-2</v>
      </c>
      <c r="Y84" s="13">
        <v>-2.1020619306450002E-2</v>
      </c>
      <c r="Z84" s="13">
        <v>-2.1020619306450002E-2</v>
      </c>
      <c r="AA84" s="13">
        <v>-1.9129447027454699E-2</v>
      </c>
      <c r="AB84" s="13">
        <v>-1.9129447027454699E-2</v>
      </c>
      <c r="AC84" s="13">
        <v>-1.9129447027454699E-2</v>
      </c>
      <c r="AD84" s="13">
        <v>-1.9129447027454699E-2</v>
      </c>
      <c r="AE84" s="13">
        <v>-1.9129447027454699E-2</v>
      </c>
      <c r="AF84" s="13">
        <v>-1.9129447027454699E-2</v>
      </c>
      <c r="AG84" s="13">
        <v>-1.9129447027454699E-2</v>
      </c>
      <c r="AH84" s="13">
        <v>-1.9129447027454699E-2</v>
      </c>
      <c r="AI84" s="13">
        <v>-1.9129447027454699E-2</v>
      </c>
      <c r="AJ84" s="13">
        <v>-1.9129447027454699E-2</v>
      </c>
      <c r="AK84" s="13">
        <v>-1.9129447027454699E-2</v>
      </c>
      <c r="AL84" s="13">
        <v>-1.9110573230453599E-2</v>
      </c>
      <c r="AM84" s="13">
        <v>-1.90540263257045E-2</v>
      </c>
      <c r="AN84" s="13">
        <v>-1.8960029478006599E-2</v>
      </c>
      <c r="AO84" s="13">
        <v>-1.8828953649974702E-2</v>
      </c>
      <c r="AP84" s="13">
        <v>-1.8661316138019201E-2</v>
      </c>
      <c r="AQ84" s="13">
        <v>-1.8457778530813498E-2</v>
      </c>
      <c r="AR84" s="13">
        <v>-1.82191440983057E-2</v>
      </c>
      <c r="AS84" s="13">
        <v>-1.7946354621579199E-2</v>
      </c>
      <c r="AT84" s="13">
        <v>-1.7640486676073101E-2</v>
      </c>
      <c r="AU84" s="13">
        <v>-1.73027473828304E-2</v>
      </c>
      <c r="AV84" s="13">
        <v>-1.6934469644543201E-2</v>
      </c>
      <c r="AW84" s="13">
        <v>-1.65371068851945E-2</v>
      </c>
      <c r="AX84" s="13">
        <v>-1.6112227314057499E-2</v>
      </c>
      <c r="AY84" s="13">
        <v>-1.5661507736690498E-2</v>
      </c>
      <c r="AZ84" s="13">
        <v>-1.51867269373513E-2</v>
      </c>
      <c r="BA84" s="13">
        <v>-1.46897586589481E-2</v>
      </c>
      <c r="BB84" s="13">
        <v>-1.4172564208232499E-2</v>
      </c>
      <c r="BC84" s="13">
        <v>-1.3637184715417999E-2</v>
      </c>
      <c r="BD84" s="13">
        <v>-1.3085733078770799E-2</v>
      </c>
      <c r="BE84" s="13">
        <v>-1.2520385625966701E-2</v>
      </c>
      <c r="BF84" s="13">
        <v>-1.19433735251192E-2</v>
      </c>
      <c r="BG84" s="13">
        <v>-1.13569739793786E-2</v>
      </c>
      <c r="BH84" s="13">
        <v>-1.07635012398513E-2</v>
      </c>
      <c r="BI84" s="13">
        <v>-1.01652974723085E-2</v>
      </c>
      <c r="BJ84" s="13">
        <v>-9.5647235137273409E-3</v>
      </c>
      <c r="BK84" s="13">
        <v>-8.9641495551461593E-3</v>
      </c>
      <c r="BL84" s="13">
        <v>-8.3659457876033606E-3</v>
      </c>
      <c r="BM84" s="13">
        <v>-7.7724730480761197E-3</v>
      </c>
      <c r="BN84" s="13">
        <v>-7.1860735023354504E-3</v>
      </c>
      <c r="BO84" s="13">
        <v>-6.60906140148793E-3</v>
      </c>
      <c r="BP84" s="13">
        <v>-6.0437139486838399E-3</v>
      </c>
      <c r="BQ84" s="13">
        <v>-5.4922623120367197E-3</v>
      </c>
      <c r="BR84" s="13">
        <v>-4.95688281922212E-3</v>
      </c>
      <c r="BS84" s="13">
        <v>-4.4396883685065697E-3</v>
      </c>
      <c r="BT84" s="13">
        <v>-3.9427200901033599E-3</v>
      </c>
      <c r="BU84" s="13">
        <v>-3.4679392907641499E-3</v>
      </c>
      <c r="BV84" s="13">
        <v>-3.01721971339721E-3</v>
      </c>
      <c r="BW84" s="13">
        <v>-2.5923401422602199E-3</v>
      </c>
      <c r="BX84" s="13">
        <v>-2.1949773829114498E-3</v>
      </c>
      <c r="BY84" s="13">
        <v>-1.82669964462426E-3</v>
      </c>
      <c r="BZ84" s="13">
        <v>-1.48896035138159E-3</v>
      </c>
      <c r="CA84" s="13">
        <v>-1.1830924058754599E-3</v>
      </c>
      <c r="CB84" s="13">
        <v>-9.1030292914900295E-4</v>
      </c>
      <c r="CC84" s="13">
        <v>-6.7166849664120596E-4</v>
      </c>
      <c r="CD84" s="13">
        <v>-4.6813088943547599E-4</v>
      </c>
      <c r="CE84" s="13">
        <v>-3.00493377479966E-4</v>
      </c>
      <c r="CF84" s="13">
        <v>-1.6941754944806801E-4</v>
      </c>
      <c r="CG84" s="13">
        <v>-7.5420701750177803E-5</v>
      </c>
      <c r="CH84" s="13">
        <v>-1.8873797001080699E-5</v>
      </c>
      <c r="CI84" s="13">
        <v>0</v>
      </c>
    </row>
    <row r="85" spans="1:87" x14ac:dyDescent="0.2">
      <c r="A85" s="11" t="s">
        <v>71</v>
      </c>
      <c r="B85" s="12" t="s">
        <v>63</v>
      </c>
      <c r="C85" t="s">
        <v>165</v>
      </c>
      <c r="D85" s="13">
        <v>-9.2527752860222003E-3</v>
      </c>
      <c r="E85" s="13">
        <v>-1.02280097870373E-2</v>
      </c>
      <c r="F85" s="13">
        <v>-1.02280097870373E-2</v>
      </c>
      <c r="G85" s="13">
        <v>-1.02280097870373E-2</v>
      </c>
      <c r="H85" s="13">
        <v>-1.02280097870373E-2</v>
      </c>
      <c r="I85" s="13">
        <v>-1.45095631411136E-2</v>
      </c>
      <c r="J85" s="13">
        <v>-1.45095631411136E-2</v>
      </c>
      <c r="K85" s="13">
        <v>-1.45095631411136E-2</v>
      </c>
      <c r="L85" s="13">
        <v>-1.45095631411136E-2</v>
      </c>
      <c r="M85" s="13">
        <v>-1.45095631411136E-2</v>
      </c>
      <c r="N85" s="13">
        <v>-1.45095631411136E-2</v>
      </c>
      <c r="O85" s="13">
        <v>-2.1020619306450002E-2</v>
      </c>
      <c r="P85" s="13">
        <v>-2.1020619306450002E-2</v>
      </c>
      <c r="Q85" s="13">
        <v>-2.1020619306450002E-2</v>
      </c>
      <c r="R85" s="13">
        <v>-2.1020619306450002E-2</v>
      </c>
      <c r="S85" s="13">
        <v>-2.1020619306450002E-2</v>
      </c>
      <c r="T85" s="13">
        <v>-2.1020619306450002E-2</v>
      </c>
      <c r="U85" s="13">
        <v>-2.1020619306450002E-2</v>
      </c>
      <c r="V85" s="13">
        <v>-2.1020619306450002E-2</v>
      </c>
      <c r="W85" s="13">
        <v>-2.1020619306450002E-2</v>
      </c>
      <c r="X85" s="13">
        <v>-2.1020619306450002E-2</v>
      </c>
      <c r="Y85" s="13">
        <v>-2.1020619306450002E-2</v>
      </c>
      <c r="Z85" s="13">
        <v>-2.1020619306450002E-2</v>
      </c>
      <c r="AA85" s="13">
        <v>-1.9129447027454699E-2</v>
      </c>
      <c r="AB85" s="13">
        <v>-1.9129447027454699E-2</v>
      </c>
      <c r="AC85" s="13">
        <v>-1.9129447027454699E-2</v>
      </c>
      <c r="AD85" s="13">
        <v>-1.9129447027454699E-2</v>
      </c>
      <c r="AE85" s="13">
        <v>-1.9129447027454699E-2</v>
      </c>
      <c r="AF85" s="13">
        <v>-1.9129447027454699E-2</v>
      </c>
      <c r="AG85" s="13">
        <v>-1.9129447027454699E-2</v>
      </c>
      <c r="AH85" s="13">
        <v>-1.9129447027454699E-2</v>
      </c>
      <c r="AI85" s="13">
        <v>-1.9129447027454699E-2</v>
      </c>
      <c r="AJ85" s="13">
        <v>-1.9129447027454699E-2</v>
      </c>
      <c r="AK85" s="13">
        <v>-1.9129447027454699E-2</v>
      </c>
      <c r="AL85" s="13">
        <v>-1.9110573230453599E-2</v>
      </c>
      <c r="AM85" s="13">
        <v>-1.90540263257045E-2</v>
      </c>
      <c r="AN85" s="13">
        <v>-1.8960029478006599E-2</v>
      </c>
      <c r="AO85" s="13">
        <v>-1.8828953649974702E-2</v>
      </c>
      <c r="AP85" s="13">
        <v>-1.8661316138019201E-2</v>
      </c>
      <c r="AQ85" s="13">
        <v>-1.8457778530813498E-2</v>
      </c>
      <c r="AR85" s="13">
        <v>-1.82191440983057E-2</v>
      </c>
      <c r="AS85" s="13">
        <v>-1.7946354621579199E-2</v>
      </c>
      <c r="AT85" s="13">
        <v>-1.7640486676073101E-2</v>
      </c>
      <c r="AU85" s="13">
        <v>-1.73027473828304E-2</v>
      </c>
      <c r="AV85" s="13">
        <v>-1.6934469644543201E-2</v>
      </c>
      <c r="AW85" s="13">
        <v>-1.65371068851945E-2</v>
      </c>
      <c r="AX85" s="13">
        <v>-1.6112227314057499E-2</v>
      </c>
      <c r="AY85" s="13">
        <v>-1.5661507736690498E-2</v>
      </c>
      <c r="AZ85" s="13">
        <v>-1.51867269373513E-2</v>
      </c>
      <c r="BA85" s="13">
        <v>-1.46897586589481E-2</v>
      </c>
      <c r="BB85" s="13">
        <v>-1.4172564208232499E-2</v>
      </c>
      <c r="BC85" s="13">
        <v>-1.3637184715417999E-2</v>
      </c>
      <c r="BD85" s="13">
        <v>-1.3085733078770799E-2</v>
      </c>
      <c r="BE85" s="13">
        <v>-1.2520385625966701E-2</v>
      </c>
      <c r="BF85" s="13">
        <v>-1.19433735251192E-2</v>
      </c>
      <c r="BG85" s="13">
        <v>-1.13569739793786E-2</v>
      </c>
      <c r="BH85" s="13">
        <v>-1.07635012398513E-2</v>
      </c>
      <c r="BI85" s="13">
        <v>-1.01652974723085E-2</v>
      </c>
      <c r="BJ85" s="13">
        <v>-9.5647235137273409E-3</v>
      </c>
      <c r="BK85" s="13">
        <v>-8.9641495551461593E-3</v>
      </c>
      <c r="BL85" s="13">
        <v>-8.3659457876033606E-3</v>
      </c>
      <c r="BM85" s="13">
        <v>-7.7724730480761197E-3</v>
      </c>
      <c r="BN85" s="13">
        <v>-7.1860735023354504E-3</v>
      </c>
      <c r="BO85" s="13">
        <v>-6.60906140148793E-3</v>
      </c>
      <c r="BP85" s="13">
        <v>-6.0437139486838399E-3</v>
      </c>
      <c r="BQ85" s="13">
        <v>-5.4922623120367197E-3</v>
      </c>
      <c r="BR85" s="13">
        <v>-4.95688281922212E-3</v>
      </c>
      <c r="BS85" s="13">
        <v>-4.4396883685065697E-3</v>
      </c>
      <c r="BT85" s="13">
        <v>-3.9427200901033599E-3</v>
      </c>
      <c r="BU85" s="13">
        <v>-3.4679392907641499E-3</v>
      </c>
      <c r="BV85" s="13">
        <v>-3.01721971339721E-3</v>
      </c>
      <c r="BW85" s="13">
        <v>-2.5923401422602199E-3</v>
      </c>
      <c r="BX85" s="13">
        <v>-2.1949773829114498E-3</v>
      </c>
      <c r="BY85" s="13">
        <v>-1.82669964462426E-3</v>
      </c>
      <c r="BZ85" s="13">
        <v>-1.48896035138159E-3</v>
      </c>
      <c r="CA85" s="13">
        <v>-1.1830924058754599E-3</v>
      </c>
      <c r="CB85" s="13">
        <v>-9.1030292914900295E-4</v>
      </c>
      <c r="CC85" s="13">
        <v>-6.7166849664120596E-4</v>
      </c>
      <c r="CD85" s="13">
        <v>-4.6813088943547599E-4</v>
      </c>
      <c r="CE85" s="13">
        <v>-3.00493377479966E-4</v>
      </c>
      <c r="CF85" s="13">
        <v>-1.6941754944806801E-4</v>
      </c>
      <c r="CG85" s="13">
        <v>-7.5420701750177803E-5</v>
      </c>
      <c r="CH85" s="13">
        <v>-1.8873797001080699E-5</v>
      </c>
      <c r="CI85" s="13">
        <v>0</v>
      </c>
    </row>
    <row r="86" spans="1:87" x14ac:dyDescent="0.2">
      <c r="A86" s="11" t="s">
        <v>71</v>
      </c>
      <c r="B86" s="12" t="s">
        <v>60</v>
      </c>
      <c r="C86" t="s">
        <v>166</v>
      </c>
      <c r="D86" s="13">
        <v>-9.2527752860222003E-3</v>
      </c>
      <c r="E86" s="13">
        <v>-1.02280097870373E-2</v>
      </c>
      <c r="F86" s="13">
        <v>-1.02280097870373E-2</v>
      </c>
      <c r="G86" s="13">
        <v>-1.02280097870373E-2</v>
      </c>
      <c r="H86" s="13">
        <v>-1.02280097870373E-2</v>
      </c>
      <c r="I86" s="13">
        <v>-1.45095631411136E-2</v>
      </c>
      <c r="J86" s="13">
        <v>-1.45095631411136E-2</v>
      </c>
      <c r="K86" s="13">
        <v>-1.45095631411136E-2</v>
      </c>
      <c r="L86" s="13">
        <v>-1.45095631411136E-2</v>
      </c>
      <c r="M86" s="13">
        <v>-1.45095631411136E-2</v>
      </c>
      <c r="N86" s="13">
        <v>-1.45095631411136E-2</v>
      </c>
      <c r="O86" s="13">
        <v>-2.1020619306450002E-2</v>
      </c>
      <c r="P86" s="13">
        <v>-2.1020619306450002E-2</v>
      </c>
      <c r="Q86" s="13">
        <v>-2.1020619306450002E-2</v>
      </c>
      <c r="R86" s="13">
        <v>-2.1020619306450002E-2</v>
      </c>
      <c r="S86" s="13">
        <v>-2.1020619306450002E-2</v>
      </c>
      <c r="T86" s="13">
        <v>-2.1020619306450002E-2</v>
      </c>
      <c r="U86" s="13">
        <v>-2.1020619306450002E-2</v>
      </c>
      <c r="V86" s="13">
        <v>-2.1020619306450002E-2</v>
      </c>
      <c r="W86" s="13">
        <v>-2.1020619306450002E-2</v>
      </c>
      <c r="X86" s="13">
        <v>-2.1020619306450002E-2</v>
      </c>
      <c r="Y86" s="13">
        <v>-2.1020619306450002E-2</v>
      </c>
      <c r="Z86" s="13">
        <v>-2.1020619306450002E-2</v>
      </c>
      <c r="AA86" s="13">
        <v>-1.9129447027454699E-2</v>
      </c>
      <c r="AB86" s="13">
        <v>-1.9129447027454699E-2</v>
      </c>
      <c r="AC86" s="13">
        <v>-1.9129447027454699E-2</v>
      </c>
      <c r="AD86" s="13">
        <v>-1.9129447027454699E-2</v>
      </c>
      <c r="AE86" s="13">
        <v>-1.9129447027454699E-2</v>
      </c>
      <c r="AF86" s="13">
        <v>-1.9129447027454699E-2</v>
      </c>
      <c r="AG86" s="13">
        <v>-1.9129447027454699E-2</v>
      </c>
      <c r="AH86" s="13">
        <v>-1.9129447027454699E-2</v>
      </c>
      <c r="AI86" s="13">
        <v>-1.9129447027454699E-2</v>
      </c>
      <c r="AJ86" s="13">
        <v>-1.9129447027454699E-2</v>
      </c>
      <c r="AK86" s="13">
        <v>-1.9129447027454699E-2</v>
      </c>
      <c r="AL86" s="13">
        <v>-1.9110573230453599E-2</v>
      </c>
      <c r="AM86" s="13">
        <v>-1.90540263257045E-2</v>
      </c>
      <c r="AN86" s="13">
        <v>-1.8960029478006599E-2</v>
      </c>
      <c r="AO86" s="13">
        <v>-1.8828953649974702E-2</v>
      </c>
      <c r="AP86" s="13">
        <v>-1.8661316138019201E-2</v>
      </c>
      <c r="AQ86" s="13">
        <v>-1.8457778530813498E-2</v>
      </c>
      <c r="AR86" s="13">
        <v>-1.82191440983057E-2</v>
      </c>
      <c r="AS86" s="13">
        <v>-1.7946354621579199E-2</v>
      </c>
      <c r="AT86" s="13">
        <v>-1.7640486676073101E-2</v>
      </c>
      <c r="AU86" s="13">
        <v>-1.73027473828304E-2</v>
      </c>
      <c r="AV86" s="13">
        <v>-1.6934469644543201E-2</v>
      </c>
      <c r="AW86" s="13">
        <v>-1.65371068851945E-2</v>
      </c>
      <c r="AX86" s="13">
        <v>-1.6112227314057499E-2</v>
      </c>
      <c r="AY86" s="13">
        <v>-1.5661507736690498E-2</v>
      </c>
      <c r="AZ86" s="13">
        <v>-1.51867269373513E-2</v>
      </c>
      <c r="BA86" s="13">
        <v>-1.46897586589481E-2</v>
      </c>
      <c r="BB86" s="13">
        <v>-1.4172564208232499E-2</v>
      </c>
      <c r="BC86" s="13">
        <v>-1.3637184715417999E-2</v>
      </c>
      <c r="BD86" s="13">
        <v>-1.3085733078770799E-2</v>
      </c>
      <c r="BE86" s="13">
        <v>-1.2520385625966701E-2</v>
      </c>
      <c r="BF86" s="13">
        <v>-1.19433735251192E-2</v>
      </c>
      <c r="BG86" s="13">
        <v>-1.13569739793786E-2</v>
      </c>
      <c r="BH86" s="13">
        <v>-1.07635012398513E-2</v>
      </c>
      <c r="BI86" s="13">
        <v>-1.01652974723085E-2</v>
      </c>
      <c r="BJ86" s="13">
        <v>-9.5647235137273409E-3</v>
      </c>
      <c r="BK86" s="13">
        <v>-8.9641495551461593E-3</v>
      </c>
      <c r="BL86" s="13">
        <v>-8.3659457876033606E-3</v>
      </c>
      <c r="BM86" s="13">
        <v>-7.7724730480761197E-3</v>
      </c>
      <c r="BN86" s="13">
        <v>-7.1860735023354504E-3</v>
      </c>
      <c r="BO86" s="13">
        <v>-6.60906140148793E-3</v>
      </c>
      <c r="BP86" s="13">
        <v>-6.0437139486838399E-3</v>
      </c>
      <c r="BQ86" s="13">
        <v>-5.4922623120367197E-3</v>
      </c>
      <c r="BR86" s="13">
        <v>-4.95688281922212E-3</v>
      </c>
      <c r="BS86" s="13">
        <v>-4.4396883685065697E-3</v>
      </c>
      <c r="BT86" s="13">
        <v>-3.9427200901033599E-3</v>
      </c>
      <c r="BU86" s="13">
        <v>-3.4679392907641499E-3</v>
      </c>
      <c r="BV86" s="13">
        <v>-3.01721971339721E-3</v>
      </c>
      <c r="BW86" s="13">
        <v>-2.5923401422602199E-3</v>
      </c>
      <c r="BX86" s="13">
        <v>-2.1949773829114498E-3</v>
      </c>
      <c r="BY86" s="13">
        <v>-1.82669964462426E-3</v>
      </c>
      <c r="BZ86" s="13">
        <v>-1.48896035138159E-3</v>
      </c>
      <c r="CA86" s="13">
        <v>-1.1830924058754599E-3</v>
      </c>
      <c r="CB86" s="13">
        <v>-9.1030292914900295E-4</v>
      </c>
      <c r="CC86" s="13">
        <v>-6.7166849664120596E-4</v>
      </c>
      <c r="CD86" s="13">
        <v>-4.6813088943547599E-4</v>
      </c>
      <c r="CE86" s="13">
        <v>-3.00493377479966E-4</v>
      </c>
      <c r="CF86" s="13">
        <v>-1.6941754944806801E-4</v>
      </c>
      <c r="CG86" s="13">
        <v>-7.5420701750177803E-5</v>
      </c>
      <c r="CH86" s="13">
        <v>-1.8873797001080699E-5</v>
      </c>
      <c r="CI86" s="13">
        <v>0</v>
      </c>
    </row>
    <row r="87" spans="1:87" x14ac:dyDescent="0.2">
      <c r="A87" s="11" t="s">
        <v>71</v>
      </c>
      <c r="B87" s="12" t="s">
        <v>75</v>
      </c>
      <c r="C87" t="s">
        <v>167</v>
      </c>
      <c r="D87" s="13">
        <v>-9.2527752860222003E-3</v>
      </c>
      <c r="E87" s="13">
        <v>-1.02280097870373E-2</v>
      </c>
      <c r="F87" s="13">
        <v>-1.02280097870373E-2</v>
      </c>
      <c r="G87" s="13">
        <v>-1.02280097870373E-2</v>
      </c>
      <c r="H87" s="13">
        <v>-1.02280097870373E-2</v>
      </c>
      <c r="I87" s="13">
        <v>-1.45095631411136E-2</v>
      </c>
      <c r="J87" s="13">
        <v>-1.45095631411136E-2</v>
      </c>
      <c r="K87" s="13">
        <v>-1.45095631411136E-2</v>
      </c>
      <c r="L87" s="13">
        <v>-1.45095631411136E-2</v>
      </c>
      <c r="M87" s="13">
        <v>-1.45095631411136E-2</v>
      </c>
      <c r="N87" s="13">
        <v>-1.45095631411136E-2</v>
      </c>
      <c r="O87" s="13">
        <v>-2.1020619306450002E-2</v>
      </c>
      <c r="P87" s="13">
        <v>-2.1020619306450002E-2</v>
      </c>
      <c r="Q87" s="13">
        <v>-2.1020619306450002E-2</v>
      </c>
      <c r="R87" s="13">
        <v>-2.1020619306450002E-2</v>
      </c>
      <c r="S87" s="13">
        <v>-2.1020619306450002E-2</v>
      </c>
      <c r="T87" s="13">
        <v>-2.1020619306450002E-2</v>
      </c>
      <c r="U87" s="13">
        <v>-2.1020619306450002E-2</v>
      </c>
      <c r="V87" s="13">
        <v>-2.1020619306450002E-2</v>
      </c>
      <c r="W87" s="13">
        <v>-2.1020619306450002E-2</v>
      </c>
      <c r="X87" s="13">
        <v>-2.1020619306450002E-2</v>
      </c>
      <c r="Y87" s="13">
        <v>-2.1020619306450002E-2</v>
      </c>
      <c r="Z87" s="13">
        <v>-2.1020619306450002E-2</v>
      </c>
      <c r="AA87" s="13">
        <v>-1.9129447027454699E-2</v>
      </c>
      <c r="AB87" s="13">
        <v>-1.9129447027454699E-2</v>
      </c>
      <c r="AC87" s="13">
        <v>-1.9129447027454699E-2</v>
      </c>
      <c r="AD87" s="13">
        <v>-1.9129447027454699E-2</v>
      </c>
      <c r="AE87" s="13">
        <v>-1.9129447027454699E-2</v>
      </c>
      <c r="AF87" s="13">
        <v>-1.9129447027454699E-2</v>
      </c>
      <c r="AG87" s="13">
        <v>-1.9129447027454699E-2</v>
      </c>
      <c r="AH87" s="13">
        <v>-1.9129447027454699E-2</v>
      </c>
      <c r="AI87" s="13">
        <v>-1.9129447027454699E-2</v>
      </c>
      <c r="AJ87" s="13">
        <v>-1.9129447027454699E-2</v>
      </c>
      <c r="AK87" s="13">
        <v>-1.9129447027454699E-2</v>
      </c>
      <c r="AL87" s="13">
        <v>-1.9110573230453599E-2</v>
      </c>
      <c r="AM87" s="13">
        <v>-1.90540263257045E-2</v>
      </c>
      <c r="AN87" s="13">
        <v>-1.8960029478006599E-2</v>
      </c>
      <c r="AO87" s="13">
        <v>-1.8828953649974702E-2</v>
      </c>
      <c r="AP87" s="13">
        <v>-1.8661316138019201E-2</v>
      </c>
      <c r="AQ87" s="13">
        <v>-1.8457778530813498E-2</v>
      </c>
      <c r="AR87" s="13">
        <v>-1.82191440983057E-2</v>
      </c>
      <c r="AS87" s="13">
        <v>-1.7946354621579199E-2</v>
      </c>
      <c r="AT87" s="13">
        <v>-1.7640486676073101E-2</v>
      </c>
      <c r="AU87" s="13">
        <v>-1.73027473828304E-2</v>
      </c>
      <c r="AV87" s="13">
        <v>-1.6934469644543201E-2</v>
      </c>
      <c r="AW87" s="13">
        <v>-1.65371068851945E-2</v>
      </c>
      <c r="AX87" s="13">
        <v>-1.6112227314057499E-2</v>
      </c>
      <c r="AY87" s="13">
        <v>-1.5661507736690498E-2</v>
      </c>
      <c r="AZ87" s="13">
        <v>-1.51867269373513E-2</v>
      </c>
      <c r="BA87" s="13">
        <v>-1.46897586589481E-2</v>
      </c>
      <c r="BB87" s="13">
        <v>-1.4172564208232499E-2</v>
      </c>
      <c r="BC87" s="13">
        <v>-1.3637184715417999E-2</v>
      </c>
      <c r="BD87" s="13">
        <v>-1.3085733078770799E-2</v>
      </c>
      <c r="BE87" s="13">
        <v>-1.2520385625966701E-2</v>
      </c>
      <c r="BF87" s="13">
        <v>-1.19433735251192E-2</v>
      </c>
      <c r="BG87" s="13">
        <v>-1.13569739793786E-2</v>
      </c>
      <c r="BH87" s="13">
        <v>-1.07635012398513E-2</v>
      </c>
      <c r="BI87" s="13">
        <v>-1.01652974723085E-2</v>
      </c>
      <c r="BJ87" s="13">
        <v>-9.5647235137273409E-3</v>
      </c>
      <c r="BK87" s="13">
        <v>-8.9641495551461593E-3</v>
      </c>
      <c r="BL87" s="13">
        <v>-8.3659457876033606E-3</v>
      </c>
      <c r="BM87" s="13">
        <v>-7.7724730480761197E-3</v>
      </c>
      <c r="BN87" s="13">
        <v>-7.1860735023354504E-3</v>
      </c>
      <c r="BO87" s="13">
        <v>-6.60906140148793E-3</v>
      </c>
      <c r="BP87" s="13">
        <v>-6.0437139486838399E-3</v>
      </c>
      <c r="BQ87" s="13">
        <v>-5.4922623120367197E-3</v>
      </c>
      <c r="BR87" s="13">
        <v>-4.95688281922212E-3</v>
      </c>
      <c r="BS87" s="13">
        <v>-4.4396883685065697E-3</v>
      </c>
      <c r="BT87" s="13">
        <v>-3.9427200901033599E-3</v>
      </c>
      <c r="BU87" s="13">
        <v>-3.4679392907641499E-3</v>
      </c>
      <c r="BV87" s="13">
        <v>-3.01721971339721E-3</v>
      </c>
      <c r="BW87" s="13">
        <v>-2.5923401422602199E-3</v>
      </c>
      <c r="BX87" s="13">
        <v>-2.1949773829114498E-3</v>
      </c>
      <c r="BY87" s="13">
        <v>-1.82669964462426E-3</v>
      </c>
      <c r="BZ87" s="13">
        <v>-1.48896035138159E-3</v>
      </c>
      <c r="CA87" s="13">
        <v>-1.1830924058754599E-3</v>
      </c>
      <c r="CB87" s="13">
        <v>-9.1030292914900295E-4</v>
      </c>
      <c r="CC87" s="13">
        <v>-6.7166849664120596E-4</v>
      </c>
      <c r="CD87" s="13">
        <v>-4.6813088943547599E-4</v>
      </c>
      <c r="CE87" s="13">
        <v>-3.00493377479966E-4</v>
      </c>
      <c r="CF87" s="13">
        <v>-1.6941754944806801E-4</v>
      </c>
      <c r="CG87" s="13">
        <v>-7.5420701750177803E-5</v>
      </c>
      <c r="CH87" s="13">
        <v>-1.8873797001080699E-5</v>
      </c>
      <c r="CI87" s="13">
        <v>0</v>
      </c>
    </row>
    <row r="88" spans="1:87" x14ac:dyDescent="0.2">
      <c r="A88" s="11" t="s">
        <v>71</v>
      </c>
      <c r="B88" s="12" t="s">
        <v>67</v>
      </c>
      <c r="C88" t="s">
        <v>168</v>
      </c>
      <c r="D88" s="13">
        <v>-9.2527752860222003E-3</v>
      </c>
      <c r="E88" s="13">
        <v>-1.02280097870373E-2</v>
      </c>
      <c r="F88" s="13">
        <v>-1.02280097870373E-2</v>
      </c>
      <c r="G88" s="13">
        <v>-1.02280097870373E-2</v>
      </c>
      <c r="H88" s="13">
        <v>-1.02280097870373E-2</v>
      </c>
      <c r="I88" s="13">
        <v>-1.45095631411136E-2</v>
      </c>
      <c r="J88" s="13">
        <v>-1.45095631411136E-2</v>
      </c>
      <c r="K88" s="13">
        <v>-1.45095631411136E-2</v>
      </c>
      <c r="L88" s="13">
        <v>-1.45095631411136E-2</v>
      </c>
      <c r="M88" s="13">
        <v>-1.45095631411136E-2</v>
      </c>
      <c r="N88" s="13">
        <v>-1.45095631411136E-2</v>
      </c>
      <c r="O88" s="13">
        <v>-2.1020619306450002E-2</v>
      </c>
      <c r="P88" s="13">
        <v>-2.1020619306450002E-2</v>
      </c>
      <c r="Q88" s="13">
        <v>-2.1020619306450002E-2</v>
      </c>
      <c r="R88" s="13">
        <v>-2.1020619306450002E-2</v>
      </c>
      <c r="S88" s="13">
        <v>-2.1020619306450002E-2</v>
      </c>
      <c r="T88" s="13">
        <v>-2.1020619306450002E-2</v>
      </c>
      <c r="U88" s="13">
        <v>-2.1020619306450002E-2</v>
      </c>
      <c r="V88" s="13">
        <v>-2.1020619306450002E-2</v>
      </c>
      <c r="W88" s="13">
        <v>-2.1020619306450002E-2</v>
      </c>
      <c r="X88" s="13">
        <v>-2.1020619306450002E-2</v>
      </c>
      <c r="Y88" s="13">
        <v>-2.1020619306450002E-2</v>
      </c>
      <c r="Z88" s="13">
        <v>-2.1020619306450002E-2</v>
      </c>
      <c r="AA88" s="13">
        <v>-1.9129447027454699E-2</v>
      </c>
      <c r="AB88" s="13">
        <v>-1.9129447027454699E-2</v>
      </c>
      <c r="AC88" s="13">
        <v>-1.9129447027454699E-2</v>
      </c>
      <c r="AD88" s="13">
        <v>-1.9129447027454699E-2</v>
      </c>
      <c r="AE88" s="13">
        <v>-1.9129447027454699E-2</v>
      </c>
      <c r="AF88" s="13">
        <v>-1.9129447027454699E-2</v>
      </c>
      <c r="AG88" s="13">
        <v>-1.9129447027454699E-2</v>
      </c>
      <c r="AH88" s="13">
        <v>-1.9129447027454699E-2</v>
      </c>
      <c r="AI88" s="13">
        <v>-1.9129447027454699E-2</v>
      </c>
      <c r="AJ88" s="13">
        <v>-1.9129447027454699E-2</v>
      </c>
      <c r="AK88" s="13">
        <v>-1.9129447027454699E-2</v>
      </c>
      <c r="AL88" s="13">
        <v>-1.9110573230453599E-2</v>
      </c>
      <c r="AM88" s="13">
        <v>-1.90540263257045E-2</v>
      </c>
      <c r="AN88" s="13">
        <v>-1.8960029478006599E-2</v>
      </c>
      <c r="AO88" s="13">
        <v>-1.8828953649974702E-2</v>
      </c>
      <c r="AP88" s="13">
        <v>-1.8661316138019201E-2</v>
      </c>
      <c r="AQ88" s="13">
        <v>-1.8457778530813498E-2</v>
      </c>
      <c r="AR88" s="13">
        <v>-1.82191440983057E-2</v>
      </c>
      <c r="AS88" s="13">
        <v>-1.7946354621579199E-2</v>
      </c>
      <c r="AT88" s="13">
        <v>-1.7640486676073101E-2</v>
      </c>
      <c r="AU88" s="13">
        <v>-1.73027473828304E-2</v>
      </c>
      <c r="AV88" s="13">
        <v>-1.6934469644543201E-2</v>
      </c>
      <c r="AW88" s="13">
        <v>-1.65371068851945E-2</v>
      </c>
      <c r="AX88" s="13">
        <v>-1.6112227314057499E-2</v>
      </c>
      <c r="AY88" s="13">
        <v>-1.5661507736690498E-2</v>
      </c>
      <c r="AZ88" s="13">
        <v>-1.51867269373513E-2</v>
      </c>
      <c r="BA88" s="13">
        <v>-1.46897586589481E-2</v>
      </c>
      <c r="BB88" s="13">
        <v>-1.4172564208232499E-2</v>
      </c>
      <c r="BC88" s="13">
        <v>-1.3637184715417999E-2</v>
      </c>
      <c r="BD88" s="13">
        <v>-1.3085733078770799E-2</v>
      </c>
      <c r="BE88" s="13">
        <v>-1.2520385625966701E-2</v>
      </c>
      <c r="BF88" s="13">
        <v>-1.19433735251192E-2</v>
      </c>
      <c r="BG88" s="13">
        <v>-1.13569739793786E-2</v>
      </c>
      <c r="BH88" s="13">
        <v>-1.07635012398513E-2</v>
      </c>
      <c r="BI88" s="13">
        <v>-1.01652974723085E-2</v>
      </c>
      <c r="BJ88" s="13">
        <v>-9.5647235137273409E-3</v>
      </c>
      <c r="BK88" s="13">
        <v>-8.9641495551461593E-3</v>
      </c>
      <c r="BL88" s="13">
        <v>-8.3659457876033606E-3</v>
      </c>
      <c r="BM88" s="13">
        <v>-7.7724730480761197E-3</v>
      </c>
      <c r="BN88" s="13">
        <v>-7.1860735023354504E-3</v>
      </c>
      <c r="BO88" s="13">
        <v>-6.60906140148793E-3</v>
      </c>
      <c r="BP88" s="13">
        <v>-6.0437139486838399E-3</v>
      </c>
      <c r="BQ88" s="13">
        <v>-5.4922623120367197E-3</v>
      </c>
      <c r="BR88" s="13">
        <v>-4.95688281922212E-3</v>
      </c>
      <c r="BS88" s="13">
        <v>-4.4396883685065697E-3</v>
      </c>
      <c r="BT88" s="13">
        <v>-3.9427200901033599E-3</v>
      </c>
      <c r="BU88" s="13">
        <v>-3.4679392907641499E-3</v>
      </c>
      <c r="BV88" s="13">
        <v>-3.01721971339721E-3</v>
      </c>
      <c r="BW88" s="13">
        <v>-2.5923401422602199E-3</v>
      </c>
      <c r="BX88" s="13">
        <v>-2.1949773829114498E-3</v>
      </c>
      <c r="BY88" s="13">
        <v>-1.82669964462426E-3</v>
      </c>
      <c r="BZ88" s="13">
        <v>-1.48896035138159E-3</v>
      </c>
      <c r="CA88" s="13">
        <v>-1.1830924058754599E-3</v>
      </c>
      <c r="CB88" s="13">
        <v>-9.1030292914900295E-4</v>
      </c>
      <c r="CC88" s="13">
        <v>-6.7166849664120596E-4</v>
      </c>
      <c r="CD88" s="13">
        <v>-4.6813088943547599E-4</v>
      </c>
      <c r="CE88" s="13">
        <v>-3.00493377479966E-4</v>
      </c>
      <c r="CF88" s="13">
        <v>-1.6941754944806801E-4</v>
      </c>
      <c r="CG88" s="13">
        <v>-7.5420701750177803E-5</v>
      </c>
      <c r="CH88" s="13">
        <v>-1.8873797001080699E-5</v>
      </c>
      <c r="CI88" s="13">
        <v>0</v>
      </c>
    </row>
    <row r="89" spans="1:87" x14ac:dyDescent="0.2">
      <c r="A89" s="11" t="s">
        <v>71</v>
      </c>
      <c r="B89" s="12" t="s">
        <v>84</v>
      </c>
      <c r="C89" t="s">
        <v>169</v>
      </c>
      <c r="D89" s="13">
        <v>-9.2527752860222003E-3</v>
      </c>
      <c r="E89" s="13">
        <v>-1.02280097870373E-2</v>
      </c>
      <c r="F89" s="13">
        <v>-1.02280097870373E-2</v>
      </c>
      <c r="G89" s="13">
        <v>-1.02280097870373E-2</v>
      </c>
      <c r="H89" s="13">
        <v>-1.02280097870373E-2</v>
      </c>
      <c r="I89" s="13">
        <v>-1.45095631411136E-2</v>
      </c>
      <c r="J89" s="13">
        <v>-1.45095631411136E-2</v>
      </c>
      <c r="K89" s="13">
        <v>-1.45095631411136E-2</v>
      </c>
      <c r="L89" s="13">
        <v>-1.45095631411136E-2</v>
      </c>
      <c r="M89" s="13">
        <v>-1.45095631411136E-2</v>
      </c>
      <c r="N89" s="13">
        <v>-1.45095631411136E-2</v>
      </c>
      <c r="O89" s="13">
        <v>-2.1020619306450002E-2</v>
      </c>
      <c r="P89" s="13">
        <v>-2.1020619306450002E-2</v>
      </c>
      <c r="Q89" s="13">
        <v>-2.1020619306450002E-2</v>
      </c>
      <c r="R89" s="13">
        <v>-2.1020619306450002E-2</v>
      </c>
      <c r="S89" s="13">
        <v>-2.1020619306450002E-2</v>
      </c>
      <c r="T89" s="13">
        <v>-2.1020619306450002E-2</v>
      </c>
      <c r="U89" s="13">
        <v>-2.1020619306450002E-2</v>
      </c>
      <c r="V89" s="13">
        <v>-2.1020619306450002E-2</v>
      </c>
      <c r="W89" s="13">
        <v>-2.1020619306450002E-2</v>
      </c>
      <c r="X89" s="13">
        <v>-2.1020619306450002E-2</v>
      </c>
      <c r="Y89" s="13">
        <v>-2.1020619306450002E-2</v>
      </c>
      <c r="Z89" s="13">
        <v>-2.1020619306450002E-2</v>
      </c>
      <c r="AA89" s="13">
        <v>-1.9129447027454699E-2</v>
      </c>
      <c r="AB89" s="13">
        <v>-1.9129447027454699E-2</v>
      </c>
      <c r="AC89" s="13">
        <v>-1.9129447027454699E-2</v>
      </c>
      <c r="AD89" s="13">
        <v>-1.9129447027454699E-2</v>
      </c>
      <c r="AE89" s="13">
        <v>-1.9129447027454699E-2</v>
      </c>
      <c r="AF89" s="13">
        <v>-1.9129447027454699E-2</v>
      </c>
      <c r="AG89" s="13">
        <v>-1.9129447027454699E-2</v>
      </c>
      <c r="AH89" s="13">
        <v>-1.9129447027454699E-2</v>
      </c>
      <c r="AI89" s="13">
        <v>-1.9129447027454699E-2</v>
      </c>
      <c r="AJ89" s="13">
        <v>-1.9129447027454699E-2</v>
      </c>
      <c r="AK89" s="13">
        <v>-1.9129447027454699E-2</v>
      </c>
      <c r="AL89" s="13">
        <v>-1.9110573230453599E-2</v>
      </c>
      <c r="AM89" s="13">
        <v>-1.90540263257045E-2</v>
      </c>
      <c r="AN89" s="13">
        <v>-1.8960029478006599E-2</v>
      </c>
      <c r="AO89" s="13">
        <v>-1.8828953649974702E-2</v>
      </c>
      <c r="AP89" s="13">
        <v>-1.8661316138019201E-2</v>
      </c>
      <c r="AQ89" s="13">
        <v>-1.8457778530813498E-2</v>
      </c>
      <c r="AR89" s="13">
        <v>-1.82191440983057E-2</v>
      </c>
      <c r="AS89" s="13">
        <v>-1.7946354621579199E-2</v>
      </c>
      <c r="AT89" s="13">
        <v>-1.7640486676073101E-2</v>
      </c>
      <c r="AU89" s="13">
        <v>-1.73027473828304E-2</v>
      </c>
      <c r="AV89" s="13">
        <v>-1.6934469644543201E-2</v>
      </c>
      <c r="AW89" s="13">
        <v>-1.65371068851945E-2</v>
      </c>
      <c r="AX89" s="13">
        <v>-1.6112227314057499E-2</v>
      </c>
      <c r="AY89" s="13">
        <v>-1.5661507736690498E-2</v>
      </c>
      <c r="AZ89" s="13">
        <v>-1.51867269373513E-2</v>
      </c>
      <c r="BA89" s="13">
        <v>-1.46897586589481E-2</v>
      </c>
      <c r="BB89" s="13">
        <v>-1.4172564208232499E-2</v>
      </c>
      <c r="BC89" s="13">
        <v>-1.3637184715417999E-2</v>
      </c>
      <c r="BD89" s="13">
        <v>-1.3085733078770799E-2</v>
      </c>
      <c r="BE89" s="13">
        <v>-1.2520385625966701E-2</v>
      </c>
      <c r="BF89" s="13">
        <v>-1.19433735251192E-2</v>
      </c>
      <c r="BG89" s="13">
        <v>-1.13569739793786E-2</v>
      </c>
      <c r="BH89" s="13">
        <v>-1.07635012398513E-2</v>
      </c>
      <c r="BI89" s="13">
        <v>-1.01652974723085E-2</v>
      </c>
      <c r="BJ89" s="13">
        <v>-9.5647235137273409E-3</v>
      </c>
      <c r="BK89" s="13">
        <v>-8.9641495551461593E-3</v>
      </c>
      <c r="BL89" s="13">
        <v>-8.3659457876033606E-3</v>
      </c>
      <c r="BM89" s="13">
        <v>-7.7724730480761197E-3</v>
      </c>
      <c r="BN89" s="13">
        <v>-7.1860735023354504E-3</v>
      </c>
      <c r="BO89" s="13">
        <v>-6.60906140148793E-3</v>
      </c>
      <c r="BP89" s="13">
        <v>-6.0437139486838399E-3</v>
      </c>
      <c r="BQ89" s="13">
        <v>-5.4922623120367197E-3</v>
      </c>
      <c r="BR89" s="13">
        <v>-4.95688281922212E-3</v>
      </c>
      <c r="BS89" s="13">
        <v>-4.4396883685065697E-3</v>
      </c>
      <c r="BT89" s="13">
        <v>-3.9427200901033599E-3</v>
      </c>
      <c r="BU89" s="13">
        <v>-3.4679392907641499E-3</v>
      </c>
      <c r="BV89" s="13">
        <v>-3.01721971339721E-3</v>
      </c>
      <c r="BW89" s="13">
        <v>-2.5923401422602199E-3</v>
      </c>
      <c r="BX89" s="13">
        <v>-2.1949773829114498E-3</v>
      </c>
      <c r="BY89" s="13">
        <v>-1.82669964462426E-3</v>
      </c>
      <c r="BZ89" s="13">
        <v>-1.48896035138159E-3</v>
      </c>
      <c r="CA89" s="13">
        <v>-1.1830924058754599E-3</v>
      </c>
      <c r="CB89" s="13">
        <v>-9.1030292914900295E-4</v>
      </c>
      <c r="CC89" s="13">
        <v>-6.7166849664120596E-4</v>
      </c>
      <c r="CD89" s="13">
        <v>-4.6813088943547599E-4</v>
      </c>
      <c r="CE89" s="13">
        <v>-3.00493377479966E-4</v>
      </c>
      <c r="CF89" s="13">
        <v>-1.6941754944806801E-4</v>
      </c>
      <c r="CG89" s="13">
        <v>-7.5420701750177803E-5</v>
      </c>
      <c r="CH89" s="13">
        <v>-1.8873797001080699E-5</v>
      </c>
      <c r="CI89" s="13">
        <v>0</v>
      </c>
    </row>
    <row r="90" spans="1:87" x14ac:dyDescent="0.2">
      <c r="A90" s="11" t="s">
        <v>71</v>
      </c>
      <c r="B90" s="12" t="s">
        <v>86</v>
      </c>
      <c r="C90" t="s">
        <v>170</v>
      </c>
      <c r="D90" s="13">
        <v>-9.2527752860222003E-3</v>
      </c>
      <c r="E90" s="13">
        <v>-1.02280097870373E-2</v>
      </c>
      <c r="F90" s="13">
        <v>-1.02280097870373E-2</v>
      </c>
      <c r="G90" s="13">
        <v>-1.02280097870373E-2</v>
      </c>
      <c r="H90" s="13">
        <v>-1.02280097870373E-2</v>
      </c>
      <c r="I90" s="13">
        <v>-1.45095631411136E-2</v>
      </c>
      <c r="J90" s="13">
        <v>-1.45095631411136E-2</v>
      </c>
      <c r="K90" s="13">
        <v>-1.45095631411136E-2</v>
      </c>
      <c r="L90" s="13">
        <v>-1.45095631411136E-2</v>
      </c>
      <c r="M90" s="13">
        <v>-1.45095631411136E-2</v>
      </c>
      <c r="N90" s="13">
        <v>-1.45095631411136E-2</v>
      </c>
      <c r="O90" s="13">
        <v>-2.1020619306450002E-2</v>
      </c>
      <c r="P90" s="13">
        <v>-2.1020619306450002E-2</v>
      </c>
      <c r="Q90" s="13">
        <v>-2.1020619306450002E-2</v>
      </c>
      <c r="R90" s="13">
        <v>-2.1020619306450002E-2</v>
      </c>
      <c r="S90" s="13">
        <v>-2.1020619306450002E-2</v>
      </c>
      <c r="T90" s="13">
        <v>-2.1020619306450002E-2</v>
      </c>
      <c r="U90" s="13">
        <v>-2.1020619306450002E-2</v>
      </c>
      <c r="V90" s="13">
        <v>-2.1020619306450002E-2</v>
      </c>
      <c r="W90" s="13">
        <v>-2.1020619306450002E-2</v>
      </c>
      <c r="X90" s="13">
        <v>-2.1020619306450002E-2</v>
      </c>
      <c r="Y90" s="13">
        <v>-2.1020619306450002E-2</v>
      </c>
      <c r="Z90" s="13">
        <v>-2.1020619306450002E-2</v>
      </c>
      <c r="AA90" s="13">
        <v>-1.9129447027454699E-2</v>
      </c>
      <c r="AB90" s="13">
        <v>-1.9129447027454699E-2</v>
      </c>
      <c r="AC90" s="13">
        <v>-1.9129447027454699E-2</v>
      </c>
      <c r="AD90" s="13">
        <v>-1.9129447027454699E-2</v>
      </c>
      <c r="AE90" s="13">
        <v>-1.9129447027454699E-2</v>
      </c>
      <c r="AF90" s="13">
        <v>-1.9129447027454699E-2</v>
      </c>
      <c r="AG90" s="13">
        <v>-1.9129447027454699E-2</v>
      </c>
      <c r="AH90" s="13">
        <v>-1.9129447027454699E-2</v>
      </c>
      <c r="AI90" s="13">
        <v>-1.9129447027454699E-2</v>
      </c>
      <c r="AJ90" s="13">
        <v>-1.9129447027454699E-2</v>
      </c>
      <c r="AK90" s="13">
        <v>-1.9129447027454699E-2</v>
      </c>
      <c r="AL90" s="13">
        <v>-1.9110573230453599E-2</v>
      </c>
      <c r="AM90" s="13">
        <v>-1.90540263257045E-2</v>
      </c>
      <c r="AN90" s="13">
        <v>-1.8960029478006599E-2</v>
      </c>
      <c r="AO90" s="13">
        <v>-1.8828953649974702E-2</v>
      </c>
      <c r="AP90" s="13">
        <v>-1.8661316138019201E-2</v>
      </c>
      <c r="AQ90" s="13">
        <v>-1.8457778530813498E-2</v>
      </c>
      <c r="AR90" s="13">
        <v>-1.82191440983057E-2</v>
      </c>
      <c r="AS90" s="13">
        <v>-1.7946354621579199E-2</v>
      </c>
      <c r="AT90" s="13">
        <v>-1.7640486676073101E-2</v>
      </c>
      <c r="AU90" s="13">
        <v>-1.73027473828304E-2</v>
      </c>
      <c r="AV90" s="13">
        <v>-1.6934469644543201E-2</v>
      </c>
      <c r="AW90" s="13">
        <v>-1.65371068851945E-2</v>
      </c>
      <c r="AX90" s="13">
        <v>-1.6112227314057499E-2</v>
      </c>
      <c r="AY90" s="13">
        <v>-1.5661507736690498E-2</v>
      </c>
      <c r="AZ90" s="13">
        <v>-1.51867269373513E-2</v>
      </c>
      <c r="BA90" s="13">
        <v>-1.46897586589481E-2</v>
      </c>
      <c r="BB90" s="13">
        <v>-1.4172564208232499E-2</v>
      </c>
      <c r="BC90" s="13">
        <v>-1.3637184715417999E-2</v>
      </c>
      <c r="BD90" s="13">
        <v>-1.3085733078770799E-2</v>
      </c>
      <c r="BE90" s="13">
        <v>-1.2520385625966701E-2</v>
      </c>
      <c r="BF90" s="13">
        <v>-1.19433735251192E-2</v>
      </c>
      <c r="BG90" s="13">
        <v>-1.13569739793786E-2</v>
      </c>
      <c r="BH90" s="13">
        <v>-1.07635012398513E-2</v>
      </c>
      <c r="BI90" s="13">
        <v>-1.01652974723085E-2</v>
      </c>
      <c r="BJ90" s="13">
        <v>-9.5647235137273409E-3</v>
      </c>
      <c r="BK90" s="13">
        <v>-8.9641495551461593E-3</v>
      </c>
      <c r="BL90" s="13">
        <v>-8.3659457876033606E-3</v>
      </c>
      <c r="BM90" s="13">
        <v>-7.7724730480761197E-3</v>
      </c>
      <c r="BN90" s="13">
        <v>-7.1860735023354504E-3</v>
      </c>
      <c r="BO90" s="13">
        <v>-6.60906140148793E-3</v>
      </c>
      <c r="BP90" s="13">
        <v>-6.0437139486838399E-3</v>
      </c>
      <c r="BQ90" s="13">
        <v>-5.4922623120367197E-3</v>
      </c>
      <c r="BR90" s="13">
        <v>-4.95688281922212E-3</v>
      </c>
      <c r="BS90" s="13">
        <v>-4.4396883685065697E-3</v>
      </c>
      <c r="BT90" s="13">
        <v>-3.9427200901033599E-3</v>
      </c>
      <c r="BU90" s="13">
        <v>-3.4679392907641499E-3</v>
      </c>
      <c r="BV90" s="13">
        <v>-3.01721971339721E-3</v>
      </c>
      <c r="BW90" s="13">
        <v>-2.5923401422602199E-3</v>
      </c>
      <c r="BX90" s="13">
        <v>-2.1949773829114498E-3</v>
      </c>
      <c r="BY90" s="13">
        <v>-1.82669964462426E-3</v>
      </c>
      <c r="BZ90" s="13">
        <v>-1.48896035138159E-3</v>
      </c>
      <c r="CA90" s="13">
        <v>-1.1830924058754599E-3</v>
      </c>
      <c r="CB90" s="13">
        <v>-9.1030292914900295E-4</v>
      </c>
      <c r="CC90" s="13">
        <v>-6.7166849664120596E-4</v>
      </c>
      <c r="CD90" s="13">
        <v>-4.6813088943547599E-4</v>
      </c>
      <c r="CE90" s="13">
        <v>-3.00493377479966E-4</v>
      </c>
      <c r="CF90" s="13">
        <v>-1.6941754944806801E-4</v>
      </c>
      <c r="CG90" s="13">
        <v>-7.5420701750177803E-5</v>
      </c>
      <c r="CH90" s="13">
        <v>-1.8873797001080699E-5</v>
      </c>
      <c r="CI90" s="13">
        <v>0</v>
      </c>
    </row>
    <row r="91" spans="1:87" x14ac:dyDescent="0.2">
      <c r="A91" s="11" t="s">
        <v>71</v>
      </c>
      <c r="B91" s="12" t="s">
        <v>88</v>
      </c>
      <c r="C91" t="s">
        <v>171</v>
      </c>
      <c r="D91" s="13">
        <v>-9.2527752860222003E-3</v>
      </c>
      <c r="E91" s="13">
        <v>-1.02280097870373E-2</v>
      </c>
      <c r="F91" s="13">
        <v>-1.02280097870373E-2</v>
      </c>
      <c r="G91" s="13">
        <v>-1.02280097870373E-2</v>
      </c>
      <c r="H91" s="13">
        <v>-1.02280097870373E-2</v>
      </c>
      <c r="I91" s="13">
        <v>-1.45095631411136E-2</v>
      </c>
      <c r="J91" s="13">
        <v>-1.45095631411136E-2</v>
      </c>
      <c r="K91" s="13">
        <v>-1.45095631411136E-2</v>
      </c>
      <c r="L91" s="13">
        <v>-1.45095631411136E-2</v>
      </c>
      <c r="M91" s="13">
        <v>-1.45095631411136E-2</v>
      </c>
      <c r="N91" s="13">
        <v>-1.45095631411136E-2</v>
      </c>
      <c r="O91" s="13">
        <v>-2.1020619306450002E-2</v>
      </c>
      <c r="P91" s="13">
        <v>-2.1020619306450002E-2</v>
      </c>
      <c r="Q91" s="13">
        <v>-2.1020619306450002E-2</v>
      </c>
      <c r="R91" s="13">
        <v>-2.1020619306450002E-2</v>
      </c>
      <c r="S91" s="13">
        <v>-2.1020619306450002E-2</v>
      </c>
      <c r="T91" s="13">
        <v>-2.1020619306450002E-2</v>
      </c>
      <c r="U91" s="13">
        <v>-2.1020619306450002E-2</v>
      </c>
      <c r="V91" s="13">
        <v>-2.1020619306450002E-2</v>
      </c>
      <c r="W91" s="13">
        <v>-2.1020619306450002E-2</v>
      </c>
      <c r="X91" s="13">
        <v>-2.1020619306450002E-2</v>
      </c>
      <c r="Y91" s="13">
        <v>-2.1020619306450002E-2</v>
      </c>
      <c r="Z91" s="13">
        <v>-2.1020619306450002E-2</v>
      </c>
      <c r="AA91" s="13">
        <v>-1.9129447027454699E-2</v>
      </c>
      <c r="AB91" s="13">
        <v>-1.9129447027454699E-2</v>
      </c>
      <c r="AC91" s="13">
        <v>-1.9129447027454699E-2</v>
      </c>
      <c r="AD91" s="13">
        <v>-1.9129447027454699E-2</v>
      </c>
      <c r="AE91" s="13">
        <v>-1.9129447027454699E-2</v>
      </c>
      <c r="AF91" s="13">
        <v>-1.9129447027454699E-2</v>
      </c>
      <c r="AG91" s="13">
        <v>-1.9129447027454699E-2</v>
      </c>
      <c r="AH91" s="13">
        <v>-1.9129447027454699E-2</v>
      </c>
      <c r="AI91" s="13">
        <v>-1.9129447027454699E-2</v>
      </c>
      <c r="AJ91" s="13">
        <v>-1.9129447027454699E-2</v>
      </c>
      <c r="AK91" s="13">
        <v>-1.9129447027454699E-2</v>
      </c>
      <c r="AL91" s="13">
        <v>-1.9110573230453599E-2</v>
      </c>
      <c r="AM91" s="13">
        <v>-1.90540263257045E-2</v>
      </c>
      <c r="AN91" s="13">
        <v>-1.8960029478006599E-2</v>
      </c>
      <c r="AO91" s="13">
        <v>-1.8828953649974702E-2</v>
      </c>
      <c r="AP91" s="13">
        <v>-1.8661316138019201E-2</v>
      </c>
      <c r="AQ91" s="13">
        <v>-1.8457778530813498E-2</v>
      </c>
      <c r="AR91" s="13">
        <v>-1.82191440983057E-2</v>
      </c>
      <c r="AS91" s="13">
        <v>-1.7946354621579199E-2</v>
      </c>
      <c r="AT91" s="13">
        <v>-1.7640486676073101E-2</v>
      </c>
      <c r="AU91" s="13">
        <v>-1.73027473828304E-2</v>
      </c>
      <c r="AV91" s="13">
        <v>-1.6934469644543201E-2</v>
      </c>
      <c r="AW91" s="13">
        <v>-1.65371068851945E-2</v>
      </c>
      <c r="AX91" s="13">
        <v>-1.6112227314057499E-2</v>
      </c>
      <c r="AY91" s="13">
        <v>-1.5661507736690498E-2</v>
      </c>
      <c r="AZ91" s="13">
        <v>-1.51867269373513E-2</v>
      </c>
      <c r="BA91" s="13">
        <v>-1.46897586589481E-2</v>
      </c>
      <c r="BB91" s="13">
        <v>-1.4172564208232499E-2</v>
      </c>
      <c r="BC91" s="13">
        <v>-1.3637184715417999E-2</v>
      </c>
      <c r="BD91" s="13">
        <v>-1.3085733078770799E-2</v>
      </c>
      <c r="BE91" s="13">
        <v>-1.2520385625966701E-2</v>
      </c>
      <c r="BF91" s="13">
        <v>-1.19433735251192E-2</v>
      </c>
      <c r="BG91" s="13">
        <v>-1.13569739793786E-2</v>
      </c>
      <c r="BH91" s="13">
        <v>-1.07635012398513E-2</v>
      </c>
      <c r="BI91" s="13">
        <v>-1.01652974723085E-2</v>
      </c>
      <c r="BJ91" s="13">
        <v>-9.5647235137273409E-3</v>
      </c>
      <c r="BK91" s="13">
        <v>-8.9641495551461593E-3</v>
      </c>
      <c r="BL91" s="13">
        <v>-8.3659457876033606E-3</v>
      </c>
      <c r="BM91" s="13">
        <v>-7.7724730480761197E-3</v>
      </c>
      <c r="BN91" s="13">
        <v>-7.1860735023354504E-3</v>
      </c>
      <c r="BO91" s="13">
        <v>-6.60906140148793E-3</v>
      </c>
      <c r="BP91" s="13">
        <v>-6.0437139486838399E-3</v>
      </c>
      <c r="BQ91" s="13">
        <v>-5.4922623120367197E-3</v>
      </c>
      <c r="BR91" s="13">
        <v>-4.95688281922212E-3</v>
      </c>
      <c r="BS91" s="13">
        <v>-4.4396883685065697E-3</v>
      </c>
      <c r="BT91" s="13">
        <v>-3.9427200901033599E-3</v>
      </c>
      <c r="BU91" s="13">
        <v>-3.4679392907641499E-3</v>
      </c>
      <c r="BV91" s="13">
        <v>-3.01721971339721E-3</v>
      </c>
      <c r="BW91" s="13">
        <v>-2.5923401422602199E-3</v>
      </c>
      <c r="BX91" s="13">
        <v>-2.1949773829114498E-3</v>
      </c>
      <c r="BY91" s="13">
        <v>-1.82669964462426E-3</v>
      </c>
      <c r="BZ91" s="13">
        <v>-1.48896035138159E-3</v>
      </c>
      <c r="CA91" s="13">
        <v>-1.1830924058754599E-3</v>
      </c>
      <c r="CB91" s="13">
        <v>-9.1030292914900295E-4</v>
      </c>
      <c r="CC91" s="13">
        <v>-6.7166849664120596E-4</v>
      </c>
      <c r="CD91" s="13">
        <v>-4.6813088943547599E-4</v>
      </c>
      <c r="CE91" s="13">
        <v>-3.00493377479966E-4</v>
      </c>
      <c r="CF91" s="13">
        <v>-1.6941754944806801E-4</v>
      </c>
      <c r="CG91" s="13">
        <v>-7.5420701750177803E-5</v>
      </c>
      <c r="CH91" s="13">
        <v>-1.8873797001080699E-5</v>
      </c>
      <c r="CI91" s="13">
        <v>0</v>
      </c>
    </row>
    <row r="92" spans="1:87" x14ac:dyDescent="0.2">
      <c r="A92" s="11" t="s">
        <v>58</v>
      </c>
      <c r="B92" s="12" t="s">
        <v>57</v>
      </c>
      <c r="C92" t="s">
        <v>172</v>
      </c>
      <c r="D92" s="13">
        <v>2.4029347828709701E-2</v>
      </c>
      <c r="E92" s="13">
        <v>2.0373804403917398E-2</v>
      </c>
      <c r="F92" s="13">
        <v>2.0373804403917398E-2</v>
      </c>
      <c r="G92" s="13">
        <v>2.0373804403917398E-2</v>
      </c>
      <c r="H92" s="13">
        <v>2.0373804403917398E-2</v>
      </c>
      <c r="I92" s="13">
        <v>8.9981120011100001E-3</v>
      </c>
      <c r="J92" s="13">
        <v>8.9981120011100001E-3</v>
      </c>
      <c r="K92" s="13">
        <v>8.9981120011100001E-3</v>
      </c>
      <c r="L92" s="13">
        <v>8.9981120011100001E-3</v>
      </c>
      <c r="M92" s="13">
        <v>8.9981120011100001E-3</v>
      </c>
      <c r="N92" s="13">
        <v>8.9981120011100001E-3</v>
      </c>
      <c r="O92" s="13">
        <v>6.3728683403727598E-3</v>
      </c>
      <c r="P92" s="13">
        <v>6.3728683403727598E-3</v>
      </c>
      <c r="Q92" s="13">
        <v>6.3728683403727598E-3</v>
      </c>
      <c r="R92" s="13">
        <v>6.3728683403727598E-3</v>
      </c>
      <c r="S92" s="13">
        <v>6.3728683403727598E-3</v>
      </c>
      <c r="T92" s="13">
        <v>6.3728683403727598E-3</v>
      </c>
      <c r="U92" s="13">
        <v>6.3728683403727598E-3</v>
      </c>
      <c r="V92" s="13">
        <v>6.3728683403727598E-3</v>
      </c>
      <c r="W92" s="13">
        <v>6.3728683403727598E-3</v>
      </c>
      <c r="X92" s="13">
        <v>6.3728683403727598E-3</v>
      </c>
      <c r="Y92" s="13">
        <v>6.3728683403727598E-3</v>
      </c>
      <c r="Z92" s="13">
        <v>6.3728683403727598E-3</v>
      </c>
      <c r="AA92" s="13">
        <v>9.1347793163394399E-3</v>
      </c>
      <c r="AB92" s="13">
        <v>9.1347793163394399E-3</v>
      </c>
      <c r="AC92" s="13">
        <v>9.1347793163394399E-3</v>
      </c>
      <c r="AD92" s="13">
        <v>9.1347793163394399E-3</v>
      </c>
      <c r="AE92" s="13">
        <v>9.1347793163394399E-3</v>
      </c>
      <c r="AF92" s="13">
        <v>9.1347793163394399E-3</v>
      </c>
      <c r="AG92" s="13">
        <v>9.1347793163394399E-3</v>
      </c>
      <c r="AH92" s="13">
        <v>9.1347793163394399E-3</v>
      </c>
      <c r="AI92" s="13">
        <v>9.1347793163394399E-3</v>
      </c>
      <c r="AJ92" s="13">
        <v>9.1347793163394399E-3</v>
      </c>
      <c r="AK92" s="13">
        <v>9.1347793163394399E-3</v>
      </c>
      <c r="AL92" s="13">
        <v>9.1257666161699592E-3</v>
      </c>
      <c r="AM92" s="13">
        <v>9.0987640846716001E-3</v>
      </c>
      <c r="AN92" s="13">
        <v>9.0538782884999006E-3</v>
      </c>
      <c r="AO92" s="13">
        <v>8.9912863713859596E-3</v>
      </c>
      <c r="AP92" s="13">
        <v>8.9112353550311208E-3</v>
      </c>
      <c r="AQ92" s="13">
        <v>8.8140411642251004E-3</v>
      </c>
      <c r="AR92" s="13">
        <v>8.7000873800352103E-3</v>
      </c>
      <c r="AS92" s="13">
        <v>8.5698237259870993E-3</v>
      </c>
      <c r="AT92" s="13">
        <v>8.4237642932115091E-3</v>
      </c>
      <c r="AU92" s="13">
        <v>8.2624855115614008E-3</v>
      </c>
      <c r="AV92" s="13">
        <v>8.0866238747066693E-3</v>
      </c>
      <c r="AW92" s="13">
        <v>7.8968734281844501E-3</v>
      </c>
      <c r="AX92" s="13">
        <v>7.6939830303184202E-3</v>
      </c>
      <c r="AY92" s="13">
        <v>7.4787533968171602E-3</v>
      </c>
      <c r="AZ92" s="13">
        <v>7.2520339407150403E-3</v>
      </c>
      <c r="BA92" s="13">
        <v>7.0147194201270104E-3</v>
      </c>
      <c r="BB92" s="13">
        <v>6.7677464070471597E-3</v>
      </c>
      <c r="BC92" s="13">
        <v>6.5120895911268597E-3</v>
      </c>
      <c r="BD92" s="13">
        <v>6.2487579330200698E-3</v>
      </c>
      <c r="BE92" s="13">
        <v>5.97879068247654E-3</v>
      </c>
      <c r="BF92" s="13">
        <v>5.7032532768978702E-3</v>
      </c>
      <c r="BG92" s="13">
        <v>5.4232331365428E-3</v>
      </c>
      <c r="BH92" s="13">
        <v>5.1398353729762902E-3</v>
      </c>
      <c r="BI92" s="13">
        <v>4.8541784276990097E-3</v>
      </c>
      <c r="BJ92" s="13">
        <v>4.5673896581697199E-3</v>
      </c>
      <c r="BK92" s="13">
        <v>4.2806008886404302E-3</v>
      </c>
      <c r="BL92" s="13">
        <v>3.9949439433631497E-3</v>
      </c>
      <c r="BM92" s="13">
        <v>3.7115461797966299E-3</v>
      </c>
      <c r="BN92" s="13">
        <v>3.4315260394415701E-3</v>
      </c>
      <c r="BO92" s="13">
        <v>3.1559886338628899E-3</v>
      </c>
      <c r="BP92" s="13">
        <v>2.8860213833193701E-3</v>
      </c>
      <c r="BQ92" s="13">
        <v>2.6226897252125802E-3</v>
      </c>
      <c r="BR92" s="13">
        <v>2.3670329092922802E-3</v>
      </c>
      <c r="BS92" s="13">
        <v>2.1200598962124199E-3</v>
      </c>
      <c r="BT92" s="13">
        <v>1.8827453756244E-3</v>
      </c>
      <c r="BU92" s="13">
        <v>1.6560259195222699E-3</v>
      </c>
      <c r="BV92" s="13">
        <v>1.4407962860210101E-3</v>
      </c>
      <c r="BW92" s="13">
        <v>1.23790588815499E-3</v>
      </c>
      <c r="BX92" s="13">
        <v>1.0481554416327699E-3</v>
      </c>
      <c r="BY92" s="13">
        <v>8.7229380477803502E-4</v>
      </c>
      <c r="BZ92" s="13">
        <v>7.1101502312792303E-4</v>
      </c>
      <c r="CA92" s="13">
        <v>5.6495559035233604E-4</v>
      </c>
      <c r="CB92" s="13">
        <v>4.3469193630423203E-4</v>
      </c>
      <c r="CC92" s="13">
        <v>3.2073815211433598E-4</v>
      </c>
      <c r="CD92" s="13">
        <v>2.23543961308314E-4</v>
      </c>
      <c r="CE92" s="13">
        <v>1.4349294495347501E-4</v>
      </c>
      <c r="CF92" s="13">
        <v>8.0901027839540301E-5</v>
      </c>
      <c r="CG92" s="13">
        <v>3.6015231667833497E-5</v>
      </c>
      <c r="CH92" s="13">
        <v>9.0127001694727894E-6</v>
      </c>
      <c r="CI92" s="13">
        <v>0</v>
      </c>
    </row>
    <row r="93" spans="1:87" x14ac:dyDescent="0.2">
      <c r="A93" s="11" t="s">
        <v>58</v>
      </c>
      <c r="B93" s="12" t="s">
        <v>68</v>
      </c>
      <c r="C93" t="s">
        <v>173</v>
      </c>
      <c r="D93" s="13">
        <v>2.4029347828709701E-2</v>
      </c>
      <c r="E93" s="13">
        <v>2.0373804403917398E-2</v>
      </c>
      <c r="F93" s="13">
        <v>2.0373804403917398E-2</v>
      </c>
      <c r="G93" s="13">
        <v>2.0373804403917398E-2</v>
      </c>
      <c r="H93" s="13">
        <v>2.0373804403917398E-2</v>
      </c>
      <c r="I93" s="13">
        <v>8.9981120011100001E-3</v>
      </c>
      <c r="J93" s="13">
        <v>8.9981120011100001E-3</v>
      </c>
      <c r="K93" s="13">
        <v>8.9981120011100001E-3</v>
      </c>
      <c r="L93" s="13">
        <v>8.9981120011100001E-3</v>
      </c>
      <c r="M93" s="13">
        <v>8.9981120011100001E-3</v>
      </c>
      <c r="N93" s="13">
        <v>8.9981120011100001E-3</v>
      </c>
      <c r="O93" s="13">
        <v>6.3728683403727598E-3</v>
      </c>
      <c r="P93" s="13">
        <v>6.3728683403727598E-3</v>
      </c>
      <c r="Q93" s="13">
        <v>6.3728683403727598E-3</v>
      </c>
      <c r="R93" s="13">
        <v>6.3728683403727598E-3</v>
      </c>
      <c r="S93" s="13">
        <v>6.3728683403727598E-3</v>
      </c>
      <c r="T93" s="13">
        <v>6.3728683403727598E-3</v>
      </c>
      <c r="U93" s="13">
        <v>6.3728683403727598E-3</v>
      </c>
      <c r="V93" s="13">
        <v>6.3728683403727598E-3</v>
      </c>
      <c r="W93" s="13">
        <v>6.3728683403727598E-3</v>
      </c>
      <c r="X93" s="13">
        <v>6.3728683403727598E-3</v>
      </c>
      <c r="Y93" s="13">
        <v>6.3728683403727598E-3</v>
      </c>
      <c r="Z93" s="13">
        <v>6.3728683403727598E-3</v>
      </c>
      <c r="AA93" s="13">
        <v>9.1347793163394399E-3</v>
      </c>
      <c r="AB93" s="13">
        <v>9.1347793163394399E-3</v>
      </c>
      <c r="AC93" s="13">
        <v>9.1347793163394399E-3</v>
      </c>
      <c r="AD93" s="13">
        <v>9.1347793163394399E-3</v>
      </c>
      <c r="AE93" s="13">
        <v>9.1347793163394399E-3</v>
      </c>
      <c r="AF93" s="13">
        <v>9.1347793163394399E-3</v>
      </c>
      <c r="AG93" s="13">
        <v>9.1347793163394399E-3</v>
      </c>
      <c r="AH93" s="13">
        <v>9.1347793163394399E-3</v>
      </c>
      <c r="AI93" s="13">
        <v>9.1347793163394399E-3</v>
      </c>
      <c r="AJ93" s="13">
        <v>9.1347793163394399E-3</v>
      </c>
      <c r="AK93" s="13">
        <v>9.1347793163394399E-3</v>
      </c>
      <c r="AL93" s="13">
        <v>9.1257666161699592E-3</v>
      </c>
      <c r="AM93" s="13">
        <v>9.0987640846716001E-3</v>
      </c>
      <c r="AN93" s="13">
        <v>9.0538782884999006E-3</v>
      </c>
      <c r="AO93" s="13">
        <v>8.9912863713859596E-3</v>
      </c>
      <c r="AP93" s="13">
        <v>8.9112353550311208E-3</v>
      </c>
      <c r="AQ93" s="13">
        <v>8.8140411642251004E-3</v>
      </c>
      <c r="AR93" s="13">
        <v>8.7000873800352103E-3</v>
      </c>
      <c r="AS93" s="13">
        <v>8.5698237259870993E-3</v>
      </c>
      <c r="AT93" s="13">
        <v>8.4237642932115091E-3</v>
      </c>
      <c r="AU93" s="13">
        <v>8.2624855115614008E-3</v>
      </c>
      <c r="AV93" s="13">
        <v>8.0866238747066693E-3</v>
      </c>
      <c r="AW93" s="13">
        <v>7.8968734281844501E-3</v>
      </c>
      <c r="AX93" s="13">
        <v>7.6939830303184202E-3</v>
      </c>
      <c r="AY93" s="13">
        <v>7.4787533968171602E-3</v>
      </c>
      <c r="AZ93" s="13">
        <v>7.2520339407150403E-3</v>
      </c>
      <c r="BA93" s="13">
        <v>7.0147194201270104E-3</v>
      </c>
      <c r="BB93" s="13">
        <v>6.7677464070471597E-3</v>
      </c>
      <c r="BC93" s="13">
        <v>6.5120895911268597E-3</v>
      </c>
      <c r="BD93" s="13">
        <v>6.2487579330200698E-3</v>
      </c>
      <c r="BE93" s="13">
        <v>5.97879068247654E-3</v>
      </c>
      <c r="BF93" s="13">
        <v>5.7032532768978702E-3</v>
      </c>
      <c r="BG93" s="13">
        <v>5.4232331365428E-3</v>
      </c>
      <c r="BH93" s="13">
        <v>5.1398353729762902E-3</v>
      </c>
      <c r="BI93" s="13">
        <v>4.8541784276990097E-3</v>
      </c>
      <c r="BJ93" s="13">
        <v>4.5673896581697199E-3</v>
      </c>
      <c r="BK93" s="13">
        <v>4.2806008886404302E-3</v>
      </c>
      <c r="BL93" s="13">
        <v>3.9949439433631497E-3</v>
      </c>
      <c r="BM93" s="13">
        <v>3.7115461797966299E-3</v>
      </c>
      <c r="BN93" s="13">
        <v>3.4315260394415701E-3</v>
      </c>
      <c r="BO93" s="13">
        <v>3.1559886338628899E-3</v>
      </c>
      <c r="BP93" s="13">
        <v>2.8860213833193701E-3</v>
      </c>
      <c r="BQ93" s="13">
        <v>2.6226897252125802E-3</v>
      </c>
      <c r="BR93" s="13">
        <v>2.3670329092922802E-3</v>
      </c>
      <c r="BS93" s="13">
        <v>2.1200598962124199E-3</v>
      </c>
      <c r="BT93" s="13">
        <v>1.8827453756244E-3</v>
      </c>
      <c r="BU93" s="13">
        <v>1.6560259195222699E-3</v>
      </c>
      <c r="BV93" s="13">
        <v>1.4407962860210101E-3</v>
      </c>
      <c r="BW93" s="13">
        <v>1.23790588815499E-3</v>
      </c>
      <c r="BX93" s="13">
        <v>1.0481554416327699E-3</v>
      </c>
      <c r="BY93" s="13">
        <v>8.7229380477803502E-4</v>
      </c>
      <c r="BZ93" s="13">
        <v>7.1101502312792303E-4</v>
      </c>
      <c r="CA93" s="13">
        <v>5.6495559035233604E-4</v>
      </c>
      <c r="CB93" s="13">
        <v>4.3469193630423203E-4</v>
      </c>
      <c r="CC93" s="13">
        <v>3.2073815211433598E-4</v>
      </c>
      <c r="CD93" s="13">
        <v>2.23543961308314E-4</v>
      </c>
      <c r="CE93" s="13">
        <v>1.4349294495347501E-4</v>
      </c>
      <c r="CF93" s="13">
        <v>8.0901027839540301E-5</v>
      </c>
      <c r="CG93" s="13">
        <v>3.6015231667833497E-5</v>
      </c>
      <c r="CH93" s="13">
        <v>9.0127001694727894E-6</v>
      </c>
      <c r="CI93" s="13">
        <v>0</v>
      </c>
    </row>
    <row r="94" spans="1:87" x14ac:dyDescent="0.2">
      <c r="A94" s="11" t="s">
        <v>58</v>
      </c>
      <c r="B94" s="12" t="s">
        <v>63</v>
      </c>
      <c r="C94" t="s">
        <v>174</v>
      </c>
      <c r="D94" s="13">
        <v>2.4029347828709701E-2</v>
      </c>
      <c r="E94" s="13">
        <v>2.0373804403917398E-2</v>
      </c>
      <c r="F94" s="13">
        <v>2.0373804403917398E-2</v>
      </c>
      <c r="G94" s="13">
        <v>2.0373804403917398E-2</v>
      </c>
      <c r="H94" s="13">
        <v>2.0373804403917398E-2</v>
      </c>
      <c r="I94" s="13">
        <v>8.9981120011100001E-3</v>
      </c>
      <c r="J94" s="13">
        <v>8.9981120011100001E-3</v>
      </c>
      <c r="K94" s="13">
        <v>8.9981120011100001E-3</v>
      </c>
      <c r="L94" s="13">
        <v>8.9981120011100001E-3</v>
      </c>
      <c r="M94" s="13">
        <v>8.9981120011100001E-3</v>
      </c>
      <c r="N94" s="13">
        <v>8.9981120011100001E-3</v>
      </c>
      <c r="O94" s="13">
        <v>6.3728683403727598E-3</v>
      </c>
      <c r="P94" s="13">
        <v>6.3728683403727598E-3</v>
      </c>
      <c r="Q94" s="13">
        <v>6.3728683403727598E-3</v>
      </c>
      <c r="R94" s="13">
        <v>6.3728683403727598E-3</v>
      </c>
      <c r="S94" s="13">
        <v>6.3728683403727598E-3</v>
      </c>
      <c r="T94" s="13">
        <v>6.3728683403727598E-3</v>
      </c>
      <c r="U94" s="13">
        <v>6.3728683403727598E-3</v>
      </c>
      <c r="V94" s="13">
        <v>6.3728683403727598E-3</v>
      </c>
      <c r="W94" s="13">
        <v>6.3728683403727598E-3</v>
      </c>
      <c r="X94" s="13">
        <v>6.3728683403727598E-3</v>
      </c>
      <c r="Y94" s="13">
        <v>6.3728683403727598E-3</v>
      </c>
      <c r="Z94" s="13">
        <v>6.3728683403727598E-3</v>
      </c>
      <c r="AA94" s="13">
        <v>9.1347793163394399E-3</v>
      </c>
      <c r="AB94" s="13">
        <v>9.1347793163394399E-3</v>
      </c>
      <c r="AC94" s="13">
        <v>9.1347793163394399E-3</v>
      </c>
      <c r="AD94" s="13">
        <v>9.1347793163394399E-3</v>
      </c>
      <c r="AE94" s="13">
        <v>9.1347793163394399E-3</v>
      </c>
      <c r="AF94" s="13">
        <v>9.1347793163394399E-3</v>
      </c>
      <c r="AG94" s="13">
        <v>9.1347793163394399E-3</v>
      </c>
      <c r="AH94" s="13">
        <v>9.1347793163394399E-3</v>
      </c>
      <c r="AI94" s="13">
        <v>9.1347793163394399E-3</v>
      </c>
      <c r="AJ94" s="13">
        <v>9.1347793163394399E-3</v>
      </c>
      <c r="AK94" s="13">
        <v>9.1347793163394399E-3</v>
      </c>
      <c r="AL94" s="13">
        <v>9.1257666161699592E-3</v>
      </c>
      <c r="AM94" s="13">
        <v>9.0987640846716001E-3</v>
      </c>
      <c r="AN94" s="13">
        <v>9.0538782884999006E-3</v>
      </c>
      <c r="AO94" s="13">
        <v>8.9912863713859596E-3</v>
      </c>
      <c r="AP94" s="13">
        <v>8.9112353550311208E-3</v>
      </c>
      <c r="AQ94" s="13">
        <v>8.8140411642251004E-3</v>
      </c>
      <c r="AR94" s="13">
        <v>8.7000873800352103E-3</v>
      </c>
      <c r="AS94" s="13">
        <v>8.5698237259870993E-3</v>
      </c>
      <c r="AT94" s="13">
        <v>8.4237642932115091E-3</v>
      </c>
      <c r="AU94" s="13">
        <v>8.2624855115614008E-3</v>
      </c>
      <c r="AV94" s="13">
        <v>8.0866238747066693E-3</v>
      </c>
      <c r="AW94" s="13">
        <v>7.8968734281844501E-3</v>
      </c>
      <c r="AX94" s="13">
        <v>7.6939830303184202E-3</v>
      </c>
      <c r="AY94" s="13">
        <v>7.4787533968171602E-3</v>
      </c>
      <c r="AZ94" s="13">
        <v>7.2520339407150403E-3</v>
      </c>
      <c r="BA94" s="13">
        <v>7.0147194201270104E-3</v>
      </c>
      <c r="BB94" s="13">
        <v>6.7677464070471597E-3</v>
      </c>
      <c r="BC94" s="13">
        <v>6.5120895911268597E-3</v>
      </c>
      <c r="BD94" s="13">
        <v>6.2487579330200698E-3</v>
      </c>
      <c r="BE94" s="13">
        <v>5.97879068247654E-3</v>
      </c>
      <c r="BF94" s="13">
        <v>5.7032532768978702E-3</v>
      </c>
      <c r="BG94" s="13">
        <v>5.4232331365428E-3</v>
      </c>
      <c r="BH94" s="13">
        <v>5.1398353729762902E-3</v>
      </c>
      <c r="BI94" s="13">
        <v>4.8541784276990097E-3</v>
      </c>
      <c r="BJ94" s="13">
        <v>4.5673896581697199E-3</v>
      </c>
      <c r="BK94" s="13">
        <v>4.2806008886404302E-3</v>
      </c>
      <c r="BL94" s="13">
        <v>3.9949439433631497E-3</v>
      </c>
      <c r="BM94" s="13">
        <v>3.7115461797966299E-3</v>
      </c>
      <c r="BN94" s="13">
        <v>3.4315260394415701E-3</v>
      </c>
      <c r="BO94" s="13">
        <v>3.1559886338628899E-3</v>
      </c>
      <c r="BP94" s="13">
        <v>2.8860213833193701E-3</v>
      </c>
      <c r="BQ94" s="13">
        <v>2.6226897252125802E-3</v>
      </c>
      <c r="BR94" s="13">
        <v>2.3670329092922802E-3</v>
      </c>
      <c r="BS94" s="13">
        <v>2.1200598962124199E-3</v>
      </c>
      <c r="BT94" s="13">
        <v>1.8827453756244E-3</v>
      </c>
      <c r="BU94" s="13">
        <v>1.6560259195222699E-3</v>
      </c>
      <c r="BV94" s="13">
        <v>1.4407962860210101E-3</v>
      </c>
      <c r="BW94" s="13">
        <v>1.23790588815499E-3</v>
      </c>
      <c r="BX94" s="13">
        <v>1.0481554416327699E-3</v>
      </c>
      <c r="BY94" s="13">
        <v>8.7229380477803502E-4</v>
      </c>
      <c r="BZ94" s="13">
        <v>7.1101502312792303E-4</v>
      </c>
      <c r="CA94" s="13">
        <v>5.6495559035233604E-4</v>
      </c>
      <c r="CB94" s="13">
        <v>4.3469193630423203E-4</v>
      </c>
      <c r="CC94" s="13">
        <v>3.2073815211433598E-4</v>
      </c>
      <c r="CD94" s="13">
        <v>2.23543961308314E-4</v>
      </c>
      <c r="CE94" s="13">
        <v>1.4349294495347501E-4</v>
      </c>
      <c r="CF94" s="13">
        <v>8.0901027839540301E-5</v>
      </c>
      <c r="CG94" s="13">
        <v>3.6015231667833497E-5</v>
      </c>
      <c r="CH94" s="13">
        <v>9.0127001694727894E-6</v>
      </c>
      <c r="CI94" s="13">
        <v>0</v>
      </c>
    </row>
    <row r="95" spans="1:87" x14ac:dyDescent="0.2">
      <c r="A95" s="11" t="s">
        <v>58</v>
      </c>
      <c r="B95" s="12" t="s">
        <v>60</v>
      </c>
      <c r="C95" t="s">
        <v>175</v>
      </c>
      <c r="D95" s="13">
        <v>2.4029347828709701E-2</v>
      </c>
      <c r="E95" s="13">
        <v>2.0373804403917398E-2</v>
      </c>
      <c r="F95" s="13">
        <v>2.0373804403917398E-2</v>
      </c>
      <c r="G95" s="13">
        <v>2.0373804403917398E-2</v>
      </c>
      <c r="H95" s="13">
        <v>2.0373804403917398E-2</v>
      </c>
      <c r="I95" s="13">
        <v>8.9981120011100001E-3</v>
      </c>
      <c r="J95" s="13">
        <v>8.9981120011100001E-3</v>
      </c>
      <c r="K95" s="13">
        <v>8.9981120011100001E-3</v>
      </c>
      <c r="L95" s="13">
        <v>8.9981120011100001E-3</v>
      </c>
      <c r="M95" s="13">
        <v>8.9981120011100001E-3</v>
      </c>
      <c r="N95" s="13">
        <v>8.9981120011100001E-3</v>
      </c>
      <c r="O95" s="13">
        <v>6.3728683403727598E-3</v>
      </c>
      <c r="P95" s="13">
        <v>6.3728683403727598E-3</v>
      </c>
      <c r="Q95" s="13">
        <v>6.3728683403727598E-3</v>
      </c>
      <c r="R95" s="13">
        <v>6.3728683403727598E-3</v>
      </c>
      <c r="S95" s="13">
        <v>6.3728683403727598E-3</v>
      </c>
      <c r="T95" s="13">
        <v>6.3728683403727598E-3</v>
      </c>
      <c r="U95" s="13">
        <v>6.3728683403727598E-3</v>
      </c>
      <c r="V95" s="13">
        <v>6.3728683403727598E-3</v>
      </c>
      <c r="W95" s="13">
        <v>6.3728683403727598E-3</v>
      </c>
      <c r="X95" s="13">
        <v>6.3728683403727598E-3</v>
      </c>
      <c r="Y95" s="13">
        <v>6.3728683403727598E-3</v>
      </c>
      <c r="Z95" s="13">
        <v>6.3728683403727598E-3</v>
      </c>
      <c r="AA95" s="13">
        <v>9.1347793163394399E-3</v>
      </c>
      <c r="AB95" s="13">
        <v>9.1347793163394399E-3</v>
      </c>
      <c r="AC95" s="13">
        <v>9.1347793163394399E-3</v>
      </c>
      <c r="AD95" s="13">
        <v>9.1347793163394399E-3</v>
      </c>
      <c r="AE95" s="13">
        <v>9.1347793163394399E-3</v>
      </c>
      <c r="AF95" s="13">
        <v>9.1347793163394399E-3</v>
      </c>
      <c r="AG95" s="13">
        <v>9.1347793163394399E-3</v>
      </c>
      <c r="AH95" s="13">
        <v>9.1347793163394399E-3</v>
      </c>
      <c r="AI95" s="13">
        <v>9.1347793163394399E-3</v>
      </c>
      <c r="AJ95" s="13">
        <v>9.1347793163394399E-3</v>
      </c>
      <c r="AK95" s="13">
        <v>9.1347793163394399E-3</v>
      </c>
      <c r="AL95" s="13">
        <v>9.1257666161699592E-3</v>
      </c>
      <c r="AM95" s="13">
        <v>9.0987640846716001E-3</v>
      </c>
      <c r="AN95" s="13">
        <v>9.0538782884999006E-3</v>
      </c>
      <c r="AO95" s="13">
        <v>8.9912863713859596E-3</v>
      </c>
      <c r="AP95" s="13">
        <v>8.9112353550311208E-3</v>
      </c>
      <c r="AQ95" s="13">
        <v>8.8140411642251004E-3</v>
      </c>
      <c r="AR95" s="13">
        <v>8.7000873800352103E-3</v>
      </c>
      <c r="AS95" s="13">
        <v>8.5698237259870993E-3</v>
      </c>
      <c r="AT95" s="13">
        <v>8.4237642932115091E-3</v>
      </c>
      <c r="AU95" s="13">
        <v>8.2624855115614008E-3</v>
      </c>
      <c r="AV95" s="13">
        <v>8.0866238747066693E-3</v>
      </c>
      <c r="AW95" s="13">
        <v>7.8968734281844501E-3</v>
      </c>
      <c r="AX95" s="13">
        <v>7.6939830303184202E-3</v>
      </c>
      <c r="AY95" s="13">
        <v>7.4787533968171602E-3</v>
      </c>
      <c r="AZ95" s="13">
        <v>7.2520339407150403E-3</v>
      </c>
      <c r="BA95" s="13">
        <v>7.0147194201270104E-3</v>
      </c>
      <c r="BB95" s="13">
        <v>6.7677464070471597E-3</v>
      </c>
      <c r="BC95" s="13">
        <v>6.5120895911268597E-3</v>
      </c>
      <c r="BD95" s="13">
        <v>6.2487579330200698E-3</v>
      </c>
      <c r="BE95" s="13">
        <v>5.97879068247654E-3</v>
      </c>
      <c r="BF95" s="13">
        <v>5.7032532768978702E-3</v>
      </c>
      <c r="BG95" s="13">
        <v>5.4232331365428E-3</v>
      </c>
      <c r="BH95" s="13">
        <v>5.1398353729762902E-3</v>
      </c>
      <c r="BI95" s="13">
        <v>4.8541784276990097E-3</v>
      </c>
      <c r="BJ95" s="13">
        <v>4.5673896581697199E-3</v>
      </c>
      <c r="BK95" s="13">
        <v>4.2806008886404302E-3</v>
      </c>
      <c r="BL95" s="13">
        <v>3.9949439433631497E-3</v>
      </c>
      <c r="BM95" s="13">
        <v>3.7115461797966299E-3</v>
      </c>
      <c r="BN95" s="13">
        <v>3.4315260394415701E-3</v>
      </c>
      <c r="BO95" s="13">
        <v>3.1559886338628899E-3</v>
      </c>
      <c r="BP95" s="13">
        <v>2.8860213833193701E-3</v>
      </c>
      <c r="BQ95" s="13">
        <v>2.6226897252125802E-3</v>
      </c>
      <c r="BR95" s="13">
        <v>2.3670329092922802E-3</v>
      </c>
      <c r="BS95" s="13">
        <v>2.1200598962124199E-3</v>
      </c>
      <c r="BT95" s="13">
        <v>1.8827453756244E-3</v>
      </c>
      <c r="BU95" s="13">
        <v>1.6560259195222699E-3</v>
      </c>
      <c r="BV95" s="13">
        <v>1.4407962860210101E-3</v>
      </c>
      <c r="BW95" s="13">
        <v>1.23790588815499E-3</v>
      </c>
      <c r="BX95" s="13">
        <v>1.0481554416327699E-3</v>
      </c>
      <c r="BY95" s="13">
        <v>8.7229380477803502E-4</v>
      </c>
      <c r="BZ95" s="13">
        <v>7.1101502312792303E-4</v>
      </c>
      <c r="CA95" s="13">
        <v>5.6495559035233604E-4</v>
      </c>
      <c r="CB95" s="13">
        <v>4.3469193630423203E-4</v>
      </c>
      <c r="CC95" s="13">
        <v>3.2073815211433598E-4</v>
      </c>
      <c r="CD95" s="13">
        <v>2.23543961308314E-4</v>
      </c>
      <c r="CE95" s="13">
        <v>1.4349294495347501E-4</v>
      </c>
      <c r="CF95" s="13">
        <v>8.0901027839540301E-5</v>
      </c>
      <c r="CG95" s="13">
        <v>3.6015231667833497E-5</v>
      </c>
      <c r="CH95" s="13">
        <v>9.0127001694727894E-6</v>
      </c>
      <c r="CI95" s="13">
        <v>0</v>
      </c>
    </row>
    <row r="96" spans="1:87" x14ac:dyDescent="0.2">
      <c r="A96" s="11" t="s">
        <v>58</v>
      </c>
      <c r="B96" s="12" t="s">
        <v>75</v>
      </c>
      <c r="C96" t="s">
        <v>176</v>
      </c>
      <c r="D96" s="13">
        <v>2.4029347828709701E-2</v>
      </c>
      <c r="E96" s="13">
        <v>2.0373804403917398E-2</v>
      </c>
      <c r="F96" s="13">
        <v>2.0373804403917398E-2</v>
      </c>
      <c r="G96" s="13">
        <v>2.0373804403917398E-2</v>
      </c>
      <c r="H96" s="13">
        <v>2.0373804403917398E-2</v>
      </c>
      <c r="I96" s="13">
        <v>8.9981120011100001E-3</v>
      </c>
      <c r="J96" s="13">
        <v>8.9981120011100001E-3</v>
      </c>
      <c r="K96" s="13">
        <v>8.9981120011100001E-3</v>
      </c>
      <c r="L96" s="13">
        <v>8.9981120011100001E-3</v>
      </c>
      <c r="M96" s="13">
        <v>8.9981120011100001E-3</v>
      </c>
      <c r="N96" s="13">
        <v>8.9981120011100001E-3</v>
      </c>
      <c r="O96" s="13">
        <v>6.3728683403727598E-3</v>
      </c>
      <c r="P96" s="13">
        <v>6.3728683403727598E-3</v>
      </c>
      <c r="Q96" s="13">
        <v>6.3728683403727598E-3</v>
      </c>
      <c r="R96" s="13">
        <v>6.3728683403727598E-3</v>
      </c>
      <c r="S96" s="13">
        <v>6.3728683403727598E-3</v>
      </c>
      <c r="T96" s="13">
        <v>6.3728683403727598E-3</v>
      </c>
      <c r="U96" s="13">
        <v>6.3728683403727598E-3</v>
      </c>
      <c r="V96" s="13">
        <v>6.3728683403727598E-3</v>
      </c>
      <c r="W96" s="13">
        <v>6.3728683403727598E-3</v>
      </c>
      <c r="X96" s="13">
        <v>6.3728683403727598E-3</v>
      </c>
      <c r="Y96" s="13">
        <v>6.3728683403727598E-3</v>
      </c>
      <c r="Z96" s="13">
        <v>6.3728683403727598E-3</v>
      </c>
      <c r="AA96" s="13">
        <v>9.1347793163394399E-3</v>
      </c>
      <c r="AB96" s="13">
        <v>9.1347793163394399E-3</v>
      </c>
      <c r="AC96" s="13">
        <v>9.1347793163394399E-3</v>
      </c>
      <c r="AD96" s="13">
        <v>9.1347793163394399E-3</v>
      </c>
      <c r="AE96" s="13">
        <v>9.1347793163394399E-3</v>
      </c>
      <c r="AF96" s="13">
        <v>9.1347793163394399E-3</v>
      </c>
      <c r="AG96" s="13">
        <v>9.1347793163394399E-3</v>
      </c>
      <c r="AH96" s="13">
        <v>9.1347793163394399E-3</v>
      </c>
      <c r="AI96" s="13">
        <v>9.1347793163394399E-3</v>
      </c>
      <c r="AJ96" s="13">
        <v>9.1347793163394399E-3</v>
      </c>
      <c r="AK96" s="13">
        <v>9.1347793163394399E-3</v>
      </c>
      <c r="AL96" s="13">
        <v>9.1257666161699592E-3</v>
      </c>
      <c r="AM96" s="13">
        <v>9.0987640846716001E-3</v>
      </c>
      <c r="AN96" s="13">
        <v>9.0538782884999006E-3</v>
      </c>
      <c r="AO96" s="13">
        <v>8.9912863713859596E-3</v>
      </c>
      <c r="AP96" s="13">
        <v>8.9112353550311208E-3</v>
      </c>
      <c r="AQ96" s="13">
        <v>8.8140411642251004E-3</v>
      </c>
      <c r="AR96" s="13">
        <v>8.7000873800352103E-3</v>
      </c>
      <c r="AS96" s="13">
        <v>8.5698237259870993E-3</v>
      </c>
      <c r="AT96" s="13">
        <v>8.4237642932115091E-3</v>
      </c>
      <c r="AU96" s="13">
        <v>8.2624855115614008E-3</v>
      </c>
      <c r="AV96" s="13">
        <v>8.0866238747066693E-3</v>
      </c>
      <c r="AW96" s="13">
        <v>7.8968734281844501E-3</v>
      </c>
      <c r="AX96" s="13">
        <v>7.6939830303184202E-3</v>
      </c>
      <c r="AY96" s="13">
        <v>7.4787533968171602E-3</v>
      </c>
      <c r="AZ96" s="13">
        <v>7.2520339407150403E-3</v>
      </c>
      <c r="BA96" s="13">
        <v>7.0147194201270104E-3</v>
      </c>
      <c r="BB96" s="13">
        <v>6.7677464070471597E-3</v>
      </c>
      <c r="BC96" s="13">
        <v>6.5120895911268597E-3</v>
      </c>
      <c r="BD96" s="13">
        <v>6.2487579330200698E-3</v>
      </c>
      <c r="BE96" s="13">
        <v>5.97879068247654E-3</v>
      </c>
      <c r="BF96" s="13">
        <v>5.7032532768978702E-3</v>
      </c>
      <c r="BG96" s="13">
        <v>5.4232331365428E-3</v>
      </c>
      <c r="BH96" s="13">
        <v>5.1398353729762902E-3</v>
      </c>
      <c r="BI96" s="13">
        <v>4.8541784276990097E-3</v>
      </c>
      <c r="BJ96" s="13">
        <v>4.5673896581697199E-3</v>
      </c>
      <c r="BK96" s="13">
        <v>4.2806008886404302E-3</v>
      </c>
      <c r="BL96" s="13">
        <v>3.9949439433631497E-3</v>
      </c>
      <c r="BM96" s="13">
        <v>3.7115461797966299E-3</v>
      </c>
      <c r="BN96" s="13">
        <v>3.4315260394415701E-3</v>
      </c>
      <c r="BO96" s="13">
        <v>3.1559886338628899E-3</v>
      </c>
      <c r="BP96" s="13">
        <v>2.8860213833193701E-3</v>
      </c>
      <c r="BQ96" s="13">
        <v>2.6226897252125802E-3</v>
      </c>
      <c r="BR96" s="13">
        <v>2.3670329092922802E-3</v>
      </c>
      <c r="BS96" s="13">
        <v>2.1200598962124199E-3</v>
      </c>
      <c r="BT96" s="13">
        <v>1.8827453756244E-3</v>
      </c>
      <c r="BU96" s="13">
        <v>1.6560259195222699E-3</v>
      </c>
      <c r="BV96" s="13">
        <v>1.4407962860210101E-3</v>
      </c>
      <c r="BW96" s="13">
        <v>1.23790588815499E-3</v>
      </c>
      <c r="BX96" s="13">
        <v>1.0481554416327699E-3</v>
      </c>
      <c r="BY96" s="13">
        <v>8.7229380477803502E-4</v>
      </c>
      <c r="BZ96" s="13">
        <v>7.1101502312792303E-4</v>
      </c>
      <c r="CA96" s="13">
        <v>5.6495559035233604E-4</v>
      </c>
      <c r="CB96" s="13">
        <v>4.3469193630423203E-4</v>
      </c>
      <c r="CC96" s="13">
        <v>3.2073815211433598E-4</v>
      </c>
      <c r="CD96" s="13">
        <v>2.23543961308314E-4</v>
      </c>
      <c r="CE96" s="13">
        <v>1.4349294495347501E-4</v>
      </c>
      <c r="CF96" s="13">
        <v>8.0901027839540301E-5</v>
      </c>
      <c r="CG96" s="13">
        <v>3.6015231667833497E-5</v>
      </c>
      <c r="CH96" s="13">
        <v>9.0127001694727894E-6</v>
      </c>
      <c r="CI96" s="13">
        <v>0</v>
      </c>
    </row>
    <row r="97" spans="1:87" x14ac:dyDescent="0.2">
      <c r="A97" s="11" t="s">
        <v>58</v>
      </c>
      <c r="B97" s="12" t="s">
        <v>67</v>
      </c>
      <c r="C97" t="s">
        <v>177</v>
      </c>
      <c r="D97" s="13">
        <v>2.4029347828709701E-2</v>
      </c>
      <c r="E97" s="13">
        <v>2.0373804403917398E-2</v>
      </c>
      <c r="F97" s="13">
        <v>2.0373804403917398E-2</v>
      </c>
      <c r="G97" s="13">
        <v>2.0373804403917398E-2</v>
      </c>
      <c r="H97" s="13">
        <v>2.0373804403917398E-2</v>
      </c>
      <c r="I97" s="13">
        <v>8.9981120011100001E-3</v>
      </c>
      <c r="J97" s="13">
        <v>8.9981120011100001E-3</v>
      </c>
      <c r="K97" s="13">
        <v>8.9981120011100001E-3</v>
      </c>
      <c r="L97" s="13">
        <v>8.9981120011100001E-3</v>
      </c>
      <c r="M97" s="13">
        <v>8.9981120011100001E-3</v>
      </c>
      <c r="N97" s="13">
        <v>8.9981120011100001E-3</v>
      </c>
      <c r="O97" s="13">
        <v>6.3728683403727598E-3</v>
      </c>
      <c r="P97" s="13">
        <v>6.3728683403727598E-3</v>
      </c>
      <c r="Q97" s="13">
        <v>6.3728683403727598E-3</v>
      </c>
      <c r="R97" s="13">
        <v>6.3728683403727598E-3</v>
      </c>
      <c r="S97" s="13">
        <v>6.3728683403727598E-3</v>
      </c>
      <c r="T97" s="13">
        <v>6.3728683403727598E-3</v>
      </c>
      <c r="U97" s="13">
        <v>6.3728683403727598E-3</v>
      </c>
      <c r="V97" s="13">
        <v>6.3728683403727598E-3</v>
      </c>
      <c r="W97" s="13">
        <v>6.3728683403727598E-3</v>
      </c>
      <c r="X97" s="13">
        <v>6.3728683403727598E-3</v>
      </c>
      <c r="Y97" s="13">
        <v>6.3728683403727598E-3</v>
      </c>
      <c r="Z97" s="13">
        <v>6.3728683403727598E-3</v>
      </c>
      <c r="AA97" s="13">
        <v>9.1347793163394399E-3</v>
      </c>
      <c r="AB97" s="13">
        <v>9.1347793163394399E-3</v>
      </c>
      <c r="AC97" s="13">
        <v>9.1347793163394399E-3</v>
      </c>
      <c r="AD97" s="13">
        <v>9.1347793163394399E-3</v>
      </c>
      <c r="AE97" s="13">
        <v>9.1347793163394399E-3</v>
      </c>
      <c r="AF97" s="13">
        <v>9.1347793163394399E-3</v>
      </c>
      <c r="AG97" s="13">
        <v>9.1347793163394399E-3</v>
      </c>
      <c r="AH97" s="13">
        <v>9.1347793163394399E-3</v>
      </c>
      <c r="AI97" s="13">
        <v>9.1347793163394399E-3</v>
      </c>
      <c r="AJ97" s="13">
        <v>9.1347793163394399E-3</v>
      </c>
      <c r="AK97" s="13">
        <v>9.1347793163394399E-3</v>
      </c>
      <c r="AL97" s="13">
        <v>9.1257666161699592E-3</v>
      </c>
      <c r="AM97" s="13">
        <v>9.0987640846716001E-3</v>
      </c>
      <c r="AN97" s="13">
        <v>9.0538782884999006E-3</v>
      </c>
      <c r="AO97" s="13">
        <v>8.9912863713859596E-3</v>
      </c>
      <c r="AP97" s="13">
        <v>8.9112353550311208E-3</v>
      </c>
      <c r="AQ97" s="13">
        <v>8.8140411642251004E-3</v>
      </c>
      <c r="AR97" s="13">
        <v>8.7000873800352103E-3</v>
      </c>
      <c r="AS97" s="13">
        <v>8.5698237259870993E-3</v>
      </c>
      <c r="AT97" s="13">
        <v>8.4237642932115091E-3</v>
      </c>
      <c r="AU97" s="13">
        <v>8.2624855115614008E-3</v>
      </c>
      <c r="AV97" s="13">
        <v>8.0866238747066693E-3</v>
      </c>
      <c r="AW97" s="13">
        <v>7.8968734281844501E-3</v>
      </c>
      <c r="AX97" s="13">
        <v>7.6939830303184202E-3</v>
      </c>
      <c r="AY97" s="13">
        <v>7.4787533968171602E-3</v>
      </c>
      <c r="AZ97" s="13">
        <v>7.2520339407150403E-3</v>
      </c>
      <c r="BA97" s="13">
        <v>7.0147194201270104E-3</v>
      </c>
      <c r="BB97" s="13">
        <v>6.7677464070471597E-3</v>
      </c>
      <c r="BC97" s="13">
        <v>6.5120895911268597E-3</v>
      </c>
      <c r="BD97" s="13">
        <v>6.2487579330200698E-3</v>
      </c>
      <c r="BE97" s="13">
        <v>5.97879068247654E-3</v>
      </c>
      <c r="BF97" s="13">
        <v>5.7032532768978702E-3</v>
      </c>
      <c r="BG97" s="13">
        <v>5.4232331365428E-3</v>
      </c>
      <c r="BH97" s="13">
        <v>5.1398353729762902E-3</v>
      </c>
      <c r="BI97" s="13">
        <v>4.8541784276990097E-3</v>
      </c>
      <c r="BJ97" s="13">
        <v>4.5673896581697199E-3</v>
      </c>
      <c r="BK97" s="13">
        <v>4.2806008886404302E-3</v>
      </c>
      <c r="BL97" s="13">
        <v>3.9949439433631497E-3</v>
      </c>
      <c r="BM97" s="13">
        <v>3.7115461797966299E-3</v>
      </c>
      <c r="BN97" s="13">
        <v>3.4315260394415701E-3</v>
      </c>
      <c r="BO97" s="13">
        <v>3.1559886338628899E-3</v>
      </c>
      <c r="BP97" s="13">
        <v>2.8860213833193701E-3</v>
      </c>
      <c r="BQ97" s="13">
        <v>2.6226897252125802E-3</v>
      </c>
      <c r="BR97" s="13">
        <v>2.3670329092922802E-3</v>
      </c>
      <c r="BS97" s="13">
        <v>2.1200598962124199E-3</v>
      </c>
      <c r="BT97" s="13">
        <v>1.8827453756244E-3</v>
      </c>
      <c r="BU97" s="13">
        <v>1.6560259195222699E-3</v>
      </c>
      <c r="BV97" s="13">
        <v>1.4407962860210101E-3</v>
      </c>
      <c r="BW97" s="13">
        <v>1.23790588815499E-3</v>
      </c>
      <c r="BX97" s="13">
        <v>1.0481554416327699E-3</v>
      </c>
      <c r="BY97" s="13">
        <v>8.7229380477803502E-4</v>
      </c>
      <c r="BZ97" s="13">
        <v>7.1101502312792303E-4</v>
      </c>
      <c r="CA97" s="13">
        <v>5.6495559035233604E-4</v>
      </c>
      <c r="CB97" s="13">
        <v>4.3469193630423203E-4</v>
      </c>
      <c r="CC97" s="13">
        <v>3.2073815211433598E-4</v>
      </c>
      <c r="CD97" s="13">
        <v>2.23543961308314E-4</v>
      </c>
      <c r="CE97" s="13">
        <v>1.4349294495347501E-4</v>
      </c>
      <c r="CF97" s="13">
        <v>8.0901027839540301E-5</v>
      </c>
      <c r="CG97" s="13">
        <v>3.6015231667833497E-5</v>
      </c>
      <c r="CH97" s="13">
        <v>9.0127001694727894E-6</v>
      </c>
      <c r="CI97" s="13">
        <v>0</v>
      </c>
    </row>
    <row r="98" spans="1:87" x14ac:dyDescent="0.2">
      <c r="A98" s="11" t="s">
        <v>58</v>
      </c>
      <c r="B98" s="12" t="s">
        <v>84</v>
      </c>
      <c r="C98" t="s">
        <v>178</v>
      </c>
      <c r="D98" s="13">
        <v>2.4029347828709701E-2</v>
      </c>
      <c r="E98" s="13">
        <v>2.0373804403917398E-2</v>
      </c>
      <c r="F98" s="13">
        <v>2.0373804403917398E-2</v>
      </c>
      <c r="G98" s="13">
        <v>2.0373804403917398E-2</v>
      </c>
      <c r="H98" s="13">
        <v>2.0373804403917398E-2</v>
      </c>
      <c r="I98" s="13">
        <v>8.9981120011100001E-3</v>
      </c>
      <c r="J98" s="13">
        <v>8.9981120011100001E-3</v>
      </c>
      <c r="K98" s="13">
        <v>8.9981120011100001E-3</v>
      </c>
      <c r="L98" s="13">
        <v>8.9981120011100001E-3</v>
      </c>
      <c r="M98" s="13">
        <v>8.9981120011100001E-3</v>
      </c>
      <c r="N98" s="13">
        <v>8.9981120011100001E-3</v>
      </c>
      <c r="O98" s="13">
        <v>6.3728683403727598E-3</v>
      </c>
      <c r="P98" s="13">
        <v>6.3728683403727598E-3</v>
      </c>
      <c r="Q98" s="13">
        <v>6.3728683403727598E-3</v>
      </c>
      <c r="R98" s="13">
        <v>6.3728683403727598E-3</v>
      </c>
      <c r="S98" s="13">
        <v>6.3728683403727598E-3</v>
      </c>
      <c r="T98" s="13">
        <v>6.3728683403727598E-3</v>
      </c>
      <c r="U98" s="13">
        <v>6.3728683403727598E-3</v>
      </c>
      <c r="V98" s="13">
        <v>6.3728683403727598E-3</v>
      </c>
      <c r="W98" s="13">
        <v>6.3728683403727598E-3</v>
      </c>
      <c r="X98" s="13">
        <v>6.3728683403727598E-3</v>
      </c>
      <c r="Y98" s="13">
        <v>6.3728683403727598E-3</v>
      </c>
      <c r="Z98" s="13">
        <v>6.3728683403727598E-3</v>
      </c>
      <c r="AA98" s="13">
        <v>9.1347793163394399E-3</v>
      </c>
      <c r="AB98" s="13">
        <v>9.1347793163394399E-3</v>
      </c>
      <c r="AC98" s="13">
        <v>9.1347793163394399E-3</v>
      </c>
      <c r="AD98" s="13">
        <v>9.1347793163394399E-3</v>
      </c>
      <c r="AE98" s="13">
        <v>9.1347793163394399E-3</v>
      </c>
      <c r="AF98" s="13">
        <v>9.1347793163394399E-3</v>
      </c>
      <c r="AG98" s="13">
        <v>9.1347793163394399E-3</v>
      </c>
      <c r="AH98" s="13">
        <v>9.1347793163394399E-3</v>
      </c>
      <c r="AI98" s="13">
        <v>9.1347793163394399E-3</v>
      </c>
      <c r="AJ98" s="13">
        <v>9.1347793163394399E-3</v>
      </c>
      <c r="AK98" s="13">
        <v>9.1347793163394399E-3</v>
      </c>
      <c r="AL98" s="13">
        <v>9.1257666161699592E-3</v>
      </c>
      <c r="AM98" s="13">
        <v>9.0987640846716001E-3</v>
      </c>
      <c r="AN98" s="13">
        <v>9.0538782884999006E-3</v>
      </c>
      <c r="AO98" s="13">
        <v>8.9912863713859596E-3</v>
      </c>
      <c r="AP98" s="13">
        <v>8.9112353550311208E-3</v>
      </c>
      <c r="AQ98" s="13">
        <v>8.8140411642251004E-3</v>
      </c>
      <c r="AR98" s="13">
        <v>8.7000873800352103E-3</v>
      </c>
      <c r="AS98" s="13">
        <v>8.5698237259870993E-3</v>
      </c>
      <c r="AT98" s="13">
        <v>8.4237642932115091E-3</v>
      </c>
      <c r="AU98" s="13">
        <v>8.2624855115614008E-3</v>
      </c>
      <c r="AV98" s="13">
        <v>8.0866238747066693E-3</v>
      </c>
      <c r="AW98" s="13">
        <v>7.8968734281844501E-3</v>
      </c>
      <c r="AX98" s="13">
        <v>7.6939830303184202E-3</v>
      </c>
      <c r="AY98" s="13">
        <v>7.4787533968171602E-3</v>
      </c>
      <c r="AZ98" s="13">
        <v>7.2520339407150403E-3</v>
      </c>
      <c r="BA98" s="13">
        <v>7.0147194201270104E-3</v>
      </c>
      <c r="BB98" s="13">
        <v>6.7677464070471597E-3</v>
      </c>
      <c r="BC98" s="13">
        <v>6.5120895911268597E-3</v>
      </c>
      <c r="BD98" s="13">
        <v>6.2487579330200698E-3</v>
      </c>
      <c r="BE98" s="13">
        <v>5.97879068247654E-3</v>
      </c>
      <c r="BF98" s="13">
        <v>5.7032532768978702E-3</v>
      </c>
      <c r="BG98" s="13">
        <v>5.4232331365428E-3</v>
      </c>
      <c r="BH98" s="13">
        <v>5.1398353729762902E-3</v>
      </c>
      <c r="BI98" s="13">
        <v>4.8541784276990097E-3</v>
      </c>
      <c r="BJ98" s="13">
        <v>4.5673896581697199E-3</v>
      </c>
      <c r="BK98" s="13">
        <v>4.2806008886404302E-3</v>
      </c>
      <c r="BL98" s="13">
        <v>3.9949439433631497E-3</v>
      </c>
      <c r="BM98" s="13">
        <v>3.7115461797966299E-3</v>
      </c>
      <c r="BN98" s="13">
        <v>3.4315260394415701E-3</v>
      </c>
      <c r="BO98" s="13">
        <v>3.1559886338628899E-3</v>
      </c>
      <c r="BP98" s="13">
        <v>2.8860213833193701E-3</v>
      </c>
      <c r="BQ98" s="13">
        <v>2.6226897252125802E-3</v>
      </c>
      <c r="BR98" s="13">
        <v>2.3670329092922802E-3</v>
      </c>
      <c r="BS98" s="13">
        <v>2.1200598962124199E-3</v>
      </c>
      <c r="BT98" s="13">
        <v>1.8827453756244E-3</v>
      </c>
      <c r="BU98" s="13">
        <v>1.6560259195222699E-3</v>
      </c>
      <c r="BV98" s="13">
        <v>1.4407962860210101E-3</v>
      </c>
      <c r="BW98" s="13">
        <v>1.23790588815499E-3</v>
      </c>
      <c r="BX98" s="13">
        <v>1.0481554416327699E-3</v>
      </c>
      <c r="BY98" s="13">
        <v>8.7229380477803502E-4</v>
      </c>
      <c r="BZ98" s="13">
        <v>7.1101502312792303E-4</v>
      </c>
      <c r="CA98" s="13">
        <v>5.6495559035233604E-4</v>
      </c>
      <c r="CB98" s="13">
        <v>4.3469193630423203E-4</v>
      </c>
      <c r="CC98" s="13">
        <v>3.2073815211433598E-4</v>
      </c>
      <c r="CD98" s="13">
        <v>2.23543961308314E-4</v>
      </c>
      <c r="CE98" s="13">
        <v>1.4349294495347501E-4</v>
      </c>
      <c r="CF98" s="13">
        <v>8.0901027839540301E-5</v>
      </c>
      <c r="CG98" s="13">
        <v>3.6015231667833497E-5</v>
      </c>
      <c r="CH98" s="13">
        <v>9.0127001694727894E-6</v>
      </c>
      <c r="CI98" s="13">
        <v>0</v>
      </c>
    </row>
    <row r="99" spans="1:87" x14ac:dyDescent="0.2">
      <c r="A99" s="11" t="s">
        <v>58</v>
      </c>
      <c r="B99" s="12" t="s">
        <v>86</v>
      </c>
      <c r="C99" t="s">
        <v>179</v>
      </c>
      <c r="D99" s="13">
        <v>2.4029347828709701E-2</v>
      </c>
      <c r="E99" s="13">
        <v>2.0373804403917398E-2</v>
      </c>
      <c r="F99" s="13">
        <v>2.0373804403917398E-2</v>
      </c>
      <c r="G99" s="13">
        <v>2.0373804403917398E-2</v>
      </c>
      <c r="H99" s="13">
        <v>2.0373804403917398E-2</v>
      </c>
      <c r="I99" s="13">
        <v>8.9981120011100001E-3</v>
      </c>
      <c r="J99" s="13">
        <v>8.9981120011100001E-3</v>
      </c>
      <c r="K99" s="13">
        <v>8.9981120011100001E-3</v>
      </c>
      <c r="L99" s="13">
        <v>8.9981120011100001E-3</v>
      </c>
      <c r="M99" s="13">
        <v>8.9981120011100001E-3</v>
      </c>
      <c r="N99" s="13">
        <v>8.9981120011100001E-3</v>
      </c>
      <c r="O99" s="13">
        <v>6.3728683403727598E-3</v>
      </c>
      <c r="P99" s="13">
        <v>6.3728683403727598E-3</v>
      </c>
      <c r="Q99" s="13">
        <v>6.3728683403727598E-3</v>
      </c>
      <c r="R99" s="13">
        <v>6.3728683403727598E-3</v>
      </c>
      <c r="S99" s="13">
        <v>6.3728683403727598E-3</v>
      </c>
      <c r="T99" s="13">
        <v>6.3728683403727598E-3</v>
      </c>
      <c r="U99" s="13">
        <v>6.3728683403727598E-3</v>
      </c>
      <c r="V99" s="13">
        <v>6.3728683403727598E-3</v>
      </c>
      <c r="W99" s="13">
        <v>6.3728683403727598E-3</v>
      </c>
      <c r="X99" s="13">
        <v>6.3728683403727598E-3</v>
      </c>
      <c r="Y99" s="13">
        <v>6.3728683403727598E-3</v>
      </c>
      <c r="Z99" s="13">
        <v>6.3728683403727598E-3</v>
      </c>
      <c r="AA99" s="13">
        <v>9.1347793163394399E-3</v>
      </c>
      <c r="AB99" s="13">
        <v>9.1347793163394399E-3</v>
      </c>
      <c r="AC99" s="13">
        <v>9.1347793163394399E-3</v>
      </c>
      <c r="AD99" s="13">
        <v>9.1347793163394399E-3</v>
      </c>
      <c r="AE99" s="13">
        <v>9.1347793163394399E-3</v>
      </c>
      <c r="AF99" s="13">
        <v>9.1347793163394399E-3</v>
      </c>
      <c r="AG99" s="13">
        <v>9.1347793163394399E-3</v>
      </c>
      <c r="AH99" s="13">
        <v>9.1347793163394399E-3</v>
      </c>
      <c r="AI99" s="13">
        <v>9.1347793163394399E-3</v>
      </c>
      <c r="AJ99" s="13">
        <v>9.1347793163394399E-3</v>
      </c>
      <c r="AK99" s="13">
        <v>9.1347793163394399E-3</v>
      </c>
      <c r="AL99" s="13">
        <v>9.1257666161699592E-3</v>
      </c>
      <c r="AM99" s="13">
        <v>9.0987640846716001E-3</v>
      </c>
      <c r="AN99" s="13">
        <v>9.0538782884999006E-3</v>
      </c>
      <c r="AO99" s="13">
        <v>8.9912863713859596E-3</v>
      </c>
      <c r="AP99" s="13">
        <v>8.9112353550311208E-3</v>
      </c>
      <c r="AQ99" s="13">
        <v>8.8140411642251004E-3</v>
      </c>
      <c r="AR99" s="13">
        <v>8.7000873800352103E-3</v>
      </c>
      <c r="AS99" s="13">
        <v>8.5698237259870993E-3</v>
      </c>
      <c r="AT99" s="13">
        <v>8.4237642932115091E-3</v>
      </c>
      <c r="AU99" s="13">
        <v>8.2624855115614008E-3</v>
      </c>
      <c r="AV99" s="13">
        <v>8.0866238747066693E-3</v>
      </c>
      <c r="AW99" s="13">
        <v>7.8968734281844501E-3</v>
      </c>
      <c r="AX99" s="13">
        <v>7.6939830303184202E-3</v>
      </c>
      <c r="AY99" s="13">
        <v>7.4787533968171602E-3</v>
      </c>
      <c r="AZ99" s="13">
        <v>7.2520339407150403E-3</v>
      </c>
      <c r="BA99" s="13">
        <v>7.0147194201270104E-3</v>
      </c>
      <c r="BB99" s="13">
        <v>6.7677464070471597E-3</v>
      </c>
      <c r="BC99" s="13">
        <v>6.5120895911268597E-3</v>
      </c>
      <c r="BD99" s="13">
        <v>6.2487579330200698E-3</v>
      </c>
      <c r="BE99" s="13">
        <v>5.97879068247654E-3</v>
      </c>
      <c r="BF99" s="13">
        <v>5.7032532768978702E-3</v>
      </c>
      <c r="BG99" s="13">
        <v>5.4232331365428E-3</v>
      </c>
      <c r="BH99" s="13">
        <v>5.1398353729762902E-3</v>
      </c>
      <c r="BI99" s="13">
        <v>4.8541784276990097E-3</v>
      </c>
      <c r="BJ99" s="13">
        <v>4.5673896581697199E-3</v>
      </c>
      <c r="BK99" s="13">
        <v>4.2806008886404302E-3</v>
      </c>
      <c r="BL99" s="13">
        <v>3.9949439433631497E-3</v>
      </c>
      <c r="BM99" s="13">
        <v>3.7115461797966299E-3</v>
      </c>
      <c r="BN99" s="13">
        <v>3.4315260394415701E-3</v>
      </c>
      <c r="BO99" s="13">
        <v>3.1559886338628899E-3</v>
      </c>
      <c r="BP99" s="13">
        <v>2.8860213833193701E-3</v>
      </c>
      <c r="BQ99" s="13">
        <v>2.6226897252125802E-3</v>
      </c>
      <c r="BR99" s="13">
        <v>2.3670329092922802E-3</v>
      </c>
      <c r="BS99" s="13">
        <v>2.1200598962124199E-3</v>
      </c>
      <c r="BT99" s="13">
        <v>1.8827453756244E-3</v>
      </c>
      <c r="BU99" s="13">
        <v>1.6560259195222699E-3</v>
      </c>
      <c r="BV99" s="13">
        <v>1.4407962860210101E-3</v>
      </c>
      <c r="BW99" s="13">
        <v>1.23790588815499E-3</v>
      </c>
      <c r="BX99" s="13">
        <v>1.0481554416327699E-3</v>
      </c>
      <c r="BY99" s="13">
        <v>8.7229380477803502E-4</v>
      </c>
      <c r="BZ99" s="13">
        <v>7.1101502312792303E-4</v>
      </c>
      <c r="CA99" s="13">
        <v>5.6495559035233604E-4</v>
      </c>
      <c r="CB99" s="13">
        <v>4.3469193630423203E-4</v>
      </c>
      <c r="CC99" s="13">
        <v>3.2073815211433598E-4</v>
      </c>
      <c r="CD99" s="13">
        <v>2.23543961308314E-4</v>
      </c>
      <c r="CE99" s="13">
        <v>1.4349294495347501E-4</v>
      </c>
      <c r="CF99" s="13">
        <v>8.0901027839540301E-5</v>
      </c>
      <c r="CG99" s="13">
        <v>3.6015231667833497E-5</v>
      </c>
      <c r="CH99" s="13">
        <v>9.0127001694727894E-6</v>
      </c>
      <c r="CI99" s="13">
        <v>0</v>
      </c>
    </row>
    <row r="100" spans="1:87" x14ac:dyDescent="0.2">
      <c r="A100" s="11" t="s">
        <v>58</v>
      </c>
      <c r="B100" s="12" t="s">
        <v>88</v>
      </c>
      <c r="C100" t="s">
        <v>180</v>
      </c>
      <c r="D100" s="13">
        <v>2.4029347828709701E-2</v>
      </c>
      <c r="E100" s="13">
        <v>2.0373804403917398E-2</v>
      </c>
      <c r="F100" s="13">
        <v>2.0373804403917398E-2</v>
      </c>
      <c r="G100" s="13">
        <v>2.0373804403917398E-2</v>
      </c>
      <c r="H100" s="13">
        <v>2.0373804403917398E-2</v>
      </c>
      <c r="I100" s="13">
        <v>8.9981120011100001E-3</v>
      </c>
      <c r="J100" s="13">
        <v>8.9981120011100001E-3</v>
      </c>
      <c r="K100" s="13">
        <v>8.9981120011100001E-3</v>
      </c>
      <c r="L100" s="13">
        <v>8.9981120011100001E-3</v>
      </c>
      <c r="M100" s="13">
        <v>8.9981120011100001E-3</v>
      </c>
      <c r="N100" s="13">
        <v>8.9981120011100001E-3</v>
      </c>
      <c r="O100" s="13">
        <v>6.3728683403727598E-3</v>
      </c>
      <c r="P100" s="13">
        <v>6.3728683403727598E-3</v>
      </c>
      <c r="Q100" s="13">
        <v>6.3728683403727598E-3</v>
      </c>
      <c r="R100" s="13">
        <v>6.3728683403727598E-3</v>
      </c>
      <c r="S100" s="13">
        <v>6.3728683403727598E-3</v>
      </c>
      <c r="T100" s="13">
        <v>6.3728683403727598E-3</v>
      </c>
      <c r="U100" s="13">
        <v>6.3728683403727598E-3</v>
      </c>
      <c r="V100" s="13">
        <v>6.3728683403727598E-3</v>
      </c>
      <c r="W100" s="13">
        <v>6.3728683403727598E-3</v>
      </c>
      <c r="X100" s="13">
        <v>6.3728683403727598E-3</v>
      </c>
      <c r="Y100" s="13">
        <v>6.3728683403727598E-3</v>
      </c>
      <c r="Z100" s="13">
        <v>6.3728683403727598E-3</v>
      </c>
      <c r="AA100" s="13">
        <v>9.1347793163394399E-3</v>
      </c>
      <c r="AB100" s="13">
        <v>9.1347793163394399E-3</v>
      </c>
      <c r="AC100" s="13">
        <v>9.1347793163394399E-3</v>
      </c>
      <c r="AD100" s="13">
        <v>9.1347793163394399E-3</v>
      </c>
      <c r="AE100" s="13">
        <v>9.1347793163394399E-3</v>
      </c>
      <c r="AF100" s="13">
        <v>9.1347793163394399E-3</v>
      </c>
      <c r="AG100" s="13">
        <v>9.1347793163394399E-3</v>
      </c>
      <c r="AH100" s="13">
        <v>9.1347793163394399E-3</v>
      </c>
      <c r="AI100" s="13">
        <v>9.1347793163394399E-3</v>
      </c>
      <c r="AJ100" s="13">
        <v>9.1347793163394399E-3</v>
      </c>
      <c r="AK100" s="13">
        <v>9.1347793163394399E-3</v>
      </c>
      <c r="AL100" s="13">
        <v>9.1257666161699592E-3</v>
      </c>
      <c r="AM100" s="13">
        <v>9.0987640846716001E-3</v>
      </c>
      <c r="AN100" s="13">
        <v>9.0538782884999006E-3</v>
      </c>
      <c r="AO100" s="13">
        <v>8.9912863713859596E-3</v>
      </c>
      <c r="AP100" s="13">
        <v>8.9112353550311208E-3</v>
      </c>
      <c r="AQ100" s="13">
        <v>8.8140411642251004E-3</v>
      </c>
      <c r="AR100" s="13">
        <v>8.7000873800352103E-3</v>
      </c>
      <c r="AS100" s="13">
        <v>8.5698237259870993E-3</v>
      </c>
      <c r="AT100" s="13">
        <v>8.4237642932115091E-3</v>
      </c>
      <c r="AU100" s="13">
        <v>8.2624855115614008E-3</v>
      </c>
      <c r="AV100" s="13">
        <v>8.0866238747066693E-3</v>
      </c>
      <c r="AW100" s="13">
        <v>7.8968734281844501E-3</v>
      </c>
      <c r="AX100" s="13">
        <v>7.6939830303184202E-3</v>
      </c>
      <c r="AY100" s="13">
        <v>7.4787533968171602E-3</v>
      </c>
      <c r="AZ100" s="13">
        <v>7.2520339407150403E-3</v>
      </c>
      <c r="BA100" s="13">
        <v>7.0147194201270104E-3</v>
      </c>
      <c r="BB100" s="13">
        <v>6.7677464070471597E-3</v>
      </c>
      <c r="BC100" s="13">
        <v>6.5120895911268597E-3</v>
      </c>
      <c r="BD100" s="13">
        <v>6.2487579330200698E-3</v>
      </c>
      <c r="BE100" s="13">
        <v>5.97879068247654E-3</v>
      </c>
      <c r="BF100" s="13">
        <v>5.7032532768978702E-3</v>
      </c>
      <c r="BG100" s="13">
        <v>5.4232331365428E-3</v>
      </c>
      <c r="BH100" s="13">
        <v>5.1398353729762902E-3</v>
      </c>
      <c r="BI100" s="13">
        <v>4.8541784276990097E-3</v>
      </c>
      <c r="BJ100" s="13">
        <v>4.5673896581697199E-3</v>
      </c>
      <c r="BK100" s="13">
        <v>4.2806008886404302E-3</v>
      </c>
      <c r="BL100" s="13">
        <v>3.9949439433631497E-3</v>
      </c>
      <c r="BM100" s="13">
        <v>3.7115461797966299E-3</v>
      </c>
      <c r="BN100" s="13">
        <v>3.4315260394415701E-3</v>
      </c>
      <c r="BO100" s="13">
        <v>3.1559886338628899E-3</v>
      </c>
      <c r="BP100" s="13">
        <v>2.8860213833193701E-3</v>
      </c>
      <c r="BQ100" s="13">
        <v>2.6226897252125802E-3</v>
      </c>
      <c r="BR100" s="13">
        <v>2.3670329092922802E-3</v>
      </c>
      <c r="BS100" s="13">
        <v>2.1200598962124199E-3</v>
      </c>
      <c r="BT100" s="13">
        <v>1.8827453756244E-3</v>
      </c>
      <c r="BU100" s="13">
        <v>1.6560259195222699E-3</v>
      </c>
      <c r="BV100" s="13">
        <v>1.4407962860210101E-3</v>
      </c>
      <c r="BW100" s="13">
        <v>1.23790588815499E-3</v>
      </c>
      <c r="BX100" s="13">
        <v>1.0481554416327699E-3</v>
      </c>
      <c r="BY100" s="13">
        <v>8.7229380477803502E-4</v>
      </c>
      <c r="BZ100" s="13">
        <v>7.1101502312792303E-4</v>
      </c>
      <c r="CA100" s="13">
        <v>5.6495559035233604E-4</v>
      </c>
      <c r="CB100" s="13">
        <v>4.3469193630423203E-4</v>
      </c>
      <c r="CC100" s="13">
        <v>3.2073815211433598E-4</v>
      </c>
      <c r="CD100" s="13">
        <v>2.23543961308314E-4</v>
      </c>
      <c r="CE100" s="13">
        <v>1.4349294495347501E-4</v>
      </c>
      <c r="CF100" s="13">
        <v>8.0901027839540301E-5</v>
      </c>
      <c r="CG100" s="13">
        <v>3.6015231667833497E-5</v>
      </c>
      <c r="CH100" s="13">
        <v>9.0127001694727894E-6</v>
      </c>
      <c r="CI100" s="13">
        <v>0</v>
      </c>
    </row>
    <row r="101" spans="1:87" x14ac:dyDescent="0.2">
      <c r="A101" s="11" t="s">
        <v>70</v>
      </c>
      <c r="B101" s="12" t="s">
        <v>57</v>
      </c>
      <c r="C101" t="s">
        <v>181</v>
      </c>
      <c r="D101" s="13">
        <v>2.3662912000228901E-3</v>
      </c>
      <c r="E101" s="13">
        <v>2.3662912000228901E-3</v>
      </c>
      <c r="F101" s="13">
        <v>2.3662912000228901E-3</v>
      </c>
      <c r="G101" s="13">
        <v>2.3662912000228901E-3</v>
      </c>
      <c r="H101" s="13">
        <v>2.3662912000228901E-3</v>
      </c>
      <c r="I101" s="13">
        <v>-3.6611891826724401E-3</v>
      </c>
      <c r="J101" s="13">
        <v>-3.6611891826724401E-3</v>
      </c>
      <c r="K101" s="13">
        <v>-3.6611891826724401E-3</v>
      </c>
      <c r="L101" s="13">
        <v>-3.6611891826724401E-3</v>
      </c>
      <c r="M101" s="13">
        <v>-3.6611891826724401E-3</v>
      </c>
      <c r="N101" s="13">
        <v>-3.6611891826724401E-3</v>
      </c>
      <c r="O101" s="13">
        <v>-9.4539182833102905E-3</v>
      </c>
      <c r="P101" s="13">
        <v>-9.4539182833102905E-3</v>
      </c>
      <c r="Q101" s="13">
        <v>-9.4539182833102905E-3</v>
      </c>
      <c r="R101" s="13">
        <v>-9.4539182833102905E-3</v>
      </c>
      <c r="S101" s="13">
        <v>-9.4539182833102905E-3</v>
      </c>
      <c r="T101" s="13">
        <v>-9.4539182833102905E-3</v>
      </c>
      <c r="U101" s="13">
        <v>-9.4539182833102905E-3</v>
      </c>
      <c r="V101" s="13">
        <v>-9.4539182833102905E-3</v>
      </c>
      <c r="W101" s="13">
        <v>-9.4539182833102905E-3</v>
      </c>
      <c r="X101" s="13">
        <v>-9.4539182833102905E-3</v>
      </c>
      <c r="Y101" s="13">
        <v>-9.4539182833102905E-3</v>
      </c>
      <c r="Z101" s="13">
        <v>-9.4539182833102905E-3</v>
      </c>
      <c r="AA101" s="13">
        <v>-8.0638646295954092E-3</v>
      </c>
      <c r="AB101" s="13">
        <v>-8.0638646295954092E-3</v>
      </c>
      <c r="AC101" s="13">
        <v>-8.0638646295954092E-3</v>
      </c>
      <c r="AD101" s="13">
        <v>-8.0638646295954092E-3</v>
      </c>
      <c r="AE101" s="13">
        <v>-8.0638646295954092E-3</v>
      </c>
      <c r="AF101" s="13">
        <v>-8.0638646295954092E-3</v>
      </c>
      <c r="AG101" s="13">
        <v>-8.0638646295954092E-3</v>
      </c>
      <c r="AH101" s="13">
        <v>-8.0638646295954092E-3</v>
      </c>
      <c r="AI101" s="13">
        <v>-8.0638646295954092E-3</v>
      </c>
      <c r="AJ101" s="13">
        <v>-8.0638646295954092E-3</v>
      </c>
      <c r="AK101" s="13">
        <v>-8.0638646295954092E-3</v>
      </c>
      <c r="AL101" s="13">
        <v>0</v>
      </c>
      <c r="AM101" s="13">
        <v>0</v>
      </c>
      <c r="AN101" s="13">
        <v>0</v>
      </c>
      <c r="AO101" s="13">
        <v>0</v>
      </c>
      <c r="AP101" s="13">
        <v>0</v>
      </c>
      <c r="AQ101" s="13">
        <v>0</v>
      </c>
      <c r="AR101" s="13">
        <v>0</v>
      </c>
      <c r="AS101" s="13">
        <v>0</v>
      </c>
      <c r="AT101" s="13">
        <v>0</v>
      </c>
      <c r="AU101" s="13">
        <v>0</v>
      </c>
      <c r="AV101" s="13">
        <v>0</v>
      </c>
      <c r="AW101" s="13">
        <v>0</v>
      </c>
      <c r="AX101" s="13">
        <v>0</v>
      </c>
      <c r="AY101" s="13">
        <v>0</v>
      </c>
      <c r="AZ101" s="13">
        <v>0</v>
      </c>
      <c r="BA101" s="13">
        <v>0</v>
      </c>
      <c r="BB101" s="13">
        <v>0</v>
      </c>
      <c r="BC101" s="13">
        <v>0</v>
      </c>
      <c r="BD101" s="13">
        <v>0</v>
      </c>
      <c r="BE101" s="13">
        <v>0</v>
      </c>
      <c r="BF101" s="13">
        <v>0</v>
      </c>
      <c r="BG101" s="13">
        <v>0</v>
      </c>
      <c r="BH101" s="13">
        <v>0</v>
      </c>
      <c r="BI101" s="13">
        <v>0</v>
      </c>
      <c r="BJ101" s="13">
        <v>0</v>
      </c>
      <c r="BK101" s="13">
        <v>0</v>
      </c>
      <c r="BL101" s="13">
        <v>0</v>
      </c>
      <c r="BM101" s="13">
        <v>0</v>
      </c>
      <c r="BN101" s="13">
        <v>0</v>
      </c>
      <c r="BO101" s="13">
        <v>0</v>
      </c>
      <c r="BP101" s="13">
        <v>0</v>
      </c>
      <c r="BQ101" s="13">
        <v>0</v>
      </c>
      <c r="BR101" s="13">
        <v>0</v>
      </c>
      <c r="BS101" s="13">
        <v>0</v>
      </c>
      <c r="BT101" s="13">
        <v>0</v>
      </c>
      <c r="BU101" s="13">
        <v>0</v>
      </c>
      <c r="BV101" s="13">
        <v>0</v>
      </c>
      <c r="BW101" s="13">
        <v>0</v>
      </c>
      <c r="BX101" s="13">
        <v>0</v>
      </c>
      <c r="BY101" s="13">
        <v>0</v>
      </c>
      <c r="BZ101" s="13">
        <v>0</v>
      </c>
      <c r="CA101" s="13">
        <v>0</v>
      </c>
      <c r="CB101" s="13">
        <v>0</v>
      </c>
      <c r="CC101" s="13">
        <v>0</v>
      </c>
      <c r="CD101" s="13">
        <v>0</v>
      </c>
      <c r="CE101" s="13">
        <v>0</v>
      </c>
      <c r="CF101" s="13">
        <v>0</v>
      </c>
      <c r="CG101" s="13">
        <v>0</v>
      </c>
      <c r="CH101" s="13">
        <v>0</v>
      </c>
      <c r="CI101" s="13">
        <v>0</v>
      </c>
    </row>
    <row r="102" spans="1:87" x14ac:dyDescent="0.2">
      <c r="A102" s="11" t="s">
        <v>70</v>
      </c>
      <c r="B102" s="12" t="s">
        <v>68</v>
      </c>
      <c r="C102" t="s">
        <v>182</v>
      </c>
      <c r="D102" s="13">
        <v>2.3662912000228901E-3</v>
      </c>
      <c r="E102" s="13">
        <v>2.3662912000228901E-3</v>
      </c>
      <c r="F102" s="13">
        <v>2.3662912000228901E-3</v>
      </c>
      <c r="G102" s="13">
        <v>2.3662912000228901E-3</v>
      </c>
      <c r="H102" s="13">
        <v>2.3662912000228901E-3</v>
      </c>
      <c r="I102" s="13">
        <v>-3.6611891826724401E-3</v>
      </c>
      <c r="J102" s="13">
        <v>-3.6611891826724401E-3</v>
      </c>
      <c r="K102" s="13">
        <v>-3.6611891826724401E-3</v>
      </c>
      <c r="L102" s="13">
        <v>-3.6611891826724401E-3</v>
      </c>
      <c r="M102" s="13">
        <v>-3.6611891826724401E-3</v>
      </c>
      <c r="N102" s="13">
        <v>-3.6611891826724401E-3</v>
      </c>
      <c r="O102" s="13">
        <v>-9.4539182833102905E-3</v>
      </c>
      <c r="P102" s="13">
        <v>-9.4539182833102905E-3</v>
      </c>
      <c r="Q102" s="13">
        <v>-9.4539182833102905E-3</v>
      </c>
      <c r="R102" s="13">
        <v>-9.4539182833102905E-3</v>
      </c>
      <c r="S102" s="13">
        <v>-9.4539182833102905E-3</v>
      </c>
      <c r="T102" s="13">
        <v>-9.4539182833102905E-3</v>
      </c>
      <c r="U102" s="13">
        <v>-9.4539182833102905E-3</v>
      </c>
      <c r="V102" s="13">
        <v>-9.4539182833102905E-3</v>
      </c>
      <c r="W102" s="13">
        <v>-9.4539182833102905E-3</v>
      </c>
      <c r="X102" s="13">
        <v>-9.4539182833102905E-3</v>
      </c>
      <c r="Y102" s="13">
        <v>-9.4539182833102905E-3</v>
      </c>
      <c r="Z102" s="13">
        <v>-9.4539182833102905E-3</v>
      </c>
      <c r="AA102" s="13">
        <v>-8.0638646295954092E-3</v>
      </c>
      <c r="AB102" s="13">
        <v>-8.0638646295954092E-3</v>
      </c>
      <c r="AC102" s="13">
        <v>-8.0638646295954092E-3</v>
      </c>
      <c r="AD102" s="13">
        <v>-8.0638646295954092E-3</v>
      </c>
      <c r="AE102" s="13">
        <v>-8.0638646295954092E-3</v>
      </c>
      <c r="AF102" s="13">
        <v>-8.0638646295954092E-3</v>
      </c>
      <c r="AG102" s="13">
        <v>-8.0638646295954092E-3</v>
      </c>
      <c r="AH102" s="13">
        <v>-8.0638646295954092E-3</v>
      </c>
      <c r="AI102" s="13">
        <v>-8.0638646295954092E-3</v>
      </c>
      <c r="AJ102" s="13">
        <v>-8.0638646295954092E-3</v>
      </c>
      <c r="AK102" s="13">
        <v>-8.0638646295954092E-3</v>
      </c>
      <c r="AL102" s="13">
        <v>0</v>
      </c>
      <c r="AM102" s="13">
        <v>0</v>
      </c>
      <c r="AN102" s="13">
        <v>0</v>
      </c>
      <c r="AO102" s="13">
        <v>0</v>
      </c>
      <c r="AP102" s="13">
        <v>0</v>
      </c>
      <c r="AQ102" s="13">
        <v>0</v>
      </c>
      <c r="AR102" s="13">
        <v>0</v>
      </c>
      <c r="AS102" s="13">
        <v>0</v>
      </c>
      <c r="AT102" s="13">
        <v>0</v>
      </c>
      <c r="AU102" s="13">
        <v>0</v>
      </c>
      <c r="AV102" s="13">
        <v>0</v>
      </c>
      <c r="AW102" s="13">
        <v>0</v>
      </c>
      <c r="AX102" s="13">
        <v>0</v>
      </c>
      <c r="AY102" s="13">
        <v>0</v>
      </c>
      <c r="AZ102" s="13">
        <v>0</v>
      </c>
      <c r="BA102" s="13">
        <v>0</v>
      </c>
      <c r="BB102" s="13">
        <v>0</v>
      </c>
      <c r="BC102" s="13">
        <v>0</v>
      </c>
      <c r="BD102" s="13">
        <v>0</v>
      </c>
      <c r="BE102" s="13">
        <v>0</v>
      </c>
      <c r="BF102" s="13">
        <v>0</v>
      </c>
      <c r="BG102" s="13">
        <v>0</v>
      </c>
      <c r="BH102" s="13">
        <v>0</v>
      </c>
      <c r="BI102" s="13">
        <v>0</v>
      </c>
      <c r="BJ102" s="13">
        <v>0</v>
      </c>
      <c r="BK102" s="13">
        <v>0</v>
      </c>
      <c r="BL102" s="13">
        <v>0</v>
      </c>
      <c r="BM102" s="13">
        <v>0</v>
      </c>
      <c r="BN102" s="13">
        <v>0</v>
      </c>
      <c r="BO102" s="13">
        <v>0</v>
      </c>
      <c r="BP102" s="13">
        <v>0</v>
      </c>
      <c r="BQ102" s="13">
        <v>0</v>
      </c>
      <c r="BR102" s="13">
        <v>0</v>
      </c>
      <c r="BS102" s="13">
        <v>0</v>
      </c>
      <c r="BT102" s="13">
        <v>0</v>
      </c>
      <c r="BU102" s="13">
        <v>0</v>
      </c>
      <c r="BV102" s="13">
        <v>0</v>
      </c>
      <c r="BW102" s="13">
        <v>0</v>
      </c>
      <c r="BX102" s="13">
        <v>0</v>
      </c>
      <c r="BY102" s="13">
        <v>0</v>
      </c>
      <c r="BZ102" s="13">
        <v>0</v>
      </c>
      <c r="CA102" s="13">
        <v>0</v>
      </c>
      <c r="CB102" s="13">
        <v>0</v>
      </c>
      <c r="CC102" s="13">
        <v>0</v>
      </c>
      <c r="CD102" s="13">
        <v>0</v>
      </c>
      <c r="CE102" s="13">
        <v>0</v>
      </c>
      <c r="CF102" s="13">
        <v>0</v>
      </c>
      <c r="CG102" s="13">
        <v>0</v>
      </c>
      <c r="CH102" s="13">
        <v>0</v>
      </c>
      <c r="CI102" s="13">
        <v>0</v>
      </c>
    </row>
    <row r="103" spans="1:87" x14ac:dyDescent="0.2">
      <c r="A103" s="11" t="s">
        <v>70</v>
      </c>
      <c r="B103" s="12" t="s">
        <v>63</v>
      </c>
      <c r="C103" t="s">
        <v>183</v>
      </c>
      <c r="D103" s="13">
        <v>2.3662912000228901E-3</v>
      </c>
      <c r="E103" s="13">
        <v>2.3662912000228901E-3</v>
      </c>
      <c r="F103" s="13">
        <v>2.3662912000228901E-3</v>
      </c>
      <c r="G103" s="13">
        <v>2.3662912000228901E-3</v>
      </c>
      <c r="H103" s="13">
        <v>2.3662912000228901E-3</v>
      </c>
      <c r="I103" s="13">
        <v>-3.6611891826724401E-3</v>
      </c>
      <c r="J103" s="13">
        <v>-3.6611891826724401E-3</v>
      </c>
      <c r="K103" s="13">
        <v>-3.6611891826724401E-3</v>
      </c>
      <c r="L103" s="13">
        <v>-3.6611891826724401E-3</v>
      </c>
      <c r="M103" s="13">
        <v>-3.6611891826724401E-3</v>
      </c>
      <c r="N103" s="13">
        <v>-3.6611891826724401E-3</v>
      </c>
      <c r="O103" s="13">
        <v>-9.4539182833102905E-3</v>
      </c>
      <c r="P103" s="13">
        <v>-9.4539182833102905E-3</v>
      </c>
      <c r="Q103" s="13">
        <v>-9.4539182833102905E-3</v>
      </c>
      <c r="R103" s="13">
        <v>-9.4539182833102905E-3</v>
      </c>
      <c r="S103" s="13">
        <v>-9.4539182833102905E-3</v>
      </c>
      <c r="T103" s="13">
        <v>-9.4539182833102905E-3</v>
      </c>
      <c r="U103" s="13">
        <v>-9.4539182833102905E-3</v>
      </c>
      <c r="V103" s="13">
        <v>-9.4539182833102905E-3</v>
      </c>
      <c r="W103" s="13">
        <v>-9.4539182833102905E-3</v>
      </c>
      <c r="X103" s="13">
        <v>-9.4539182833102905E-3</v>
      </c>
      <c r="Y103" s="13">
        <v>-9.4539182833102905E-3</v>
      </c>
      <c r="Z103" s="13">
        <v>-9.4539182833102905E-3</v>
      </c>
      <c r="AA103" s="13">
        <v>-8.0638646295954092E-3</v>
      </c>
      <c r="AB103" s="13">
        <v>-8.0638646295954092E-3</v>
      </c>
      <c r="AC103" s="13">
        <v>-8.0638646295954092E-3</v>
      </c>
      <c r="AD103" s="13">
        <v>-8.0638646295954092E-3</v>
      </c>
      <c r="AE103" s="13">
        <v>-8.0638646295954092E-3</v>
      </c>
      <c r="AF103" s="13">
        <v>-8.0638646295954092E-3</v>
      </c>
      <c r="AG103" s="13">
        <v>-8.0638646295954092E-3</v>
      </c>
      <c r="AH103" s="13">
        <v>-8.0638646295954092E-3</v>
      </c>
      <c r="AI103" s="13">
        <v>-8.0638646295954092E-3</v>
      </c>
      <c r="AJ103" s="13">
        <v>-8.0638646295954092E-3</v>
      </c>
      <c r="AK103" s="13">
        <v>-8.0638646295954092E-3</v>
      </c>
      <c r="AL103" s="13">
        <v>0</v>
      </c>
      <c r="AM103" s="13">
        <v>0</v>
      </c>
      <c r="AN103" s="13">
        <v>0</v>
      </c>
      <c r="AO103" s="13">
        <v>0</v>
      </c>
      <c r="AP103" s="13">
        <v>0</v>
      </c>
      <c r="AQ103" s="13">
        <v>0</v>
      </c>
      <c r="AR103" s="13">
        <v>0</v>
      </c>
      <c r="AS103" s="13">
        <v>0</v>
      </c>
      <c r="AT103" s="13">
        <v>0</v>
      </c>
      <c r="AU103" s="13">
        <v>0</v>
      </c>
      <c r="AV103" s="13">
        <v>0</v>
      </c>
      <c r="AW103" s="13">
        <v>0</v>
      </c>
      <c r="AX103" s="13">
        <v>0</v>
      </c>
      <c r="AY103" s="13">
        <v>0</v>
      </c>
      <c r="AZ103" s="13">
        <v>0</v>
      </c>
      <c r="BA103" s="13">
        <v>0</v>
      </c>
      <c r="BB103" s="13">
        <v>0</v>
      </c>
      <c r="BC103" s="13">
        <v>0</v>
      </c>
      <c r="BD103" s="13">
        <v>0</v>
      </c>
      <c r="BE103" s="13">
        <v>0</v>
      </c>
      <c r="BF103" s="13">
        <v>0</v>
      </c>
      <c r="BG103" s="13">
        <v>0</v>
      </c>
      <c r="BH103" s="13">
        <v>0</v>
      </c>
      <c r="BI103" s="13">
        <v>0</v>
      </c>
      <c r="BJ103" s="13">
        <v>0</v>
      </c>
      <c r="BK103" s="13">
        <v>0</v>
      </c>
      <c r="BL103" s="13">
        <v>0</v>
      </c>
      <c r="BM103" s="13">
        <v>0</v>
      </c>
      <c r="BN103" s="13">
        <v>0</v>
      </c>
      <c r="BO103" s="13">
        <v>0</v>
      </c>
      <c r="BP103" s="13">
        <v>0</v>
      </c>
      <c r="BQ103" s="13">
        <v>0</v>
      </c>
      <c r="BR103" s="13">
        <v>0</v>
      </c>
      <c r="BS103" s="13">
        <v>0</v>
      </c>
      <c r="BT103" s="13">
        <v>0</v>
      </c>
      <c r="BU103" s="13">
        <v>0</v>
      </c>
      <c r="BV103" s="13">
        <v>0</v>
      </c>
      <c r="BW103" s="13">
        <v>0</v>
      </c>
      <c r="BX103" s="13">
        <v>0</v>
      </c>
      <c r="BY103" s="13">
        <v>0</v>
      </c>
      <c r="BZ103" s="13">
        <v>0</v>
      </c>
      <c r="CA103" s="13">
        <v>0</v>
      </c>
      <c r="CB103" s="13">
        <v>0</v>
      </c>
      <c r="CC103" s="13">
        <v>0</v>
      </c>
      <c r="CD103" s="13">
        <v>0</v>
      </c>
      <c r="CE103" s="13">
        <v>0</v>
      </c>
      <c r="CF103" s="13">
        <v>0</v>
      </c>
      <c r="CG103" s="13">
        <v>0</v>
      </c>
      <c r="CH103" s="13">
        <v>0</v>
      </c>
      <c r="CI103" s="13">
        <v>0</v>
      </c>
    </row>
    <row r="104" spans="1:87" x14ac:dyDescent="0.2">
      <c r="A104" s="11" t="s">
        <v>70</v>
      </c>
      <c r="B104" s="12" t="s">
        <v>60</v>
      </c>
      <c r="C104" t="s">
        <v>184</v>
      </c>
      <c r="D104" s="13">
        <v>2.3662912000228901E-3</v>
      </c>
      <c r="E104" s="13">
        <v>2.3662912000228901E-3</v>
      </c>
      <c r="F104" s="13">
        <v>2.3662912000228901E-3</v>
      </c>
      <c r="G104" s="13">
        <v>2.3662912000228901E-3</v>
      </c>
      <c r="H104" s="13">
        <v>2.3662912000228901E-3</v>
      </c>
      <c r="I104" s="13">
        <v>-3.6611891826724401E-3</v>
      </c>
      <c r="J104" s="13">
        <v>-3.6611891826724401E-3</v>
      </c>
      <c r="K104" s="13">
        <v>-3.6611891826724401E-3</v>
      </c>
      <c r="L104" s="13">
        <v>-3.6611891826724401E-3</v>
      </c>
      <c r="M104" s="13">
        <v>-3.6611891826724401E-3</v>
      </c>
      <c r="N104" s="13">
        <v>-3.6611891826724401E-3</v>
      </c>
      <c r="O104" s="13">
        <v>-9.4539182833102905E-3</v>
      </c>
      <c r="P104" s="13">
        <v>-9.4539182833102905E-3</v>
      </c>
      <c r="Q104" s="13">
        <v>-9.4539182833102905E-3</v>
      </c>
      <c r="R104" s="13">
        <v>-9.4539182833102905E-3</v>
      </c>
      <c r="S104" s="13">
        <v>-9.4539182833102905E-3</v>
      </c>
      <c r="T104" s="13">
        <v>-9.4539182833102905E-3</v>
      </c>
      <c r="U104" s="13">
        <v>-9.4539182833102905E-3</v>
      </c>
      <c r="V104" s="13">
        <v>-9.4539182833102905E-3</v>
      </c>
      <c r="W104" s="13">
        <v>-9.4539182833102905E-3</v>
      </c>
      <c r="X104" s="13">
        <v>-9.4539182833102905E-3</v>
      </c>
      <c r="Y104" s="13">
        <v>-9.4539182833102905E-3</v>
      </c>
      <c r="Z104" s="13">
        <v>-9.4539182833102905E-3</v>
      </c>
      <c r="AA104" s="13">
        <v>-8.0638646295954092E-3</v>
      </c>
      <c r="AB104" s="13">
        <v>-8.0638646295954092E-3</v>
      </c>
      <c r="AC104" s="13">
        <v>-8.0638646295954092E-3</v>
      </c>
      <c r="AD104" s="13">
        <v>-8.0638646295954092E-3</v>
      </c>
      <c r="AE104" s="13">
        <v>-8.0638646295954092E-3</v>
      </c>
      <c r="AF104" s="13">
        <v>-8.0638646295954092E-3</v>
      </c>
      <c r="AG104" s="13">
        <v>-8.0638646295954092E-3</v>
      </c>
      <c r="AH104" s="13">
        <v>-8.0638646295954092E-3</v>
      </c>
      <c r="AI104" s="13">
        <v>-8.0638646295954092E-3</v>
      </c>
      <c r="AJ104" s="13">
        <v>-8.0638646295954092E-3</v>
      </c>
      <c r="AK104" s="13">
        <v>-8.0638646295954092E-3</v>
      </c>
      <c r="AL104" s="13">
        <v>0</v>
      </c>
      <c r="AM104" s="13">
        <v>0</v>
      </c>
      <c r="AN104" s="13">
        <v>0</v>
      </c>
      <c r="AO104" s="13">
        <v>0</v>
      </c>
      <c r="AP104" s="13">
        <v>0</v>
      </c>
      <c r="AQ104" s="13">
        <v>0</v>
      </c>
      <c r="AR104" s="13">
        <v>0</v>
      </c>
      <c r="AS104" s="13">
        <v>0</v>
      </c>
      <c r="AT104" s="13">
        <v>0</v>
      </c>
      <c r="AU104" s="13">
        <v>0</v>
      </c>
      <c r="AV104" s="13">
        <v>0</v>
      </c>
      <c r="AW104" s="13">
        <v>0</v>
      </c>
      <c r="AX104" s="13">
        <v>0</v>
      </c>
      <c r="AY104" s="13">
        <v>0</v>
      </c>
      <c r="AZ104" s="13">
        <v>0</v>
      </c>
      <c r="BA104" s="13">
        <v>0</v>
      </c>
      <c r="BB104" s="13">
        <v>0</v>
      </c>
      <c r="BC104" s="13">
        <v>0</v>
      </c>
      <c r="BD104" s="13">
        <v>0</v>
      </c>
      <c r="BE104" s="13">
        <v>0</v>
      </c>
      <c r="BF104" s="13">
        <v>0</v>
      </c>
      <c r="BG104" s="13">
        <v>0</v>
      </c>
      <c r="BH104" s="13">
        <v>0</v>
      </c>
      <c r="BI104" s="13">
        <v>0</v>
      </c>
      <c r="BJ104" s="13">
        <v>0</v>
      </c>
      <c r="BK104" s="13">
        <v>0</v>
      </c>
      <c r="BL104" s="13">
        <v>0</v>
      </c>
      <c r="BM104" s="13">
        <v>0</v>
      </c>
      <c r="BN104" s="13">
        <v>0</v>
      </c>
      <c r="BO104" s="13">
        <v>0</v>
      </c>
      <c r="BP104" s="13">
        <v>0</v>
      </c>
      <c r="BQ104" s="13">
        <v>0</v>
      </c>
      <c r="BR104" s="13">
        <v>0</v>
      </c>
      <c r="BS104" s="13">
        <v>0</v>
      </c>
      <c r="BT104" s="13">
        <v>0</v>
      </c>
      <c r="BU104" s="13">
        <v>0</v>
      </c>
      <c r="BV104" s="13">
        <v>0</v>
      </c>
      <c r="BW104" s="13">
        <v>0</v>
      </c>
      <c r="BX104" s="13">
        <v>0</v>
      </c>
      <c r="BY104" s="13">
        <v>0</v>
      </c>
      <c r="BZ104" s="13">
        <v>0</v>
      </c>
      <c r="CA104" s="13">
        <v>0</v>
      </c>
      <c r="CB104" s="13">
        <v>0</v>
      </c>
      <c r="CC104" s="13">
        <v>0</v>
      </c>
      <c r="CD104" s="13">
        <v>0</v>
      </c>
      <c r="CE104" s="13">
        <v>0</v>
      </c>
      <c r="CF104" s="13">
        <v>0</v>
      </c>
      <c r="CG104" s="13">
        <v>0</v>
      </c>
      <c r="CH104" s="13">
        <v>0</v>
      </c>
      <c r="CI104" s="13">
        <v>0</v>
      </c>
    </row>
    <row r="105" spans="1:87" x14ac:dyDescent="0.2">
      <c r="A105" s="11" t="s">
        <v>70</v>
      </c>
      <c r="B105" s="12" t="s">
        <v>75</v>
      </c>
      <c r="C105" t="s">
        <v>185</v>
      </c>
      <c r="D105" s="13">
        <v>2.3662912000228901E-3</v>
      </c>
      <c r="E105" s="13">
        <v>2.3662912000228901E-3</v>
      </c>
      <c r="F105" s="13">
        <v>2.3662912000228901E-3</v>
      </c>
      <c r="G105" s="13">
        <v>2.3662912000228901E-3</v>
      </c>
      <c r="H105" s="13">
        <v>2.3662912000228901E-3</v>
      </c>
      <c r="I105" s="13">
        <v>-3.6611891826724401E-3</v>
      </c>
      <c r="J105" s="13">
        <v>-3.6611891826724401E-3</v>
      </c>
      <c r="K105" s="13">
        <v>-3.6611891826724401E-3</v>
      </c>
      <c r="L105" s="13">
        <v>-3.6611891826724401E-3</v>
      </c>
      <c r="M105" s="13">
        <v>-3.6611891826724401E-3</v>
      </c>
      <c r="N105" s="13">
        <v>-3.6611891826724401E-3</v>
      </c>
      <c r="O105" s="13">
        <v>-9.4539182833102905E-3</v>
      </c>
      <c r="P105" s="13">
        <v>-9.4539182833102905E-3</v>
      </c>
      <c r="Q105" s="13">
        <v>-9.4539182833102905E-3</v>
      </c>
      <c r="R105" s="13">
        <v>-9.4539182833102905E-3</v>
      </c>
      <c r="S105" s="13">
        <v>-9.4539182833102905E-3</v>
      </c>
      <c r="T105" s="13">
        <v>-9.4539182833102905E-3</v>
      </c>
      <c r="U105" s="13">
        <v>-9.4539182833102905E-3</v>
      </c>
      <c r="V105" s="13">
        <v>-9.4539182833102905E-3</v>
      </c>
      <c r="W105" s="13">
        <v>-9.4539182833102905E-3</v>
      </c>
      <c r="X105" s="13">
        <v>-9.4539182833102905E-3</v>
      </c>
      <c r="Y105" s="13">
        <v>-9.4539182833102905E-3</v>
      </c>
      <c r="Z105" s="13">
        <v>-9.4539182833102905E-3</v>
      </c>
      <c r="AA105" s="13">
        <v>-8.0638646295954092E-3</v>
      </c>
      <c r="AB105" s="13">
        <v>-8.0638646295954092E-3</v>
      </c>
      <c r="AC105" s="13">
        <v>-8.0638646295954092E-3</v>
      </c>
      <c r="AD105" s="13">
        <v>-8.0638646295954092E-3</v>
      </c>
      <c r="AE105" s="13">
        <v>-8.0638646295954092E-3</v>
      </c>
      <c r="AF105" s="13">
        <v>-8.0638646295954092E-3</v>
      </c>
      <c r="AG105" s="13">
        <v>-8.0638646295954092E-3</v>
      </c>
      <c r="AH105" s="13">
        <v>-8.0638646295954092E-3</v>
      </c>
      <c r="AI105" s="13">
        <v>-8.0638646295954092E-3</v>
      </c>
      <c r="AJ105" s="13">
        <v>-8.0638646295954092E-3</v>
      </c>
      <c r="AK105" s="13">
        <v>-8.0638646295954092E-3</v>
      </c>
      <c r="AL105" s="13">
        <v>0</v>
      </c>
      <c r="AM105" s="13">
        <v>0</v>
      </c>
      <c r="AN105" s="13">
        <v>0</v>
      </c>
      <c r="AO105" s="13">
        <v>0</v>
      </c>
      <c r="AP105" s="13">
        <v>0</v>
      </c>
      <c r="AQ105" s="13">
        <v>0</v>
      </c>
      <c r="AR105" s="13">
        <v>0</v>
      </c>
      <c r="AS105" s="13">
        <v>0</v>
      </c>
      <c r="AT105" s="13">
        <v>0</v>
      </c>
      <c r="AU105" s="13">
        <v>0</v>
      </c>
      <c r="AV105" s="13">
        <v>0</v>
      </c>
      <c r="AW105" s="13">
        <v>0</v>
      </c>
      <c r="AX105" s="13">
        <v>0</v>
      </c>
      <c r="AY105" s="13">
        <v>0</v>
      </c>
      <c r="AZ105" s="13">
        <v>0</v>
      </c>
      <c r="BA105" s="13">
        <v>0</v>
      </c>
      <c r="BB105" s="13">
        <v>0</v>
      </c>
      <c r="BC105" s="13">
        <v>0</v>
      </c>
      <c r="BD105" s="13">
        <v>0</v>
      </c>
      <c r="BE105" s="13">
        <v>0</v>
      </c>
      <c r="BF105" s="13">
        <v>0</v>
      </c>
      <c r="BG105" s="13">
        <v>0</v>
      </c>
      <c r="BH105" s="13">
        <v>0</v>
      </c>
      <c r="BI105" s="13">
        <v>0</v>
      </c>
      <c r="BJ105" s="13">
        <v>0</v>
      </c>
      <c r="BK105" s="13">
        <v>0</v>
      </c>
      <c r="BL105" s="13">
        <v>0</v>
      </c>
      <c r="BM105" s="13">
        <v>0</v>
      </c>
      <c r="BN105" s="13">
        <v>0</v>
      </c>
      <c r="BO105" s="13">
        <v>0</v>
      </c>
      <c r="BP105" s="13">
        <v>0</v>
      </c>
      <c r="BQ105" s="13">
        <v>0</v>
      </c>
      <c r="BR105" s="13">
        <v>0</v>
      </c>
      <c r="BS105" s="13">
        <v>0</v>
      </c>
      <c r="BT105" s="13">
        <v>0</v>
      </c>
      <c r="BU105" s="13">
        <v>0</v>
      </c>
      <c r="BV105" s="13">
        <v>0</v>
      </c>
      <c r="BW105" s="13">
        <v>0</v>
      </c>
      <c r="BX105" s="13">
        <v>0</v>
      </c>
      <c r="BY105" s="13">
        <v>0</v>
      </c>
      <c r="BZ105" s="13">
        <v>0</v>
      </c>
      <c r="CA105" s="13">
        <v>0</v>
      </c>
      <c r="CB105" s="13">
        <v>0</v>
      </c>
      <c r="CC105" s="13">
        <v>0</v>
      </c>
      <c r="CD105" s="13">
        <v>0</v>
      </c>
      <c r="CE105" s="13">
        <v>0</v>
      </c>
      <c r="CF105" s="13">
        <v>0</v>
      </c>
      <c r="CG105" s="13">
        <v>0</v>
      </c>
      <c r="CH105" s="13">
        <v>0</v>
      </c>
      <c r="CI105" s="13">
        <v>0</v>
      </c>
    </row>
    <row r="106" spans="1:87" x14ac:dyDescent="0.2">
      <c r="A106" s="11" t="s">
        <v>70</v>
      </c>
      <c r="B106" s="12" t="s">
        <v>67</v>
      </c>
      <c r="C106" t="s">
        <v>186</v>
      </c>
      <c r="D106" s="13">
        <v>2.3662912000228901E-3</v>
      </c>
      <c r="E106" s="13">
        <v>2.3662912000228901E-3</v>
      </c>
      <c r="F106" s="13">
        <v>2.3662912000228901E-3</v>
      </c>
      <c r="G106" s="13">
        <v>2.3662912000228901E-3</v>
      </c>
      <c r="H106" s="13">
        <v>2.3662912000228901E-3</v>
      </c>
      <c r="I106" s="13">
        <v>-3.6611891826724401E-3</v>
      </c>
      <c r="J106" s="13">
        <v>-3.6611891826724401E-3</v>
      </c>
      <c r="K106" s="13">
        <v>-3.6611891826724401E-3</v>
      </c>
      <c r="L106" s="13">
        <v>-3.6611891826724401E-3</v>
      </c>
      <c r="M106" s="13">
        <v>-3.6611891826724401E-3</v>
      </c>
      <c r="N106" s="13">
        <v>-3.6611891826724401E-3</v>
      </c>
      <c r="O106" s="13">
        <v>-9.4539182833102905E-3</v>
      </c>
      <c r="P106" s="13">
        <v>-9.4539182833102905E-3</v>
      </c>
      <c r="Q106" s="13">
        <v>-9.4539182833102905E-3</v>
      </c>
      <c r="R106" s="13">
        <v>-9.4539182833102905E-3</v>
      </c>
      <c r="S106" s="13">
        <v>-9.4539182833102905E-3</v>
      </c>
      <c r="T106" s="13">
        <v>-9.4539182833102905E-3</v>
      </c>
      <c r="U106" s="13">
        <v>-9.4539182833102905E-3</v>
      </c>
      <c r="V106" s="13">
        <v>-9.4539182833102905E-3</v>
      </c>
      <c r="W106" s="13">
        <v>-9.4539182833102905E-3</v>
      </c>
      <c r="X106" s="13">
        <v>-9.4539182833102905E-3</v>
      </c>
      <c r="Y106" s="13">
        <v>-9.4539182833102905E-3</v>
      </c>
      <c r="Z106" s="13">
        <v>-9.4539182833102905E-3</v>
      </c>
      <c r="AA106" s="13">
        <v>-8.0638646295954092E-3</v>
      </c>
      <c r="AB106" s="13">
        <v>-8.0638646295954092E-3</v>
      </c>
      <c r="AC106" s="13">
        <v>-8.0638646295954092E-3</v>
      </c>
      <c r="AD106" s="13">
        <v>-8.0638646295954092E-3</v>
      </c>
      <c r="AE106" s="13">
        <v>-8.0638646295954092E-3</v>
      </c>
      <c r="AF106" s="13">
        <v>-8.0638646295954092E-3</v>
      </c>
      <c r="AG106" s="13">
        <v>-8.0638646295954092E-3</v>
      </c>
      <c r="AH106" s="13">
        <v>-8.0638646295954092E-3</v>
      </c>
      <c r="AI106" s="13">
        <v>-8.0638646295954092E-3</v>
      </c>
      <c r="AJ106" s="13">
        <v>-8.0638646295954092E-3</v>
      </c>
      <c r="AK106" s="13">
        <v>-8.0638646295954092E-3</v>
      </c>
      <c r="AL106" s="13">
        <v>0</v>
      </c>
      <c r="AM106" s="13">
        <v>0</v>
      </c>
      <c r="AN106" s="13">
        <v>0</v>
      </c>
      <c r="AO106" s="13">
        <v>0</v>
      </c>
      <c r="AP106" s="13">
        <v>0</v>
      </c>
      <c r="AQ106" s="13">
        <v>0</v>
      </c>
      <c r="AR106" s="13">
        <v>0</v>
      </c>
      <c r="AS106" s="13">
        <v>0</v>
      </c>
      <c r="AT106" s="13">
        <v>0</v>
      </c>
      <c r="AU106" s="13">
        <v>0</v>
      </c>
      <c r="AV106" s="13">
        <v>0</v>
      </c>
      <c r="AW106" s="13">
        <v>0</v>
      </c>
      <c r="AX106" s="13">
        <v>0</v>
      </c>
      <c r="AY106" s="13">
        <v>0</v>
      </c>
      <c r="AZ106" s="13">
        <v>0</v>
      </c>
      <c r="BA106" s="13">
        <v>0</v>
      </c>
      <c r="BB106" s="13">
        <v>0</v>
      </c>
      <c r="BC106" s="13">
        <v>0</v>
      </c>
      <c r="BD106" s="13">
        <v>0</v>
      </c>
      <c r="BE106" s="13">
        <v>0</v>
      </c>
      <c r="BF106" s="13">
        <v>0</v>
      </c>
      <c r="BG106" s="13">
        <v>0</v>
      </c>
      <c r="BH106" s="13">
        <v>0</v>
      </c>
      <c r="BI106" s="13">
        <v>0</v>
      </c>
      <c r="BJ106" s="13">
        <v>0</v>
      </c>
      <c r="BK106" s="13">
        <v>0</v>
      </c>
      <c r="BL106" s="13">
        <v>0</v>
      </c>
      <c r="BM106" s="13">
        <v>0</v>
      </c>
      <c r="BN106" s="13">
        <v>0</v>
      </c>
      <c r="BO106" s="13">
        <v>0</v>
      </c>
      <c r="BP106" s="13">
        <v>0</v>
      </c>
      <c r="BQ106" s="13">
        <v>0</v>
      </c>
      <c r="BR106" s="13">
        <v>0</v>
      </c>
      <c r="BS106" s="13">
        <v>0</v>
      </c>
      <c r="BT106" s="13">
        <v>0</v>
      </c>
      <c r="BU106" s="13">
        <v>0</v>
      </c>
      <c r="BV106" s="13">
        <v>0</v>
      </c>
      <c r="BW106" s="13">
        <v>0</v>
      </c>
      <c r="BX106" s="13">
        <v>0</v>
      </c>
      <c r="BY106" s="13">
        <v>0</v>
      </c>
      <c r="BZ106" s="13">
        <v>0</v>
      </c>
      <c r="CA106" s="13">
        <v>0</v>
      </c>
      <c r="CB106" s="13">
        <v>0</v>
      </c>
      <c r="CC106" s="13">
        <v>0</v>
      </c>
      <c r="CD106" s="13">
        <v>0</v>
      </c>
      <c r="CE106" s="13">
        <v>0</v>
      </c>
      <c r="CF106" s="13">
        <v>0</v>
      </c>
      <c r="CG106" s="13">
        <v>0</v>
      </c>
      <c r="CH106" s="13">
        <v>0</v>
      </c>
      <c r="CI106" s="13">
        <v>0</v>
      </c>
    </row>
    <row r="107" spans="1:87" x14ac:dyDescent="0.2">
      <c r="A107" s="11" t="s">
        <v>70</v>
      </c>
      <c r="B107" s="12" t="s">
        <v>84</v>
      </c>
      <c r="C107" t="s">
        <v>187</v>
      </c>
      <c r="D107" s="13">
        <v>2.3662912000228901E-3</v>
      </c>
      <c r="E107" s="13">
        <v>2.3662912000228901E-3</v>
      </c>
      <c r="F107" s="13">
        <v>2.3662912000228901E-3</v>
      </c>
      <c r="G107" s="13">
        <v>2.3662912000228901E-3</v>
      </c>
      <c r="H107" s="13">
        <v>2.3662912000228901E-3</v>
      </c>
      <c r="I107" s="13">
        <v>-3.6611891826724401E-3</v>
      </c>
      <c r="J107" s="13">
        <v>-3.6611891826724401E-3</v>
      </c>
      <c r="K107" s="13">
        <v>-3.6611891826724401E-3</v>
      </c>
      <c r="L107" s="13">
        <v>-3.6611891826724401E-3</v>
      </c>
      <c r="M107" s="13">
        <v>-3.6611891826724401E-3</v>
      </c>
      <c r="N107" s="13">
        <v>-3.6611891826724401E-3</v>
      </c>
      <c r="O107" s="13">
        <v>-9.4539182833102905E-3</v>
      </c>
      <c r="P107" s="13">
        <v>-9.4539182833102905E-3</v>
      </c>
      <c r="Q107" s="13">
        <v>-9.4539182833102905E-3</v>
      </c>
      <c r="R107" s="13">
        <v>-9.4539182833102905E-3</v>
      </c>
      <c r="S107" s="13">
        <v>-9.4539182833102905E-3</v>
      </c>
      <c r="T107" s="13">
        <v>-9.4539182833102905E-3</v>
      </c>
      <c r="U107" s="13">
        <v>-9.4539182833102905E-3</v>
      </c>
      <c r="V107" s="13">
        <v>-9.4539182833102905E-3</v>
      </c>
      <c r="W107" s="13">
        <v>-9.4539182833102905E-3</v>
      </c>
      <c r="X107" s="13">
        <v>-9.4539182833102905E-3</v>
      </c>
      <c r="Y107" s="13">
        <v>-9.4539182833102905E-3</v>
      </c>
      <c r="Z107" s="13">
        <v>-9.4539182833102905E-3</v>
      </c>
      <c r="AA107" s="13">
        <v>-8.0638646295954092E-3</v>
      </c>
      <c r="AB107" s="13">
        <v>-8.0638646295954092E-3</v>
      </c>
      <c r="AC107" s="13">
        <v>-8.0638646295954092E-3</v>
      </c>
      <c r="AD107" s="13">
        <v>-8.0638646295954092E-3</v>
      </c>
      <c r="AE107" s="13">
        <v>-8.0638646295954092E-3</v>
      </c>
      <c r="AF107" s="13">
        <v>-8.0638646295954092E-3</v>
      </c>
      <c r="AG107" s="13">
        <v>-8.0638646295954092E-3</v>
      </c>
      <c r="AH107" s="13">
        <v>-8.0638646295954092E-3</v>
      </c>
      <c r="AI107" s="13">
        <v>-8.0638646295954092E-3</v>
      </c>
      <c r="AJ107" s="13">
        <v>-8.0638646295954092E-3</v>
      </c>
      <c r="AK107" s="13">
        <v>-8.0638646295954092E-3</v>
      </c>
      <c r="AL107" s="13">
        <v>0</v>
      </c>
      <c r="AM107" s="13">
        <v>0</v>
      </c>
      <c r="AN107" s="13">
        <v>0</v>
      </c>
      <c r="AO107" s="13">
        <v>0</v>
      </c>
      <c r="AP107" s="13">
        <v>0</v>
      </c>
      <c r="AQ107" s="13">
        <v>0</v>
      </c>
      <c r="AR107" s="13">
        <v>0</v>
      </c>
      <c r="AS107" s="13">
        <v>0</v>
      </c>
      <c r="AT107" s="13">
        <v>0</v>
      </c>
      <c r="AU107" s="13">
        <v>0</v>
      </c>
      <c r="AV107" s="13">
        <v>0</v>
      </c>
      <c r="AW107" s="13">
        <v>0</v>
      </c>
      <c r="AX107" s="13">
        <v>0</v>
      </c>
      <c r="AY107" s="13">
        <v>0</v>
      </c>
      <c r="AZ107" s="13">
        <v>0</v>
      </c>
      <c r="BA107" s="13">
        <v>0</v>
      </c>
      <c r="BB107" s="13">
        <v>0</v>
      </c>
      <c r="BC107" s="13">
        <v>0</v>
      </c>
      <c r="BD107" s="13">
        <v>0</v>
      </c>
      <c r="BE107" s="13">
        <v>0</v>
      </c>
      <c r="BF107" s="13">
        <v>0</v>
      </c>
      <c r="BG107" s="13">
        <v>0</v>
      </c>
      <c r="BH107" s="13">
        <v>0</v>
      </c>
      <c r="BI107" s="13">
        <v>0</v>
      </c>
      <c r="BJ107" s="13">
        <v>0</v>
      </c>
      <c r="BK107" s="13">
        <v>0</v>
      </c>
      <c r="BL107" s="13">
        <v>0</v>
      </c>
      <c r="BM107" s="13">
        <v>0</v>
      </c>
      <c r="BN107" s="13">
        <v>0</v>
      </c>
      <c r="BO107" s="13">
        <v>0</v>
      </c>
      <c r="BP107" s="13">
        <v>0</v>
      </c>
      <c r="BQ107" s="13">
        <v>0</v>
      </c>
      <c r="BR107" s="13">
        <v>0</v>
      </c>
      <c r="BS107" s="13">
        <v>0</v>
      </c>
      <c r="BT107" s="13">
        <v>0</v>
      </c>
      <c r="BU107" s="13">
        <v>0</v>
      </c>
      <c r="BV107" s="13">
        <v>0</v>
      </c>
      <c r="BW107" s="13">
        <v>0</v>
      </c>
      <c r="BX107" s="13">
        <v>0</v>
      </c>
      <c r="BY107" s="13">
        <v>0</v>
      </c>
      <c r="BZ107" s="13">
        <v>0</v>
      </c>
      <c r="CA107" s="13">
        <v>0</v>
      </c>
      <c r="CB107" s="13">
        <v>0</v>
      </c>
      <c r="CC107" s="13">
        <v>0</v>
      </c>
      <c r="CD107" s="13">
        <v>0</v>
      </c>
      <c r="CE107" s="13">
        <v>0</v>
      </c>
      <c r="CF107" s="13">
        <v>0</v>
      </c>
      <c r="CG107" s="13">
        <v>0</v>
      </c>
      <c r="CH107" s="13">
        <v>0</v>
      </c>
      <c r="CI107" s="13">
        <v>0</v>
      </c>
    </row>
    <row r="108" spans="1:87" x14ac:dyDescent="0.2">
      <c r="A108" s="11" t="s">
        <v>70</v>
      </c>
      <c r="B108" s="12" t="s">
        <v>86</v>
      </c>
      <c r="C108" t="s">
        <v>188</v>
      </c>
      <c r="D108" s="13">
        <v>2.3662912000228901E-3</v>
      </c>
      <c r="E108" s="13">
        <v>2.3662912000228901E-3</v>
      </c>
      <c r="F108" s="13">
        <v>2.3662912000228901E-3</v>
      </c>
      <c r="G108" s="13">
        <v>2.3662912000228901E-3</v>
      </c>
      <c r="H108" s="13">
        <v>2.3662912000228901E-3</v>
      </c>
      <c r="I108" s="13">
        <v>-3.6611891826724401E-3</v>
      </c>
      <c r="J108" s="13">
        <v>-3.6611891826724401E-3</v>
      </c>
      <c r="K108" s="13">
        <v>-3.6611891826724401E-3</v>
      </c>
      <c r="L108" s="13">
        <v>-3.6611891826724401E-3</v>
      </c>
      <c r="M108" s="13">
        <v>-3.6611891826724401E-3</v>
      </c>
      <c r="N108" s="13">
        <v>-3.6611891826724401E-3</v>
      </c>
      <c r="O108" s="13">
        <v>-9.4539182833102905E-3</v>
      </c>
      <c r="P108" s="13">
        <v>-9.4539182833102905E-3</v>
      </c>
      <c r="Q108" s="13">
        <v>-9.4539182833102905E-3</v>
      </c>
      <c r="R108" s="13">
        <v>-9.4539182833102905E-3</v>
      </c>
      <c r="S108" s="13">
        <v>-9.4539182833102905E-3</v>
      </c>
      <c r="T108" s="13">
        <v>-9.4539182833102905E-3</v>
      </c>
      <c r="U108" s="13">
        <v>-9.4539182833102905E-3</v>
      </c>
      <c r="V108" s="13">
        <v>-9.4539182833102905E-3</v>
      </c>
      <c r="W108" s="13">
        <v>-9.4539182833102905E-3</v>
      </c>
      <c r="X108" s="13">
        <v>-9.4539182833102905E-3</v>
      </c>
      <c r="Y108" s="13">
        <v>-9.4539182833102905E-3</v>
      </c>
      <c r="Z108" s="13">
        <v>-9.4539182833102905E-3</v>
      </c>
      <c r="AA108" s="13">
        <v>-8.0638646295954092E-3</v>
      </c>
      <c r="AB108" s="13">
        <v>-8.0638646295954092E-3</v>
      </c>
      <c r="AC108" s="13">
        <v>-8.0638646295954092E-3</v>
      </c>
      <c r="AD108" s="13">
        <v>-8.0638646295954092E-3</v>
      </c>
      <c r="AE108" s="13">
        <v>-8.0638646295954092E-3</v>
      </c>
      <c r="AF108" s="13">
        <v>-8.0638646295954092E-3</v>
      </c>
      <c r="AG108" s="13">
        <v>-8.0638646295954092E-3</v>
      </c>
      <c r="AH108" s="13">
        <v>-8.0638646295954092E-3</v>
      </c>
      <c r="AI108" s="13">
        <v>-8.0638646295954092E-3</v>
      </c>
      <c r="AJ108" s="13">
        <v>-8.0638646295954092E-3</v>
      </c>
      <c r="AK108" s="13">
        <v>-8.0638646295954092E-3</v>
      </c>
      <c r="AL108" s="13">
        <v>0</v>
      </c>
      <c r="AM108" s="13">
        <v>0</v>
      </c>
      <c r="AN108" s="13">
        <v>0</v>
      </c>
      <c r="AO108" s="13">
        <v>0</v>
      </c>
      <c r="AP108" s="13">
        <v>0</v>
      </c>
      <c r="AQ108" s="13">
        <v>0</v>
      </c>
      <c r="AR108" s="13">
        <v>0</v>
      </c>
      <c r="AS108" s="13">
        <v>0</v>
      </c>
      <c r="AT108" s="13">
        <v>0</v>
      </c>
      <c r="AU108" s="13">
        <v>0</v>
      </c>
      <c r="AV108" s="13">
        <v>0</v>
      </c>
      <c r="AW108" s="13">
        <v>0</v>
      </c>
      <c r="AX108" s="13">
        <v>0</v>
      </c>
      <c r="AY108" s="13">
        <v>0</v>
      </c>
      <c r="AZ108" s="13">
        <v>0</v>
      </c>
      <c r="BA108" s="13">
        <v>0</v>
      </c>
      <c r="BB108" s="13">
        <v>0</v>
      </c>
      <c r="BC108" s="13">
        <v>0</v>
      </c>
      <c r="BD108" s="13">
        <v>0</v>
      </c>
      <c r="BE108" s="13">
        <v>0</v>
      </c>
      <c r="BF108" s="13">
        <v>0</v>
      </c>
      <c r="BG108" s="13">
        <v>0</v>
      </c>
      <c r="BH108" s="13">
        <v>0</v>
      </c>
      <c r="BI108" s="13">
        <v>0</v>
      </c>
      <c r="BJ108" s="13">
        <v>0</v>
      </c>
      <c r="BK108" s="13">
        <v>0</v>
      </c>
      <c r="BL108" s="13">
        <v>0</v>
      </c>
      <c r="BM108" s="13">
        <v>0</v>
      </c>
      <c r="BN108" s="13">
        <v>0</v>
      </c>
      <c r="BO108" s="13">
        <v>0</v>
      </c>
      <c r="BP108" s="13">
        <v>0</v>
      </c>
      <c r="BQ108" s="13">
        <v>0</v>
      </c>
      <c r="BR108" s="13">
        <v>0</v>
      </c>
      <c r="BS108" s="13">
        <v>0</v>
      </c>
      <c r="BT108" s="13">
        <v>0</v>
      </c>
      <c r="BU108" s="13">
        <v>0</v>
      </c>
      <c r="BV108" s="13">
        <v>0</v>
      </c>
      <c r="BW108" s="13">
        <v>0</v>
      </c>
      <c r="BX108" s="13">
        <v>0</v>
      </c>
      <c r="BY108" s="13">
        <v>0</v>
      </c>
      <c r="BZ108" s="13">
        <v>0</v>
      </c>
      <c r="CA108" s="13">
        <v>0</v>
      </c>
      <c r="CB108" s="13">
        <v>0</v>
      </c>
      <c r="CC108" s="13">
        <v>0</v>
      </c>
      <c r="CD108" s="13">
        <v>0</v>
      </c>
      <c r="CE108" s="13">
        <v>0</v>
      </c>
      <c r="CF108" s="13">
        <v>0</v>
      </c>
      <c r="CG108" s="13">
        <v>0</v>
      </c>
      <c r="CH108" s="13">
        <v>0</v>
      </c>
      <c r="CI108" s="13">
        <v>0</v>
      </c>
    </row>
    <row r="109" spans="1:87" x14ac:dyDescent="0.2">
      <c r="A109" s="11" t="s">
        <v>70</v>
      </c>
      <c r="B109" s="12" t="s">
        <v>88</v>
      </c>
      <c r="C109" t="s">
        <v>189</v>
      </c>
      <c r="D109" s="13">
        <v>2.3662912000228901E-3</v>
      </c>
      <c r="E109" s="13">
        <v>2.3662912000228901E-3</v>
      </c>
      <c r="F109" s="13">
        <v>2.3662912000228901E-3</v>
      </c>
      <c r="G109" s="13">
        <v>2.3662912000228901E-3</v>
      </c>
      <c r="H109" s="13">
        <v>2.3662912000228901E-3</v>
      </c>
      <c r="I109" s="13">
        <v>-3.6611891826724401E-3</v>
      </c>
      <c r="J109" s="13">
        <v>-3.6611891826724401E-3</v>
      </c>
      <c r="K109" s="13">
        <v>-3.6611891826724401E-3</v>
      </c>
      <c r="L109" s="13">
        <v>-3.6611891826724401E-3</v>
      </c>
      <c r="M109" s="13">
        <v>-3.6611891826724401E-3</v>
      </c>
      <c r="N109" s="13">
        <v>-3.6611891826724401E-3</v>
      </c>
      <c r="O109" s="13">
        <v>-9.4539182833102905E-3</v>
      </c>
      <c r="P109" s="13">
        <v>-9.4539182833102905E-3</v>
      </c>
      <c r="Q109" s="13">
        <v>-9.4539182833102905E-3</v>
      </c>
      <c r="R109" s="13">
        <v>-9.4539182833102905E-3</v>
      </c>
      <c r="S109" s="13">
        <v>-9.4539182833102905E-3</v>
      </c>
      <c r="T109" s="13">
        <v>-9.4539182833102905E-3</v>
      </c>
      <c r="U109" s="13">
        <v>-9.4539182833102905E-3</v>
      </c>
      <c r="V109" s="13">
        <v>-9.4539182833102905E-3</v>
      </c>
      <c r="W109" s="13">
        <v>-9.4539182833102905E-3</v>
      </c>
      <c r="X109" s="13">
        <v>-9.4539182833102905E-3</v>
      </c>
      <c r="Y109" s="13">
        <v>-9.4539182833102905E-3</v>
      </c>
      <c r="Z109" s="13">
        <v>-9.4539182833102905E-3</v>
      </c>
      <c r="AA109" s="13">
        <v>-8.0638646295954092E-3</v>
      </c>
      <c r="AB109" s="13">
        <v>-8.0638646295954092E-3</v>
      </c>
      <c r="AC109" s="13">
        <v>-8.0638646295954092E-3</v>
      </c>
      <c r="AD109" s="13">
        <v>-8.0638646295954092E-3</v>
      </c>
      <c r="AE109" s="13">
        <v>-8.0638646295954092E-3</v>
      </c>
      <c r="AF109" s="13">
        <v>-8.0638646295954092E-3</v>
      </c>
      <c r="AG109" s="13">
        <v>-8.0638646295954092E-3</v>
      </c>
      <c r="AH109" s="13">
        <v>-8.0638646295954092E-3</v>
      </c>
      <c r="AI109" s="13">
        <v>-8.0638646295954092E-3</v>
      </c>
      <c r="AJ109" s="13">
        <v>-8.0638646295954092E-3</v>
      </c>
      <c r="AK109" s="13">
        <v>-8.0638646295954092E-3</v>
      </c>
      <c r="AL109" s="13">
        <v>0</v>
      </c>
      <c r="AM109" s="13">
        <v>0</v>
      </c>
      <c r="AN109" s="13">
        <v>0</v>
      </c>
      <c r="AO109" s="13">
        <v>0</v>
      </c>
      <c r="AP109" s="13">
        <v>0</v>
      </c>
      <c r="AQ109" s="13">
        <v>0</v>
      </c>
      <c r="AR109" s="13">
        <v>0</v>
      </c>
      <c r="AS109" s="13">
        <v>0</v>
      </c>
      <c r="AT109" s="13">
        <v>0</v>
      </c>
      <c r="AU109" s="13">
        <v>0</v>
      </c>
      <c r="AV109" s="13">
        <v>0</v>
      </c>
      <c r="AW109" s="13">
        <v>0</v>
      </c>
      <c r="AX109" s="13">
        <v>0</v>
      </c>
      <c r="AY109" s="13">
        <v>0</v>
      </c>
      <c r="AZ109" s="13">
        <v>0</v>
      </c>
      <c r="BA109" s="13">
        <v>0</v>
      </c>
      <c r="BB109" s="13">
        <v>0</v>
      </c>
      <c r="BC109" s="13">
        <v>0</v>
      </c>
      <c r="BD109" s="13">
        <v>0</v>
      </c>
      <c r="BE109" s="13">
        <v>0</v>
      </c>
      <c r="BF109" s="13">
        <v>0</v>
      </c>
      <c r="BG109" s="13">
        <v>0</v>
      </c>
      <c r="BH109" s="13">
        <v>0</v>
      </c>
      <c r="BI109" s="13">
        <v>0</v>
      </c>
      <c r="BJ109" s="13">
        <v>0</v>
      </c>
      <c r="BK109" s="13">
        <v>0</v>
      </c>
      <c r="BL109" s="13">
        <v>0</v>
      </c>
      <c r="BM109" s="13">
        <v>0</v>
      </c>
      <c r="BN109" s="13">
        <v>0</v>
      </c>
      <c r="BO109" s="13">
        <v>0</v>
      </c>
      <c r="BP109" s="13">
        <v>0</v>
      </c>
      <c r="BQ109" s="13">
        <v>0</v>
      </c>
      <c r="BR109" s="13">
        <v>0</v>
      </c>
      <c r="BS109" s="13">
        <v>0</v>
      </c>
      <c r="BT109" s="13">
        <v>0</v>
      </c>
      <c r="BU109" s="13">
        <v>0</v>
      </c>
      <c r="BV109" s="13">
        <v>0</v>
      </c>
      <c r="BW109" s="13">
        <v>0</v>
      </c>
      <c r="BX109" s="13">
        <v>0</v>
      </c>
      <c r="BY109" s="13">
        <v>0</v>
      </c>
      <c r="BZ109" s="13">
        <v>0</v>
      </c>
      <c r="CA109" s="13">
        <v>0</v>
      </c>
      <c r="CB109" s="13">
        <v>0</v>
      </c>
      <c r="CC109" s="13">
        <v>0</v>
      </c>
      <c r="CD109" s="13">
        <v>0</v>
      </c>
      <c r="CE109" s="13">
        <v>0</v>
      </c>
      <c r="CF109" s="13">
        <v>0</v>
      </c>
      <c r="CG109" s="13">
        <v>0</v>
      </c>
      <c r="CH109" s="13">
        <v>0</v>
      </c>
      <c r="CI109" s="13">
        <v>0</v>
      </c>
    </row>
    <row r="110" spans="1:87" x14ac:dyDescent="0.2">
      <c r="A110" s="11" t="s">
        <v>72</v>
      </c>
      <c r="B110" s="12" t="s">
        <v>57</v>
      </c>
      <c r="C110" t="s">
        <v>190</v>
      </c>
      <c r="D110" s="13">
        <v>1.5245373270070601E-2</v>
      </c>
      <c r="E110" s="13">
        <v>1.5245373270070601E-2</v>
      </c>
      <c r="F110" s="13">
        <v>1.5245373270070601E-2</v>
      </c>
      <c r="G110" s="13">
        <v>1.5245373270070601E-2</v>
      </c>
      <c r="H110" s="13">
        <v>1.5245373270070601E-2</v>
      </c>
      <c r="I110" s="13">
        <v>8.0831438058324209E-3</v>
      </c>
      <c r="J110" s="13">
        <v>8.0831438058324209E-3</v>
      </c>
      <c r="K110" s="13">
        <v>8.0831438058324209E-3</v>
      </c>
      <c r="L110" s="13">
        <v>8.0831438058324209E-3</v>
      </c>
      <c r="M110" s="13">
        <v>8.0831438058324209E-3</v>
      </c>
      <c r="N110" s="13">
        <v>8.0831438058324209E-3</v>
      </c>
      <c r="O110" s="13">
        <v>5.8456499448167297E-3</v>
      </c>
      <c r="P110" s="13">
        <v>5.8456499448167297E-3</v>
      </c>
      <c r="Q110" s="13">
        <v>5.8456499448167297E-3</v>
      </c>
      <c r="R110" s="13">
        <v>5.8456499448167297E-3</v>
      </c>
      <c r="S110" s="13">
        <v>5.8456499448167297E-3</v>
      </c>
      <c r="T110" s="13">
        <v>5.8456499448167297E-3</v>
      </c>
      <c r="U110" s="13">
        <v>5.8456499448167297E-3</v>
      </c>
      <c r="V110" s="13">
        <v>5.8456499448167297E-3</v>
      </c>
      <c r="W110" s="13">
        <v>5.8456499448167297E-3</v>
      </c>
      <c r="X110" s="13">
        <v>5.8456499448167297E-3</v>
      </c>
      <c r="Y110" s="13">
        <v>5.8456499448167297E-3</v>
      </c>
      <c r="Z110" s="13">
        <v>5.8456499448167297E-3</v>
      </c>
      <c r="AA110" s="13">
        <v>7.1999872954227103E-3</v>
      </c>
      <c r="AB110" s="13">
        <v>7.1999872954227103E-3</v>
      </c>
      <c r="AC110" s="13">
        <v>7.1999872954227103E-3</v>
      </c>
      <c r="AD110" s="13">
        <v>7.1999872954227103E-3</v>
      </c>
      <c r="AE110" s="13">
        <v>7.1999872954227103E-3</v>
      </c>
      <c r="AF110" s="13">
        <v>7.1999872954227103E-3</v>
      </c>
      <c r="AG110" s="13">
        <v>7.1999872954227103E-3</v>
      </c>
      <c r="AH110" s="13">
        <v>7.1999872954227103E-3</v>
      </c>
      <c r="AI110" s="13">
        <v>7.1999872954227103E-3</v>
      </c>
      <c r="AJ110" s="13">
        <v>7.1999872954227103E-3</v>
      </c>
      <c r="AK110" s="13">
        <v>7.1999872954227103E-3</v>
      </c>
      <c r="AL110" s="13">
        <v>0</v>
      </c>
      <c r="AM110" s="13">
        <v>0</v>
      </c>
      <c r="AN110" s="13">
        <v>0</v>
      </c>
      <c r="AO110" s="13">
        <v>0</v>
      </c>
      <c r="AP110" s="13">
        <v>0</v>
      </c>
      <c r="AQ110" s="13">
        <v>0</v>
      </c>
      <c r="AR110" s="13">
        <v>0</v>
      </c>
      <c r="AS110" s="13">
        <v>0</v>
      </c>
      <c r="AT110" s="13">
        <v>0</v>
      </c>
      <c r="AU110" s="13">
        <v>0</v>
      </c>
      <c r="AV110" s="13">
        <v>0</v>
      </c>
      <c r="AW110" s="13">
        <v>0</v>
      </c>
      <c r="AX110" s="13">
        <v>0</v>
      </c>
      <c r="AY110" s="13">
        <v>0</v>
      </c>
      <c r="AZ110" s="13">
        <v>0</v>
      </c>
      <c r="BA110" s="13">
        <v>0</v>
      </c>
      <c r="BB110" s="13">
        <v>0</v>
      </c>
      <c r="BC110" s="13">
        <v>0</v>
      </c>
      <c r="BD110" s="13">
        <v>0</v>
      </c>
      <c r="BE110" s="13">
        <v>0</v>
      </c>
      <c r="BF110" s="13">
        <v>0</v>
      </c>
      <c r="BG110" s="13">
        <v>0</v>
      </c>
      <c r="BH110" s="13">
        <v>0</v>
      </c>
      <c r="BI110" s="13">
        <v>0</v>
      </c>
      <c r="BJ110" s="13">
        <v>0</v>
      </c>
      <c r="BK110" s="13">
        <v>0</v>
      </c>
      <c r="BL110" s="13">
        <v>0</v>
      </c>
      <c r="BM110" s="13">
        <v>0</v>
      </c>
      <c r="BN110" s="13">
        <v>0</v>
      </c>
      <c r="BO110" s="13">
        <v>0</v>
      </c>
      <c r="BP110" s="13">
        <v>0</v>
      </c>
      <c r="BQ110" s="13">
        <v>0</v>
      </c>
      <c r="BR110" s="13">
        <v>0</v>
      </c>
      <c r="BS110" s="13">
        <v>0</v>
      </c>
      <c r="BT110" s="13">
        <v>0</v>
      </c>
      <c r="BU110" s="13">
        <v>0</v>
      </c>
      <c r="BV110" s="13">
        <v>0</v>
      </c>
      <c r="BW110" s="13">
        <v>0</v>
      </c>
      <c r="BX110" s="13">
        <v>0</v>
      </c>
      <c r="BY110" s="13">
        <v>0</v>
      </c>
      <c r="BZ110" s="13">
        <v>0</v>
      </c>
      <c r="CA110" s="13">
        <v>0</v>
      </c>
      <c r="CB110" s="13">
        <v>0</v>
      </c>
      <c r="CC110" s="13">
        <v>0</v>
      </c>
      <c r="CD110" s="13">
        <v>0</v>
      </c>
      <c r="CE110" s="13">
        <v>0</v>
      </c>
      <c r="CF110" s="13">
        <v>0</v>
      </c>
      <c r="CG110" s="13">
        <v>0</v>
      </c>
      <c r="CH110" s="13">
        <v>0</v>
      </c>
      <c r="CI110" s="13">
        <v>0</v>
      </c>
    </row>
    <row r="111" spans="1:87" x14ac:dyDescent="0.2">
      <c r="A111" s="11" t="s">
        <v>72</v>
      </c>
      <c r="B111" s="12" t="s">
        <v>68</v>
      </c>
      <c r="C111" t="s">
        <v>191</v>
      </c>
      <c r="D111" s="13">
        <v>1.5245373270070601E-2</v>
      </c>
      <c r="E111" s="13">
        <v>1.5245373270070601E-2</v>
      </c>
      <c r="F111" s="13">
        <v>1.5245373270070601E-2</v>
      </c>
      <c r="G111" s="13">
        <v>1.5245373270070601E-2</v>
      </c>
      <c r="H111" s="13">
        <v>1.5245373270070601E-2</v>
      </c>
      <c r="I111" s="13">
        <v>8.0831438058324209E-3</v>
      </c>
      <c r="J111" s="13">
        <v>8.0831438058324209E-3</v>
      </c>
      <c r="K111" s="13">
        <v>8.0831438058324209E-3</v>
      </c>
      <c r="L111" s="13">
        <v>8.0831438058324209E-3</v>
      </c>
      <c r="M111" s="13">
        <v>8.0831438058324209E-3</v>
      </c>
      <c r="N111" s="13">
        <v>8.0831438058324209E-3</v>
      </c>
      <c r="O111" s="13">
        <v>5.8456499448167297E-3</v>
      </c>
      <c r="P111" s="13">
        <v>5.8456499448167297E-3</v>
      </c>
      <c r="Q111" s="13">
        <v>5.8456499448167297E-3</v>
      </c>
      <c r="R111" s="13">
        <v>5.8456499448167297E-3</v>
      </c>
      <c r="S111" s="13">
        <v>5.8456499448167297E-3</v>
      </c>
      <c r="T111" s="13">
        <v>5.8456499448167297E-3</v>
      </c>
      <c r="U111" s="13">
        <v>5.8456499448167297E-3</v>
      </c>
      <c r="V111" s="13">
        <v>5.8456499448167297E-3</v>
      </c>
      <c r="W111" s="13">
        <v>5.8456499448167297E-3</v>
      </c>
      <c r="X111" s="13">
        <v>5.8456499448167297E-3</v>
      </c>
      <c r="Y111" s="13">
        <v>5.8456499448167297E-3</v>
      </c>
      <c r="Z111" s="13">
        <v>5.8456499448167297E-3</v>
      </c>
      <c r="AA111" s="13">
        <v>7.1999872954227103E-3</v>
      </c>
      <c r="AB111" s="13">
        <v>7.1999872954227103E-3</v>
      </c>
      <c r="AC111" s="13">
        <v>7.1999872954227103E-3</v>
      </c>
      <c r="AD111" s="13">
        <v>7.1999872954227103E-3</v>
      </c>
      <c r="AE111" s="13">
        <v>7.1999872954227103E-3</v>
      </c>
      <c r="AF111" s="13">
        <v>7.1999872954227103E-3</v>
      </c>
      <c r="AG111" s="13">
        <v>7.1999872954227103E-3</v>
      </c>
      <c r="AH111" s="13">
        <v>7.1999872954227103E-3</v>
      </c>
      <c r="AI111" s="13">
        <v>7.1999872954227103E-3</v>
      </c>
      <c r="AJ111" s="13">
        <v>7.1999872954227103E-3</v>
      </c>
      <c r="AK111" s="13">
        <v>7.1999872954227103E-3</v>
      </c>
      <c r="AL111" s="13">
        <v>0</v>
      </c>
      <c r="AM111" s="13">
        <v>0</v>
      </c>
      <c r="AN111" s="13">
        <v>0</v>
      </c>
      <c r="AO111" s="13">
        <v>0</v>
      </c>
      <c r="AP111" s="13">
        <v>0</v>
      </c>
      <c r="AQ111" s="13">
        <v>0</v>
      </c>
      <c r="AR111" s="13">
        <v>0</v>
      </c>
      <c r="AS111" s="13">
        <v>0</v>
      </c>
      <c r="AT111" s="13">
        <v>0</v>
      </c>
      <c r="AU111" s="13">
        <v>0</v>
      </c>
      <c r="AV111" s="13">
        <v>0</v>
      </c>
      <c r="AW111" s="13">
        <v>0</v>
      </c>
      <c r="AX111" s="13">
        <v>0</v>
      </c>
      <c r="AY111" s="13">
        <v>0</v>
      </c>
      <c r="AZ111" s="13">
        <v>0</v>
      </c>
      <c r="BA111" s="13">
        <v>0</v>
      </c>
      <c r="BB111" s="13">
        <v>0</v>
      </c>
      <c r="BC111" s="13">
        <v>0</v>
      </c>
      <c r="BD111" s="13">
        <v>0</v>
      </c>
      <c r="BE111" s="13">
        <v>0</v>
      </c>
      <c r="BF111" s="13">
        <v>0</v>
      </c>
      <c r="BG111" s="13">
        <v>0</v>
      </c>
      <c r="BH111" s="13">
        <v>0</v>
      </c>
      <c r="BI111" s="13">
        <v>0</v>
      </c>
      <c r="BJ111" s="13">
        <v>0</v>
      </c>
      <c r="BK111" s="13">
        <v>0</v>
      </c>
      <c r="BL111" s="13">
        <v>0</v>
      </c>
      <c r="BM111" s="13">
        <v>0</v>
      </c>
      <c r="BN111" s="13">
        <v>0</v>
      </c>
      <c r="BO111" s="13">
        <v>0</v>
      </c>
      <c r="BP111" s="13">
        <v>0</v>
      </c>
      <c r="BQ111" s="13">
        <v>0</v>
      </c>
      <c r="BR111" s="13">
        <v>0</v>
      </c>
      <c r="BS111" s="13">
        <v>0</v>
      </c>
      <c r="BT111" s="13">
        <v>0</v>
      </c>
      <c r="BU111" s="13">
        <v>0</v>
      </c>
      <c r="BV111" s="13">
        <v>0</v>
      </c>
      <c r="BW111" s="13">
        <v>0</v>
      </c>
      <c r="BX111" s="13">
        <v>0</v>
      </c>
      <c r="BY111" s="13">
        <v>0</v>
      </c>
      <c r="BZ111" s="13">
        <v>0</v>
      </c>
      <c r="CA111" s="13">
        <v>0</v>
      </c>
      <c r="CB111" s="13">
        <v>0</v>
      </c>
      <c r="CC111" s="13">
        <v>0</v>
      </c>
      <c r="CD111" s="13">
        <v>0</v>
      </c>
      <c r="CE111" s="13">
        <v>0</v>
      </c>
      <c r="CF111" s="13">
        <v>0</v>
      </c>
      <c r="CG111" s="13">
        <v>0</v>
      </c>
      <c r="CH111" s="13">
        <v>0</v>
      </c>
      <c r="CI111" s="13">
        <v>0</v>
      </c>
    </row>
    <row r="112" spans="1:87" x14ac:dyDescent="0.2">
      <c r="A112" s="11" t="s">
        <v>72</v>
      </c>
      <c r="B112" s="12" t="s">
        <v>63</v>
      </c>
      <c r="C112" t="s">
        <v>192</v>
      </c>
      <c r="D112" s="13">
        <v>1.5245373270070601E-2</v>
      </c>
      <c r="E112" s="13">
        <v>1.5245373270070601E-2</v>
      </c>
      <c r="F112" s="13">
        <v>1.5245373270070601E-2</v>
      </c>
      <c r="G112" s="13">
        <v>1.5245373270070601E-2</v>
      </c>
      <c r="H112" s="13">
        <v>1.5245373270070601E-2</v>
      </c>
      <c r="I112" s="13">
        <v>8.0831438058324209E-3</v>
      </c>
      <c r="J112" s="13">
        <v>8.0831438058324209E-3</v>
      </c>
      <c r="K112" s="13">
        <v>8.0831438058324209E-3</v>
      </c>
      <c r="L112" s="13">
        <v>8.0831438058324209E-3</v>
      </c>
      <c r="M112" s="13">
        <v>8.0831438058324209E-3</v>
      </c>
      <c r="N112" s="13">
        <v>8.0831438058324209E-3</v>
      </c>
      <c r="O112" s="13">
        <v>5.8456499448167297E-3</v>
      </c>
      <c r="P112" s="13">
        <v>5.8456499448167297E-3</v>
      </c>
      <c r="Q112" s="13">
        <v>5.8456499448167297E-3</v>
      </c>
      <c r="R112" s="13">
        <v>5.8456499448167297E-3</v>
      </c>
      <c r="S112" s="13">
        <v>5.8456499448167297E-3</v>
      </c>
      <c r="T112" s="13">
        <v>5.8456499448167297E-3</v>
      </c>
      <c r="U112" s="13">
        <v>5.8456499448167297E-3</v>
      </c>
      <c r="V112" s="13">
        <v>5.8456499448167297E-3</v>
      </c>
      <c r="W112" s="13">
        <v>5.8456499448167297E-3</v>
      </c>
      <c r="X112" s="13">
        <v>5.8456499448167297E-3</v>
      </c>
      <c r="Y112" s="13">
        <v>5.8456499448167297E-3</v>
      </c>
      <c r="Z112" s="13">
        <v>5.8456499448167297E-3</v>
      </c>
      <c r="AA112" s="13">
        <v>7.1999872954227103E-3</v>
      </c>
      <c r="AB112" s="13">
        <v>7.1999872954227103E-3</v>
      </c>
      <c r="AC112" s="13">
        <v>7.1999872954227103E-3</v>
      </c>
      <c r="AD112" s="13">
        <v>7.1999872954227103E-3</v>
      </c>
      <c r="AE112" s="13">
        <v>7.1999872954227103E-3</v>
      </c>
      <c r="AF112" s="13">
        <v>7.1999872954227103E-3</v>
      </c>
      <c r="AG112" s="13">
        <v>7.1999872954227103E-3</v>
      </c>
      <c r="AH112" s="13">
        <v>7.1999872954227103E-3</v>
      </c>
      <c r="AI112" s="13">
        <v>7.1999872954227103E-3</v>
      </c>
      <c r="AJ112" s="13">
        <v>7.1999872954227103E-3</v>
      </c>
      <c r="AK112" s="13">
        <v>7.1999872954227103E-3</v>
      </c>
      <c r="AL112" s="13">
        <v>0</v>
      </c>
      <c r="AM112" s="13">
        <v>0</v>
      </c>
      <c r="AN112" s="13">
        <v>0</v>
      </c>
      <c r="AO112" s="13">
        <v>0</v>
      </c>
      <c r="AP112" s="13">
        <v>0</v>
      </c>
      <c r="AQ112" s="13">
        <v>0</v>
      </c>
      <c r="AR112" s="13">
        <v>0</v>
      </c>
      <c r="AS112" s="13">
        <v>0</v>
      </c>
      <c r="AT112" s="13">
        <v>0</v>
      </c>
      <c r="AU112" s="13">
        <v>0</v>
      </c>
      <c r="AV112" s="13">
        <v>0</v>
      </c>
      <c r="AW112" s="13">
        <v>0</v>
      </c>
      <c r="AX112" s="13">
        <v>0</v>
      </c>
      <c r="AY112" s="13">
        <v>0</v>
      </c>
      <c r="AZ112" s="13">
        <v>0</v>
      </c>
      <c r="BA112" s="13">
        <v>0</v>
      </c>
      <c r="BB112" s="13">
        <v>0</v>
      </c>
      <c r="BC112" s="13">
        <v>0</v>
      </c>
      <c r="BD112" s="13">
        <v>0</v>
      </c>
      <c r="BE112" s="13">
        <v>0</v>
      </c>
      <c r="BF112" s="13">
        <v>0</v>
      </c>
      <c r="BG112" s="13">
        <v>0</v>
      </c>
      <c r="BH112" s="13">
        <v>0</v>
      </c>
      <c r="BI112" s="13">
        <v>0</v>
      </c>
      <c r="BJ112" s="13">
        <v>0</v>
      </c>
      <c r="BK112" s="13">
        <v>0</v>
      </c>
      <c r="BL112" s="13">
        <v>0</v>
      </c>
      <c r="BM112" s="13">
        <v>0</v>
      </c>
      <c r="BN112" s="13">
        <v>0</v>
      </c>
      <c r="BO112" s="13">
        <v>0</v>
      </c>
      <c r="BP112" s="13">
        <v>0</v>
      </c>
      <c r="BQ112" s="13">
        <v>0</v>
      </c>
      <c r="BR112" s="13">
        <v>0</v>
      </c>
      <c r="BS112" s="13">
        <v>0</v>
      </c>
      <c r="BT112" s="13">
        <v>0</v>
      </c>
      <c r="BU112" s="13">
        <v>0</v>
      </c>
      <c r="BV112" s="13">
        <v>0</v>
      </c>
      <c r="BW112" s="13">
        <v>0</v>
      </c>
      <c r="BX112" s="13">
        <v>0</v>
      </c>
      <c r="BY112" s="13">
        <v>0</v>
      </c>
      <c r="BZ112" s="13">
        <v>0</v>
      </c>
      <c r="CA112" s="13">
        <v>0</v>
      </c>
      <c r="CB112" s="13">
        <v>0</v>
      </c>
      <c r="CC112" s="13">
        <v>0</v>
      </c>
      <c r="CD112" s="13">
        <v>0</v>
      </c>
      <c r="CE112" s="13">
        <v>0</v>
      </c>
      <c r="CF112" s="13">
        <v>0</v>
      </c>
      <c r="CG112" s="13">
        <v>0</v>
      </c>
      <c r="CH112" s="13">
        <v>0</v>
      </c>
      <c r="CI112" s="13">
        <v>0</v>
      </c>
    </row>
    <row r="113" spans="1:87" x14ac:dyDescent="0.2">
      <c r="A113" s="11" t="s">
        <v>72</v>
      </c>
      <c r="B113" s="12" t="s">
        <v>60</v>
      </c>
      <c r="C113" t="s">
        <v>193</v>
      </c>
      <c r="D113" s="13">
        <v>1.5245373270070601E-2</v>
      </c>
      <c r="E113" s="13">
        <v>1.5245373270070601E-2</v>
      </c>
      <c r="F113" s="13">
        <v>1.5245373270070601E-2</v>
      </c>
      <c r="G113" s="13">
        <v>1.5245373270070601E-2</v>
      </c>
      <c r="H113" s="13">
        <v>1.5245373270070601E-2</v>
      </c>
      <c r="I113" s="13">
        <v>8.0831438058324209E-3</v>
      </c>
      <c r="J113" s="13">
        <v>8.0831438058324209E-3</v>
      </c>
      <c r="K113" s="13">
        <v>8.0831438058324209E-3</v>
      </c>
      <c r="L113" s="13">
        <v>8.0831438058324209E-3</v>
      </c>
      <c r="M113" s="13">
        <v>8.0831438058324209E-3</v>
      </c>
      <c r="N113" s="13">
        <v>8.0831438058324209E-3</v>
      </c>
      <c r="O113" s="13">
        <v>5.8456499448167297E-3</v>
      </c>
      <c r="P113" s="13">
        <v>5.8456499448167297E-3</v>
      </c>
      <c r="Q113" s="13">
        <v>5.8456499448167297E-3</v>
      </c>
      <c r="R113" s="13">
        <v>5.8456499448167297E-3</v>
      </c>
      <c r="S113" s="13">
        <v>5.8456499448167297E-3</v>
      </c>
      <c r="T113" s="13">
        <v>5.8456499448167297E-3</v>
      </c>
      <c r="U113" s="13">
        <v>5.8456499448167297E-3</v>
      </c>
      <c r="V113" s="13">
        <v>5.8456499448167297E-3</v>
      </c>
      <c r="W113" s="13">
        <v>5.8456499448167297E-3</v>
      </c>
      <c r="X113" s="13">
        <v>5.8456499448167297E-3</v>
      </c>
      <c r="Y113" s="13">
        <v>5.8456499448167297E-3</v>
      </c>
      <c r="Z113" s="13">
        <v>5.8456499448167297E-3</v>
      </c>
      <c r="AA113" s="13">
        <v>7.1999872954227103E-3</v>
      </c>
      <c r="AB113" s="13">
        <v>7.1999872954227103E-3</v>
      </c>
      <c r="AC113" s="13">
        <v>7.1999872954227103E-3</v>
      </c>
      <c r="AD113" s="13">
        <v>7.1999872954227103E-3</v>
      </c>
      <c r="AE113" s="13">
        <v>7.1999872954227103E-3</v>
      </c>
      <c r="AF113" s="13">
        <v>7.1999872954227103E-3</v>
      </c>
      <c r="AG113" s="13">
        <v>7.1999872954227103E-3</v>
      </c>
      <c r="AH113" s="13">
        <v>7.1999872954227103E-3</v>
      </c>
      <c r="AI113" s="13">
        <v>7.1999872954227103E-3</v>
      </c>
      <c r="AJ113" s="13">
        <v>7.1999872954227103E-3</v>
      </c>
      <c r="AK113" s="13">
        <v>7.1999872954227103E-3</v>
      </c>
      <c r="AL113" s="13">
        <v>0</v>
      </c>
      <c r="AM113" s="13">
        <v>0</v>
      </c>
      <c r="AN113" s="13">
        <v>0</v>
      </c>
      <c r="AO113" s="13">
        <v>0</v>
      </c>
      <c r="AP113" s="13">
        <v>0</v>
      </c>
      <c r="AQ113" s="13">
        <v>0</v>
      </c>
      <c r="AR113" s="13">
        <v>0</v>
      </c>
      <c r="AS113" s="13">
        <v>0</v>
      </c>
      <c r="AT113" s="13">
        <v>0</v>
      </c>
      <c r="AU113" s="13">
        <v>0</v>
      </c>
      <c r="AV113" s="13">
        <v>0</v>
      </c>
      <c r="AW113" s="13">
        <v>0</v>
      </c>
      <c r="AX113" s="13">
        <v>0</v>
      </c>
      <c r="AY113" s="13">
        <v>0</v>
      </c>
      <c r="AZ113" s="13">
        <v>0</v>
      </c>
      <c r="BA113" s="13">
        <v>0</v>
      </c>
      <c r="BB113" s="13">
        <v>0</v>
      </c>
      <c r="BC113" s="13">
        <v>0</v>
      </c>
      <c r="BD113" s="13">
        <v>0</v>
      </c>
      <c r="BE113" s="13">
        <v>0</v>
      </c>
      <c r="BF113" s="13">
        <v>0</v>
      </c>
      <c r="BG113" s="13">
        <v>0</v>
      </c>
      <c r="BH113" s="13">
        <v>0</v>
      </c>
      <c r="BI113" s="13">
        <v>0</v>
      </c>
      <c r="BJ113" s="13">
        <v>0</v>
      </c>
      <c r="BK113" s="13">
        <v>0</v>
      </c>
      <c r="BL113" s="13">
        <v>0</v>
      </c>
      <c r="BM113" s="13">
        <v>0</v>
      </c>
      <c r="BN113" s="13">
        <v>0</v>
      </c>
      <c r="BO113" s="13">
        <v>0</v>
      </c>
      <c r="BP113" s="13">
        <v>0</v>
      </c>
      <c r="BQ113" s="13">
        <v>0</v>
      </c>
      <c r="BR113" s="13">
        <v>0</v>
      </c>
      <c r="BS113" s="13">
        <v>0</v>
      </c>
      <c r="BT113" s="13">
        <v>0</v>
      </c>
      <c r="BU113" s="13">
        <v>0</v>
      </c>
      <c r="BV113" s="13">
        <v>0</v>
      </c>
      <c r="BW113" s="13">
        <v>0</v>
      </c>
      <c r="BX113" s="13">
        <v>0</v>
      </c>
      <c r="BY113" s="13">
        <v>0</v>
      </c>
      <c r="BZ113" s="13">
        <v>0</v>
      </c>
      <c r="CA113" s="13">
        <v>0</v>
      </c>
      <c r="CB113" s="13">
        <v>0</v>
      </c>
      <c r="CC113" s="13">
        <v>0</v>
      </c>
      <c r="CD113" s="13">
        <v>0</v>
      </c>
      <c r="CE113" s="13">
        <v>0</v>
      </c>
      <c r="CF113" s="13">
        <v>0</v>
      </c>
      <c r="CG113" s="13">
        <v>0</v>
      </c>
      <c r="CH113" s="13">
        <v>0</v>
      </c>
      <c r="CI113" s="13">
        <v>0</v>
      </c>
    </row>
    <row r="114" spans="1:87" x14ac:dyDescent="0.2">
      <c r="A114" s="11" t="s">
        <v>72</v>
      </c>
      <c r="B114" s="12" t="s">
        <v>75</v>
      </c>
      <c r="C114" t="s">
        <v>194</v>
      </c>
      <c r="D114" s="13">
        <v>1.5245373270070601E-2</v>
      </c>
      <c r="E114" s="13">
        <v>1.5245373270070601E-2</v>
      </c>
      <c r="F114" s="13">
        <v>1.5245373270070601E-2</v>
      </c>
      <c r="G114" s="13">
        <v>1.5245373270070601E-2</v>
      </c>
      <c r="H114" s="13">
        <v>1.5245373270070601E-2</v>
      </c>
      <c r="I114" s="13">
        <v>8.0831438058324209E-3</v>
      </c>
      <c r="J114" s="13">
        <v>8.0831438058324209E-3</v>
      </c>
      <c r="K114" s="13">
        <v>8.0831438058324209E-3</v>
      </c>
      <c r="L114" s="13">
        <v>8.0831438058324209E-3</v>
      </c>
      <c r="M114" s="13">
        <v>8.0831438058324209E-3</v>
      </c>
      <c r="N114" s="13">
        <v>8.0831438058324209E-3</v>
      </c>
      <c r="O114" s="13">
        <v>5.8456499448167297E-3</v>
      </c>
      <c r="P114" s="13">
        <v>5.8456499448167297E-3</v>
      </c>
      <c r="Q114" s="13">
        <v>5.8456499448167297E-3</v>
      </c>
      <c r="R114" s="13">
        <v>5.8456499448167297E-3</v>
      </c>
      <c r="S114" s="13">
        <v>5.8456499448167297E-3</v>
      </c>
      <c r="T114" s="13">
        <v>5.8456499448167297E-3</v>
      </c>
      <c r="U114" s="13">
        <v>5.8456499448167297E-3</v>
      </c>
      <c r="V114" s="13">
        <v>5.8456499448167297E-3</v>
      </c>
      <c r="W114" s="13">
        <v>5.8456499448167297E-3</v>
      </c>
      <c r="X114" s="13">
        <v>5.8456499448167297E-3</v>
      </c>
      <c r="Y114" s="13">
        <v>5.8456499448167297E-3</v>
      </c>
      <c r="Z114" s="13">
        <v>5.8456499448167297E-3</v>
      </c>
      <c r="AA114" s="13">
        <v>7.1999872954227103E-3</v>
      </c>
      <c r="AB114" s="13">
        <v>7.1999872954227103E-3</v>
      </c>
      <c r="AC114" s="13">
        <v>7.1999872954227103E-3</v>
      </c>
      <c r="AD114" s="13">
        <v>7.1999872954227103E-3</v>
      </c>
      <c r="AE114" s="13">
        <v>7.1999872954227103E-3</v>
      </c>
      <c r="AF114" s="13">
        <v>7.1999872954227103E-3</v>
      </c>
      <c r="AG114" s="13">
        <v>7.1999872954227103E-3</v>
      </c>
      <c r="AH114" s="13">
        <v>7.1999872954227103E-3</v>
      </c>
      <c r="AI114" s="13">
        <v>7.1999872954227103E-3</v>
      </c>
      <c r="AJ114" s="13">
        <v>7.1999872954227103E-3</v>
      </c>
      <c r="AK114" s="13">
        <v>7.1999872954227103E-3</v>
      </c>
      <c r="AL114" s="13">
        <v>0</v>
      </c>
      <c r="AM114" s="13">
        <v>0</v>
      </c>
      <c r="AN114" s="13">
        <v>0</v>
      </c>
      <c r="AO114" s="13">
        <v>0</v>
      </c>
      <c r="AP114" s="13">
        <v>0</v>
      </c>
      <c r="AQ114" s="13">
        <v>0</v>
      </c>
      <c r="AR114" s="13">
        <v>0</v>
      </c>
      <c r="AS114" s="13">
        <v>0</v>
      </c>
      <c r="AT114" s="13">
        <v>0</v>
      </c>
      <c r="AU114" s="13">
        <v>0</v>
      </c>
      <c r="AV114" s="13">
        <v>0</v>
      </c>
      <c r="AW114" s="13">
        <v>0</v>
      </c>
      <c r="AX114" s="13">
        <v>0</v>
      </c>
      <c r="AY114" s="13">
        <v>0</v>
      </c>
      <c r="AZ114" s="13">
        <v>0</v>
      </c>
      <c r="BA114" s="13">
        <v>0</v>
      </c>
      <c r="BB114" s="13">
        <v>0</v>
      </c>
      <c r="BC114" s="13">
        <v>0</v>
      </c>
      <c r="BD114" s="13">
        <v>0</v>
      </c>
      <c r="BE114" s="13">
        <v>0</v>
      </c>
      <c r="BF114" s="13">
        <v>0</v>
      </c>
      <c r="BG114" s="13">
        <v>0</v>
      </c>
      <c r="BH114" s="13">
        <v>0</v>
      </c>
      <c r="BI114" s="13">
        <v>0</v>
      </c>
      <c r="BJ114" s="13">
        <v>0</v>
      </c>
      <c r="BK114" s="13">
        <v>0</v>
      </c>
      <c r="BL114" s="13">
        <v>0</v>
      </c>
      <c r="BM114" s="13">
        <v>0</v>
      </c>
      <c r="BN114" s="13">
        <v>0</v>
      </c>
      <c r="BO114" s="13">
        <v>0</v>
      </c>
      <c r="BP114" s="13">
        <v>0</v>
      </c>
      <c r="BQ114" s="13">
        <v>0</v>
      </c>
      <c r="BR114" s="13">
        <v>0</v>
      </c>
      <c r="BS114" s="13">
        <v>0</v>
      </c>
      <c r="BT114" s="13">
        <v>0</v>
      </c>
      <c r="BU114" s="13">
        <v>0</v>
      </c>
      <c r="BV114" s="13">
        <v>0</v>
      </c>
      <c r="BW114" s="13">
        <v>0</v>
      </c>
      <c r="BX114" s="13">
        <v>0</v>
      </c>
      <c r="BY114" s="13">
        <v>0</v>
      </c>
      <c r="BZ114" s="13">
        <v>0</v>
      </c>
      <c r="CA114" s="13">
        <v>0</v>
      </c>
      <c r="CB114" s="13">
        <v>0</v>
      </c>
      <c r="CC114" s="13">
        <v>0</v>
      </c>
      <c r="CD114" s="13">
        <v>0</v>
      </c>
      <c r="CE114" s="13">
        <v>0</v>
      </c>
      <c r="CF114" s="13">
        <v>0</v>
      </c>
      <c r="CG114" s="13">
        <v>0</v>
      </c>
      <c r="CH114" s="13">
        <v>0</v>
      </c>
      <c r="CI114" s="13">
        <v>0</v>
      </c>
    </row>
    <row r="115" spans="1:87" x14ac:dyDescent="0.2">
      <c r="A115" s="11" t="s">
        <v>72</v>
      </c>
      <c r="B115" s="12" t="s">
        <v>67</v>
      </c>
      <c r="C115" t="s">
        <v>195</v>
      </c>
      <c r="D115" s="13">
        <v>1.5245373270070601E-2</v>
      </c>
      <c r="E115" s="13">
        <v>1.5245373270070601E-2</v>
      </c>
      <c r="F115" s="13">
        <v>1.5245373270070601E-2</v>
      </c>
      <c r="G115" s="13">
        <v>1.5245373270070601E-2</v>
      </c>
      <c r="H115" s="13">
        <v>1.5245373270070601E-2</v>
      </c>
      <c r="I115" s="13">
        <v>8.0831438058324209E-3</v>
      </c>
      <c r="J115" s="13">
        <v>8.0831438058324209E-3</v>
      </c>
      <c r="K115" s="13">
        <v>8.0831438058324209E-3</v>
      </c>
      <c r="L115" s="13">
        <v>8.0831438058324209E-3</v>
      </c>
      <c r="M115" s="13">
        <v>8.0831438058324209E-3</v>
      </c>
      <c r="N115" s="13">
        <v>8.0831438058324209E-3</v>
      </c>
      <c r="O115" s="13">
        <v>5.8456499448167297E-3</v>
      </c>
      <c r="P115" s="13">
        <v>5.8456499448167297E-3</v>
      </c>
      <c r="Q115" s="13">
        <v>5.8456499448167297E-3</v>
      </c>
      <c r="R115" s="13">
        <v>5.8456499448167297E-3</v>
      </c>
      <c r="S115" s="13">
        <v>5.8456499448167297E-3</v>
      </c>
      <c r="T115" s="13">
        <v>5.8456499448167297E-3</v>
      </c>
      <c r="U115" s="13">
        <v>5.8456499448167297E-3</v>
      </c>
      <c r="V115" s="13">
        <v>5.8456499448167297E-3</v>
      </c>
      <c r="W115" s="13">
        <v>5.8456499448167297E-3</v>
      </c>
      <c r="X115" s="13">
        <v>5.8456499448167297E-3</v>
      </c>
      <c r="Y115" s="13">
        <v>5.8456499448167297E-3</v>
      </c>
      <c r="Z115" s="13">
        <v>5.8456499448167297E-3</v>
      </c>
      <c r="AA115" s="13">
        <v>7.1999872954227103E-3</v>
      </c>
      <c r="AB115" s="13">
        <v>7.1999872954227103E-3</v>
      </c>
      <c r="AC115" s="13">
        <v>7.1999872954227103E-3</v>
      </c>
      <c r="AD115" s="13">
        <v>7.1999872954227103E-3</v>
      </c>
      <c r="AE115" s="13">
        <v>7.1999872954227103E-3</v>
      </c>
      <c r="AF115" s="13">
        <v>7.1999872954227103E-3</v>
      </c>
      <c r="AG115" s="13">
        <v>7.1999872954227103E-3</v>
      </c>
      <c r="AH115" s="13">
        <v>7.1999872954227103E-3</v>
      </c>
      <c r="AI115" s="13">
        <v>7.1999872954227103E-3</v>
      </c>
      <c r="AJ115" s="13">
        <v>7.1999872954227103E-3</v>
      </c>
      <c r="AK115" s="13">
        <v>7.1999872954227103E-3</v>
      </c>
      <c r="AL115" s="13">
        <v>0</v>
      </c>
      <c r="AM115" s="13">
        <v>0</v>
      </c>
      <c r="AN115" s="13">
        <v>0</v>
      </c>
      <c r="AO115" s="13">
        <v>0</v>
      </c>
      <c r="AP115" s="13">
        <v>0</v>
      </c>
      <c r="AQ115" s="13">
        <v>0</v>
      </c>
      <c r="AR115" s="13">
        <v>0</v>
      </c>
      <c r="AS115" s="13">
        <v>0</v>
      </c>
      <c r="AT115" s="13">
        <v>0</v>
      </c>
      <c r="AU115" s="13">
        <v>0</v>
      </c>
      <c r="AV115" s="13">
        <v>0</v>
      </c>
      <c r="AW115" s="13">
        <v>0</v>
      </c>
      <c r="AX115" s="13">
        <v>0</v>
      </c>
      <c r="AY115" s="13">
        <v>0</v>
      </c>
      <c r="AZ115" s="13">
        <v>0</v>
      </c>
      <c r="BA115" s="13">
        <v>0</v>
      </c>
      <c r="BB115" s="13">
        <v>0</v>
      </c>
      <c r="BC115" s="13">
        <v>0</v>
      </c>
      <c r="BD115" s="13">
        <v>0</v>
      </c>
      <c r="BE115" s="13">
        <v>0</v>
      </c>
      <c r="BF115" s="13">
        <v>0</v>
      </c>
      <c r="BG115" s="13">
        <v>0</v>
      </c>
      <c r="BH115" s="13">
        <v>0</v>
      </c>
      <c r="BI115" s="13">
        <v>0</v>
      </c>
      <c r="BJ115" s="13">
        <v>0</v>
      </c>
      <c r="BK115" s="13">
        <v>0</v>
      </c>
      <c r="BL115" s="13">
        <v>0</v>
      </c>
      <c r="BM115" s="13">
        <v>0</v>
      </c>
      <c r="BN115" s="13">
        <v>0</v>
      </c>
      <c r="BO115" s="13">
        <v>0</v>
      </c>
      <c r="BP115" s="13">
        <v>0</v>
      </c>
      <c r="BQ115" s="13">
        <v>0</v>
      </c>
      <c r="BR115" s="13">
        <v>0</v>
      </c>
      <c r="BS115" s="13">
        <v>0</v>
      </c>
      <c r="BT115" s="13">
        <v>0</v>
      </c>
      <c r="BU115" s="13">
        <v>0</v>
      </c>
      <c r="BV115" s="13">
        <v>0</v>
      </c>
      <c r="BW115" s="13">
        <v>0</v>
      </c>
      <c r="BX115" s="13">
        <v>0</v>
      </c>
      <c r="BY115" s="13">
        <v>0</v>
      </c>
      <c r="BZ115" s="13">
        <v>0</v>
      </c>
      <c r="CA115" s="13">
        <v>0</v>
      </c>
      <c r="CB115" s="13">
        <v>0</v>
      </c>
      <c r="CC115" s="13">
        <v>0</v>
      </c>
      <c r="CD115" s="13">
        <v>0</v>
      </c>
      <c r="CE115" s="13">
        <v>0</v>
      </c>
      <c r="CF115" s="13">
        <v>0</v>
      </c>
      <c r="CG115" s="13">
        <v>0</v>
      </c>
      <c r="CH115" s="13">
        <v>0</v>
      </c>
      <c r="CI115" s="13">
        <v>0</v>
      </c>
    </row>
    <row r="116" spans="1:87" x14ac:dyDescent="0.2">
      <c r="A116" s="11" t="s">
        <v>72</v>
      </c>
      <c r="B116" s="12" t="s">
        <v>84</v>
      </c>
      <c r="C116" t="s">
        <v>196</v>
      </c>
      <c r="D116" s="13">
        <v>1.5245373270070601E-2</v>
      </c>
      <c r="E116" s="13">
        <v>1.5245373270070601E-2</v>
      </c>
      <c r="F116" s="13">
        <v>1.5245373270070601E-2</v>
      </c>
      <c r="G116" s="13">
        <v>1.5245373270070601E-2</v>
      </c>
      <c r="H116" s="13">
        <v>1.5245373270070601E-2</v>
      </c>
      <c r="I116" s="13">
        <v>8.0831438058324209E-3</v>
      </c>
      <c r="J116" s="13">
        <v>8.0831438058324209E-3</v>
      </c>
      <c r="K116" s="13">
        <v>8.0831438058324209E-3</v>
      </c>
      <c r="L116" s="13">
        <v>8.0831438058324209E-3</v>
      </c>
      <c r="M116" s="13">
        <v>8.0831438058324209E-3</v>
      </c>
      <c r="N116" s="13">
        <v>8.0831438058324209E-3</v>
      </c>
      <c r="O116" s="13">
        <v>5.8456499448167297E-3</v>
      </c>
      <c r="P116" s="13">
        <v>5.8456499448167297E-3</v>
      </c>
      <c r="Q116" s="13">
        <v>5.8456499448167297E-3</v>
      </c>
      <c r="R116" s="13">
        <v>5.8456499448167297E-3</v>
      </c>
      <c r="S116" s="13">
        <v>5.8456499448167297E-3</v>
      </c>
      <c r="T116" s="13">
        <v>5.8456499448167297E-3</v>
      </c>
      <c r="U116" s="13">
        <v>5.8456499448167297E-3</v>
      </c>
      <c r="V116" s="13">
        <v>5.8456499448167297E-3</v>
      </c>
      <c r="W116" s="13">
        <v>5.8456499448167297E-3</v>
      </c>
      <c r="X116" s="13">
        <v>5.8456499448167297E-3</v>
      </c>
      <c r="Y116" s="13">
        <v>5.8456499448167297E-3</v>
      </c>
      <c r="Z116" s="13">
        <v>5.8456499448167297E-3</v>
      </c>
      <c r="AA116" s="13">
        <v>7.1999872954227103E-3</v>
      </c>
      <c r="AB116" s="13">
        <v>7.1999872954227103E-3</v>
      </c>
      <c r="AC116" s="13">
        <v>7.1999872954227103E-3</v>
      </c>
      <c r="AD116" s="13">
        <v>7.1999872954227103E-3</v>
      </c>
      <c r="AE116" s="13">
        <v>7.1999872954227103E-3</v>
      </c>
      <c r="AF116" s="13">
        <v>7.1999872954227103E-3</v>
      </c>
      <c r="AG116" s="13">
        <v>7.1999872954227103E-3</v>
      </c>
      <c r="AH116" s="13">
        <v>7.1999872954227103E-3</v>
      </c>
      <c r="AI116" s="13">
        <v>7.1999872954227103E-3</v>
      </c>
      <c r="AJ116" s="13">
        <v>7.1999872954227103E-3</v>
      </c>
      <c r="AK116" s="13">
        <v>7.1999872954227103E-3</v>
      </c>
      <c r="AL116" s="13">
        <v>0</v>
      </c>
      <c r="AM116" s="13">
        <v>0</v>
      </c>
      <c r="AN116" s="13">
        <v>0</v>
      </c>
      <c r="AO116" s="13">
        <v>0</v>
      </c>
      <c r="AP116" s="13">
        <v>0</v>
      </c>
      <c r="AQ116" s="13">
        <v>0</v>
      </c>
      <c r="AR116" s="13">
        <v>0</v>
      </c>
      <c r="AS116" s="13">
        <v>0</v>
      </c>
      <c r="AT116" s="13">
        <v>0</v>
      </c>
      <c r="AU116" s="13">
        <v>0</v>
      </c>
      <c r="AV116" s="13">
        <v>0</v>
      </c>
      <c r="AW116" s="13">
        <v>0</v>
      </c>
      <c r="AX116" s="13">
        <v>0</v>
      </c>
      <c r="AY116" s="13">
        <v>0</v>
      </c>
      <c r="AZ116" s="13">
        <v>0</v>
      </c>
      <c r="BA116" s="13">
        <v>0</v>
      </c>
      <c r="BB116" s="13">
        <v>0</v>
      </c>
      <c r="BC116" s="13">
        <v>0</v>
      </c>
      <c r="BD116" s="13">
        <v>0</v>
      </c>
      <c r="BE116" s="13">
        <v>0</v>
      </c>
      <c r="BF116" s="13">
        <v>0</v>
      </c>
      <c r="BG116" s="13">
        <v>0</v>
      </c>
      <c r="BH116" s="13">
        <v>0</v>
      </c>
      <c r="BI116" s="13">
        <v>0</v>
      </c>
      <c r="BJ116" s="13">
        <v>0</v>
      </c>
      <c r="BK116" s="13">
        <v>0</v>
      </c>
      <c r="BL116" s="13">
        <v>0</v>
      </c>
      <c r="BM116" s="13">
        <v>0</v>
      </c>
      <c r="BN116" s="13">
        <v>0</v>
      </c>
      <c r="BO116" s="13">
        <v>0</v>
      </c>
      <c r="BP116" s="13">
        <v>0</v>
      </c>
      <c r="BQ116" s="13">
        <v>0</v>
      </c>
      <c r="BR116" s="13">
        <v>0</v>
      </c>
      <c r="BS116" s="13">
        <v>0</v>
      </c>
      <c r="BT116" s="13">
        <v>0</v>
      </c>
      <c r="BU116" s="13">
        <v>0</v>
      </c>
      <c r="BV116" s="13">
        <v>0</v>
      </c>
      <c r="BW116" s="13">
        <v>0</v>
      </c>
      <c r="BX116" s="13">
        <v>0</v>
      </c>
      <c r="BY116" s="13">
        <v>0</v>
      </c>
      <c r="BZ116" s="13">
        <v>0</v>
      </c>
      <c r="CA116" s="13">
        <v>0</v>
      </c>
      <c r="CB116" s="13">
        <v>0</v>
      </c>
      <c r="CC116" s="13">
        <v>0</v>
      </c>
      <c r="CD116" s="13">
        <v>0</v>
      </c>
      <c r="CE116" s="13">
        <v>0</v>
      </c>
      <c r="CF116" s="13">
        <v>0</v>
      </c>
      <c r="CG116" s="13">
        <v>0</v>
      </c>
      <c r="CH116" s="13">
        <v>0</v>
      </c>
      <c r="CI116" s="13">
        <v>0</v>
      </c>
    </row>
    <row r="117" spans="1:87" x14ac:dyDescent="0.2">
      <c r="A117" s="11" t="s">
        <v>72</v>
      </c>
      <c r="B117" s="12" t="s">
        <v>86</v>
      </c>
      <c r="C117" t="s">
        <v>197</v>
      </c>
      <c r="D117" s="13">
        <v>1.5245373270070601E-2</v>
      </c>
      <c r="E117" s="13">
        <v>1.5245373270070601E-2</v>
      </c>
      <c r="F117" s="13">
        <v>1.5245373270070601E-2</v>
      </c>
      <c r="G117" s="13">
        <v>1.5245373270070601E-2</v>
      </c>
      <c r="H117" s="13">
        <v>1.5245373270070601E-2</v>
      </c>
      <c r="I117" s="13">
        <v>8.0831438058324209E-3</v>
      </c>
      <c r="J117" s="13">
        <v>8.0831438058324209E-3</v>
      </c>
      <c r="K117" s="13">
        <v>8.0831438058324209E-3</v>
      </c>
      <c r="L117" s="13">
        <v>8.0831438058324209E-3</v>
      </c>
      <c r="M117" s="13">
        <v>8.0831438058324209E-3</v>
      </c>
      <c r="N117" s="13">
        <v>8.0831438058324209E-3</v>
      </c>
      <c r="O117" s="13">
        <v>5.8456499448167297E-3</v>
      </c>
      <c r="P117" s="13">
        <v>5.8456499448167297E-3</v>
      </c>
      <c r="Q117" s="13">
        <v>5.8456499448167297E-3</v>
      </c>
      <c r="R117" s="13">
        <v>5.8456499448167297E-3</v>
      </c>
      <c r="S117" s="13">
        <v>5.8456499448167297E-3</v>
      </c>
      <c r="T117" s="13">
        <v>5.8456499448167297E-3</v>
      </c>
      <c r="U117" s="13">
        <v>5.8456499448167297E-3</v>
      </c>
      <c r="V117" s="13">
        <v>5.8456499448167297E-3</v>
      </c>
      <c r="W117" s="13">
        <v>5.8456499448167297E-3</v>
      </c>
      <c r="X117" s="13">
        <v>5.8456499448167297E-3</v>
      </c>
      <c r="Y117" s="13">
        <v>5.8456499448167297E-3</v>
      </c>
      <c r="Z117" s="13">
        <v>5.8456499448167297E-3</v>
      </c>
      <c r="AA117" s="13">
        <v>7.1999872954227103E-3</v>
      </c>
      <c r="AB117" s="13">
        <v>7.1999872954227103E-3</v>
      </c>
      <c r="AC117" s="13">
        <v>7.1999872954227103E-3</v>
      </c>
      <c r="AD117" s="13">
        <v>7.1999872954227103E-3</v>
      </c>
      <c r="AE117" s="13">
        <v>7.1999872954227103E-3</v>
      </c>
      <c r="AF117" s="13">
        <v>7.1999872954227103E-3</v>
      </c>
      <c r="AG117" s="13">
        <v>7.1999872954227103E-3</v>
      </c>
      <c r="AH117" s="13">
        <v>7.1999872954227103E-3</v>
      </c>
      <c r="AI117" s="13">
        <v>7.1999872954227103E-3</v>
      </c>
      <c r="AJ117" s="13">
        <v>7.1999872954227103E-3</v>
      </c>
      <c r="AK117" s="13">
        <v>7.1999872954227103E-3</v>
      </c>
      <c r="AL117" s="13">
        <v>0</v>
      </c>
      <c r="AM117" s="13">
        <v>0</v>
      </c>
      <c r="AN117" s="13">
        <v>0</v>
      </c>
      <c r="AO117" s="13">
        <v>0</v>
      </c>
      <c r="AP117" s="13">
        <v>0</v>
      </c>
      <c r="AQ117" s="13">
        <v>0</v>
      </c>
      <c r="AR117" s="13">
        <v>0</v>
      </c>
      <c r="AS117" s="13">
        <v>0</v>
      </c>
      <c r="AT117" s="13">
        <v>0</v>
      </c>
      <c r="AU117" s="13">
        <v>0</v>
      </c>
      <c r="AV117" s="13">
        <v>0</v>
      </c>
      <c r="AW117" s="13">
        <v>0</v>
      </c>
      <c r="AX117" s="13">
        <v>0</v>
      </c>
      <c r="AY117" s="13">
        <v>0</v>
      </c>
      <c r="AZ117" s="13">
        <v>0</v>
      </c>
      <c r="BA117" s="13">
        <v>0</v>
      </c>
      <c r="BB117" s="13">
        <v>0</v>
      </c>
      <c r="BC117" s="13">
        <v>0</v>
      </c>
      <c r="BD117" s="13">
        <v>0</v>
      </c>
      <c r="BE117" s="13">
        <v>0</v>
      </c>
      <c r="BF117" s="13">
        <v>0</v>
      </c>
      <c r="BG117" s="13">
        <v>0</v>
      </c>
      <c r="BH117" s="13">
        <v>0</v>
      </c>
      <c r="BI117" s="13">
        <v>0</v>
      </c>
      <c r="BJ117" s="13">
        <v>0</v>
      </c>
      <c r="BK117" s="13">
        <v>0</v>
      </c>
      <c r="BL117" s="13">
        <v>0</v>
      </c>
      <c r="BM117" s="13">
        <v>0</v>
      </c>
      <c r="BN117" s="13">
        <v>0</v>
      </c>
      <c r="BO117" s="13">
        <v>0</v>
      </c>
      <c r="BP117" s="13">
        <v>0</v>
      </c>
      <c r="BQ117" s="13">
        <v>0</v>
      </c>
      <c r="BR117" s="13">
        <v>0</v>
      </c>
      <c r="BS117" s="13">
        <v>0</v>
      </c>
      <c r="BT117" s="13">
        <v>0</v>
      </c>
      <c r="BU117" s="13">
        <v>0</v>
      </c>
      <c r="BV117" s="13">
        <v>0</v>
      </c>
      <c r="BW117" s="13">
        <v>0</v>
      </c>
      <c r="BX117" s="13">
        <v>0</v>
      </c>
      <c r="BY117" s="13">
        <v>0</v>
      </c>
      <c r="BZ117" s="13">
        <v>0</v>
      </c>
      <c r="CA117" s="13">
        <v>0</v>
      </c>
      <c r="CB117" s="13">
        <v>0</v>
      </c>
      <c r="CC117" s="13">
        <v>0</v>
      </c>
      <c r="CD117" s="13">
        <v>0</v>
      </c>
      <c r="CE117" s="13">
        <v>0</v>
      </c>
      <c r="CF117" s="13">
        <v>0</v>
      </c>
      <c r="CG117" s="13">
        <v>0</v>
      </c>
      <c r="CH117" s="13">
        <v>0</v>
      </c>
      <c r="CI117" s="13">
        <v>0</v>
      </c>
    </row>
    <row r="118" spans="1:87" x14ac:dyDescent="0.2">
      <c r="A118" s="11" t="s">
        <v>72</v>
      </c>
      <c r="B118" s="12" t="s">
        <v>88</v>
      </c>
      <c r="C118" t="s">
        <v>198</v>
      </c>
      <c r="D118" s="13">
        <v>1.5245373270070601E-2</v>
      </c>
      <c r="E118" s="13">
        <v>1.5245373270070601E-2</v>
      </c>
      <c r="F118" s="13">
        <v>1.5245373270070601E-2</v>
      </c>
      <c r="G118" s="13">
        <v>1.5245373270070601E-2</v>
      </c>
      <c r="H118" s="13">
        <v>1.5245373270070601E-2</v>
      </c>
      <c r="I118" s="13">
        <v>8.0831438058324209E-3</v>
      </c>
      <c r="J118" s="13">
        <v>8.0831438058324209E-3</v>
      </c>
      <c r="K118" s="13">
        <v>8.0831438058324209E-3</v>
      </c>
      <c r="L118" s="13">
        <v>8.0831438058324209E-3</v>
      </c>
      <c r="M118" s="13">
        <v>8.0831438058324209E-3</v>
      </c>
      <c r="N118" s="13">
        <v>8.0831438058324209E-3</v>
      </c>
      <c r="O118" s="13">
        <v>5.8456499448167297E-3</v>
      </c>
      <c r="P118" s="13">
        <v>5.8456499448167297E-3</v>
      </c>
      <c r="Q118" s="13">
        <v>5.8456499448167297E-3</v>
      </c>
      <c r="R118" s="13">
        <v>5.8456499448167297E-3</v>
      </c>
      <c r="S118" s="13">
        <v>5.8456499448167297E-3</v>
      </c>
      <c r="T118" s="13">
        <v>5.8456499448167297E-3</v>
      </c>
      <c r="U118" s="13">
        <v>5.8456499448167297E-3</v>
      </c>
      <c r="V118" s="13">
        <v>5.8456499448167297E-3</v>
      </c>
      <c r="W118" s="13">
        <v>5.8456499448167297E-3</v>
      </c>
      <c r="X118" s="13">
        <v>5.8456499448167297E-3</v>
      </c>
      <c r="Y118" s="13">
        <v>5.8456499448167297E-3</v>
      </c>
      <c r="Z118" s="13">
        <v>5.8456499448167297E-3</v>
      </c>
      <c r="AA118" s="13">
        <v>7.1999872954227103E-3</v>
      </c>
      <c r="AB118" s="13">
        <v>7.1999872954227103E-3</v>
      </c>
      <c r="AC118" s="13">
        <v>7.1999872954227103E-3</v>
      </c>
      <c r="AD118" s="13">
        <v>7.1999872954227103E-3</v>
      </c>
      <c r="AE118" s="13">
        <v>7.1999872954227103E-3</v>
      </c>
      <c r="AF118" s="13">
        <v>7.1999872954227103E-3</v>
      </c>
      <c r="AG118" s="13">
        <v>7.1999872954227103E-3</v>
      </c>
      <c r="AH118" s="13">
        <v>7.1999872954227103E-3</v>
      </c>
      <c r="AI118" s="13">
        <v>7.1999872954227103E-3</v>
      </c>
      <c r="AJ118" s="13">
        <v>7.1999872954227103E-3</v>
      </c>
      <c r="AK118" s="13">
        <v>7.1999872954227103E-3</v>
      </c>
      <c r="AL118" s="13">
        <v>0</v>
      </c>
      <c r="AM118" s="13">
        <v>0</v>
      </c>
      <c r="AN118" s="13">
        <v>0</v>
      </c>
      <c r="AO118" s="13">
        <v>0</v>
      </c>
      <c r="AP118" s="13">
        <v>0</v>
      </c>
      <c r="AQ118" s="13">
        <v>0</v>
      </c>
      <c r="AR118" s="13">
        <v>0</v>
      </c>
      <c r="AS118" s="13">
        <v>0</v>
      </c>
      <c r="AT118" s="13">
        <v>0</v>
      </c>
      <c r="AU118" s="13">
        <v>0</v>
      </c>
      <c r="AV118" s="13">
        <v>0</v>
      </c>
      <c r="AW118" s="13">
        <v>0</v>
      </c>
      <c r="AX118" s="13">
        <v>0</v>
      </c>
      <c r="AY118" s="13">
        <v>0</v>
      </c>
      <c r="AZ118" s="13">
        <v>0</v>
      </c>
      <c r="BA118" s="13">
        <v>0</v>
      </c>
      <c r="BB118" s="13">
        <v>0</v>
      </c>
      <c r="BC118" s="13">
        <v>0</v>
      </c>
      <c r="BD118" s="13">
        <v>0</v>
      </c>
      <c r="BE118" s="13">
        <v>0</v>
      </c>
      <c r="BF118" s="13">
        <v>0</v>
      </c>
      <c r="BG118" s="13">
        <v>0</v>
      </c>
      <c r="BH118" s="13">
        <v>0</v>
      </c>
      <c r="BI118" s="13">
        <v>0</v>
      </c>
      <c r="BJ118" s="13">
        <v>0</v>
      </c>
      <c r="BK118" s="13">
        <v>0</v>
      </c>
      <c r="BL118" s="13">
        <v>0</v>
      </c>
      <c r="BM118" s="13">
        <v>0</v>
      </c>
      <c r="BN118" s="13">
        <v>0</v>
      </c>
      <c r="BO118" s="13">
        <v>0</v>
      </c>
      <c r="BP118" s="13">
        <v>0</v>
      </c>
      <c r="BQ118" s="13">
        <v>0</v>
      </c>
      <c r="BR118" s="13">
        <v>0</v>
      </c>
      <c r="BS118" s="13">
        <v>0</v>
      </c>
      <c r="BT118" s="13">
        <v>0</v>
      </c>
      <c r="BU118" s="13">
        <v>0</v>
      </c>
      <c r="BV118" s="13">
        <v>0</v>
      </c>
      <c r="BW118" s="13">
        <v>0</v>
      </c>
      <c r="BX118" s="13">
        <v>0</v>
      </c>
      <c r="BY118" s="13">
        <v>0</v>
      </c>
      <c r="BZ118" s="13">
        <v>0</v>
      </c>
      <c r="CA118" s="13">
        <v>0</v>
      </c>
      <c r="CB118" s="13">
        <v>0</v>
      </c>
      <c r="CC118" s="13">
        <v>0</v>
      </c>
      <c r="CD118" s="13">
        <v>0</v>
      </c>
      <c r="CE118" s="13">
        <v>0</v>
      </c>
      <c r="CF118" s="13">
        <v>0</v>
      </c>
      <c r="CG118" s="13">
        <v>0</v>
      </c>
      <c r="CH118" s="13">
        <v>0</v>
      </c>
      <c r="CI118" s="13">
        <v>0</v>
      </c>
    </row>
    <row r="119" spans="1:87" x14ac:dyDescent="0.2">
      <c r="A119" s="11" t="s">
        <v>56</v>
      </c>
      <c r="B119" s="12" t="s">
        <v>57</v>
      </c>
      <c r="C119" t="s">
        <v>199</v>
      </c>
      <c r="D119" s="13">
        <v>0</v>
      </c>
      <c r="E119" s="13">
        <v>0</v>
      </c>
      <c r="F119" s="13">
        <v>0</v>
      </c>
      <c r="G119" s="13">
        <v>0</v>
      </c>
      <c r="H119" s="13">
        <v>0</v>
      </c>
      <c r="I119" s="13">
        <v>0</v>
      </c>
      <c r="J119" s="13">
        <v>0</v>
      </c>
      <c r="K119" s="13">
        <v>0</v>
      </c>
      <c r="L119" s="13">
        <v>0</v>
      </c>
      <c r="M119" s="13">
        <v>0</v>
      </c>
      <c r="N119" s="13">
        <v>0</v>
      </c>
      <c r="O119" s="13">
        <v>0</v>
      </c>
      <c r="P119" s="13">
        <v>0</v>
      </c>
      <c r="Q119" s="13">
        <v>0</v>
      </c>
      <c r="R119" s="13">
        <v>0</v>
      </c>
      <c r="S119" s="13">
        <v>0</v>
      </c>
      <c r="T119" s="13">
        <v>0</v>
      </c>
      <c r="U119" s="13">
        <v>0</v>
      </c>
      <c r="V119" s="13">
        <v>0</v>
      </c>
      <c r="W119" s="13">
        <v>0</v>
      </c>
      <c r="X119" s="13">
        <v>0</v>
      </c>
      <c r="Y119" s="13">
        <v>0</v>
      </c>
      <c r="Z119" s="13">
        <v>0</v>
      </c>
      <c r="AA119" s="13">
        <v>0</v>
      </c>
      <c r="AB119" s="13">
        <v>0</v>
      </c>
      <c r="AC119" s="13">
        <v>0</v>
      </c>
      <c r="AD119" s="13">
        <v>0</v>
      </c>
      <c r="AE119" s="13">
        <v>0</v>
      </c>
      <c r="AF119" s="13">
        <v>0</v>
      </c>
      <c r="AG119" s="13">
        <v>0</v>
      </c>
      <c r="AH119" s="13">
        <v>0</v>
      </c>
      <c r="AI119" s="13">
        <v>0</v>
      </c>
      <c r="AJ119" s="13">
        <v>0</v>
      </c>
      <c r="AK119" s="13">
        <v>0</v>
      </c>
      <c r="AL119" s="13">
        <v>0</v>
      </c>
      <c r="AM119" s="13">
        <v>0</v>
      </c>
      <c r="AN119" s="13">
        <v>0</v>
      </c>
      <c r="AO119" s="13">
        <v>0</v>
      </c>
      <c r="AP119" s="13">
        <v>0</v>
      </c>
      <c r="AQ119" s="13">
        <v>0</v>
      </c>
      <c r="AR119" s="13">
        <v>0</v>
      </c>
      <c r="AS119" s="13">
        <v>0</v>
      </c>
      <c r="AT119" s="13">
        <v>0</v>
      </c>
      <c r="AU119" s="13">
        <v>0</v>
      </c>
      <c r="AV119" s="13">
        <v>0</v>
      </c>
      <c r="AW119" s="13">
        <v>0</v>
      </c>
      <c r="AX119" s="13">
        <v>0</v>
      </c>
      <c r="AY119" s="13">
        <v>0</v>
      </c>
      <c r="AZ119" s="13">
        <v>0</v>
      </c>
      <c r="BA119" s="13">
        <v>0</v>
      </c>
      <c r="BB119" s="13">
        <v>0</v>
      </c>
      <c r="BC119" s="13">
        <v>0</v>
      </c>
      <c r="BD119" s="13">
        <v>0</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3">
        <v>0</v>
      </c>
      <c r="BX119" s="13">
        <v>0</v>
      </c>
      <c r="BY119" s="13">
        <v>0</v>
      </c>
      <c r="BZ119" s="13">
        <v>0</v>
      </c>
      <c r="CA119" s="13">
        <v>0</v>
      </c>
      <c r="CB119" s="13">
        <v>0</v>
      </c>
      <c r="CC119" s="13">
        <v>0</v>
      </c>
      <c r="CD119" s="13">
        <v>0</v>
      </c>
      <c r="CE119" s="13">
        <v>0</v>
      </c>
      <c r="CF119" s="13">
        <v>0</v>
      </c>
      <c r="CG119" s="13">
        <v>0</v>
      </c>
      <c r="CH119" s="13">
        <v>0</v>
      </c>
      <c r="CI119" s="13">
        <v>0</v>
      </c>
    </row>
    <row r="120" spans="1:87" x14ac:dyDescent="0.2">
      <c r="A120" s="11" t="s">
        <v>56</v>
      </c>
      <c r="B120" s="12" t="s">
        <v>68</v>
      </c>
      <c r="C120" t="s">
        <v>200</v>
      </c>
      <c r="D120" s="13">
        <v>0</v>
      </c>
      <c r="E120" s="13">
        <v>0</v>
      </c>
      <c r="F120" s="13">
        <v>0</v>
      </c>
      <c r="G120" s="13">
        <v>0</v>
      </c>
      <c r="H120" s="13">
        <v>0</v>
      </c>
      <c r="I120" s="13">
        <v>0</v>
      </c>
      <c r="J120" s="13">
        <v>0</v>
      </c>
      <c r="K120" s="13">
        <v>0</v>
      </c>
      <c r="L120" s="13">
        <v>0</v>
      </c>
      <c r="M120" s="13">
        <v>0</v>
      </c>
      <c r="N120" s="13">
        <v>0</v>
      </c>
      <c r="O120" s="13">
        <v>0</v>
      </c>
      <c r="P120" s="13">
        <v>0</v>
      </c>
      <c r="Q120" s="13">
        <v>0</v>
      </c>
      <c r="R120" s="13">
        <v>0</v>
      </c>
      <c r="S120" s="13">
        <v>0</v>
      </c>
      <c r="T120" s="13">
        <v>0</v>
      </c>
      <c r="U120" s="13">
        <v>0</v>
      </c>
      <c r="V120" s="13">
        <v>0</v>
      </c>
      <c r="W120" s="13">
        <v>0</v>
      </c>
      <c r="X120" s="13">
        <v>0</v>
      </c>
      <c r="Y120" s="13">
        <v>0</v>
      </c>
      <c r="Z120" s="13">
        <v>0</v>
      </c>
      <c r="AA120" s="13">
        <v>0</v>
      </c>
      <c r="AB120" s="13">
        <v>0</v>
      </c>
      <c r="AC120" s="13">
        <v>0</v>
      </c>
      <c r="AD120" s="13">
        <v>0</v>
      </c>
      <c r="AE120" s="13">
        <v>0</v>
      </c>
      <c r="AF120" s="13">
        <v>0</v>
      </c>
      <c r="AG120" s="13">
        <v>0</v>
      </c>
      <c r="AH120" s="13">
        <v>0</v>
      </c>
      <c r="AI120" s="13">
        <v>0</v>
      </c>
      <c r="AJ120" s="13">
        <v>0</v>
      </c>
      <c r="AK120" s="13">
        <v>0</v>
      </c>
      <c r="AL120" s="13">
        <v>0</v>
      </c>
      <c r="AM120" s="13">
        <v>0</v>
      </c>
      <c r="AN120" s="13">
        <v>0</v>
      </c>
      <c r="AO120" s="13">
        <v>0</v>
      </c>
      <c r="AP120" s="13">
        <v>0</v>
      </c>
      <c r="AQ120" s="13">
        <v>0</v>
      </c>
      <c r="AR120" s="13">
        <v>0</v>
      </c>
      <c r="AS120" s="13">
        <v>0</v>
      </c>
      <c r="AT120" s="13">
        <v>0</v>
      </c>
      <c r="AU120" s="13">
        <v>0</v>
      </c>
      <c r="AV120" s="13">
        <v>0</v>
      </c>
      <c r="AW120" s="13">
        <v>0</v>
      </c>
      <c r="AX120" s="13">
        <v>0</v>
      </c>
      <c r="AY120" s="13">
        <v>0</v>
      </c>
      <c r="AZ120" s="13">
        <v>0</v>
      </c>
      <c r="BA120" s="13">
        <v>0</v>
      </c>
      <c r="BB120" s="13">
        <v>0</v>
      </c>
      <c r="BC120" s="13">
        <v>0</v>
      </c>
      <c r="BD120" s="13">
        <v>0</v>
      </c>
      <c r="BE120" s="13">
        <v>0</v>
      </c>
      <c r="BF120" s="13">
        <v>0</v>
      </c>
      <c r="BG120" s="13">
        <v>0</v>
      </c>
      <c r="BH120" s="13">
        <v>0</v>
      </c>
      <c r="BI120" s="13">
        <v>0</v>
      </c>
      <c r="BJ120" s="13">
        <v>0</v>
      </c>
      <c r="BK120" s="13">
        <v>0</v>
      </c>
      <c r="BL120" s="13">
        <v>0</v>
      </c>
      <c r="BM120" s="13">
        <v>0</v>
      </c>
      <c r="BN120" s="13">
        <v>0</v>
      </c>
      <c r="BO120" s="13">
        <v>0</v>
      </c>
      <c r="BP120" s="13">
        <v>0</v>
      </c>
      <c r="BQ120" s="13">
        <v>0</v>
      </c>
      <c r="BR120" s="13">
        <v>0</v>
      </c>
      <c r="BS120" s="13">
        <v>0</v>
      </c>
      <c r="BT120" s="13">
        <v>0</v>
      </c>
      <c r="BU120" s="13">
        <v>0</v>
      </c>
      <c r="BV120" s="13">
        <v>0</v>
      </c>
      <c r="BW120" s="13">
        <v>0</v>
      </c>
      <c r="BX120" s="13">
        <v>0</v>
      </c>
      <c r="BY120" s="13">
        <v>0</v>
      </c>
      <c r="BZ120" s="13">
        <v>0</v>
      </c>
      <c r="CA120" s="13">
        <v>0</v>
      </c>
      <c r="CB120" s="13">
        <v>0</v>
      </c>
      <c r="CC120" s="13">
        <v>0</v>
      </c>
      <c r="CD120" s="13">
        <v>0</v>
      </c>
      <c r="CE120" s="13">
        <v>0</v>
      </c>
      <c r="CF120" s="13">
        <v>0</v>
      </c>
      <c r="CG120" s="13">
        <v>0</v>
      </c>
      <c r="CH120" s="13">
        <v>0</v>
      </c>
      <c r="CI120" s="13">
        <v>0</v>
      </c>
    </row>
    <row r="121" spans="1:87" x14ac:dyDescent="0.2">
      <c r="A121" s="11" t="s">
        <v>56</v>
      </c>
      <c r="B121" s="12" t="s">
        <v>63</v>
      </c>
      <c r="C121" t="s">
        <v>201</v>
      </c>
      <c r="D121" s="13">
        <v>0</v>
      </c>
      <c r="E121" s="13">
        <v>0</v>
      </c>
      <c r="F121" s="13">
        <v>0</v>
      </c>
      <c r="G121" s="13">
        <v>0</v>
      </c>
      <c r="H121" s="13">
        <v>0</v>
      </c>
      <c r="I121" s="13">
        <v>0</v>
      </c>
      <c r="J121" s="13">
        <v>0</v>
      </c>
      <c r="K121" s="13">
        <v>0</v>
      </c>
      <c r="L121" s="13">
        <v>0</v>
      </c>
      <c r="M121" s="13">
        <v>0</v>
      </c>
      <c r="N121" s="13">
        <v>0</v>
      </c>
      <c r="O121" s="13">
        <v>0</v>
      </c>
      <c r="P121" s="13">
        <v>0</v>
      </c>
      <c r="Q121" s="13">
        <v>0</v>
      </c>
      <c r="R121" s="13">
        <v>0</v>
      </c>
      <c r="S121" s="13">
        <v>0</v>
      </c>
      <c r="T121" s="13">
        <v>0</v>
      </c>
      <c r="U121" s="13">
        <v>0</v>
      </c>
      <c r="V121" s="13">
        <v>0</v>
      </c>
      <c r="W121" s="13">
        <v>0</v>
      </c>
      <c r="X121" s="13">
        <v>0</v>
      </c>
      <c r="Y121" s="13">
        <v>0</v>
      </c>
      <c r="Z121" s="13">
        <v>0</v>
      </c>
      <c r="AA121" s="13">
        <v>0</v>
      </c>
      <c r="AB121" s="13">
        <v>0</v>
      </c>
      <c r="AC121" s="13">
        <v>0</v>
      </c>
      <c r="AD121" s="13">
        <v>0</v>
      </c>
      <c r="AE121" s="13">
        <v>0</v>
      </c>
      <c r="AF121" s="13">
        <v>0</v>
      </c>
      <c r="AG121" s="13">
        <v>0</v>
      </c>
      <c r="AH121" s="13">
        <v>0</v>
      </c>
      <c r="AI121" s="13">
        <v>0</v>
      </c>
      <c r="AJ121" s="13">
        <v>0</v>
      </c>
      <c r="AK121" s="13">
        <v>0</v>
      </c>
      <c r="AL121" s="13">
        <v>0</v>
      </c>
      <c r="AM121" s="13">
        <v>0</v>
      </c>
      <c r="AN121" s="13">
        <v>0</v>
      </c>
      <c r="AO121" s="13">
        <v>0</v>
      </c>
      <c r="AP121" s="13">
        <v>0</v>
      </c>
      <c r="AQ121" s="13">
        <v>0</v>
      </c>
      <c r="AR121" s="13">
        <v>0</v>
      </c>
      <c r="AS121" s="13">
        <v>0</v>
      </c>
      <c r="AT121" s="13">
        <v>0</v>
      </c>
      <c r="AU121" s="13">
        <v>0</v>
      </c>
      <c r="AV121" s="13">
        <v>0</v>
      </c>
      <c r="AW121" s="13">
        <v>0</v>
      </c>
      <c r="AX121" s="13">
        <v>0</v>
      </c>
      <c r="AY121" s="13">
        <v>0</v>
      </c>
      <c r="AZ121" s="13">
        <v>0</v>
      </c>
      <c r="BA121" s="13">
        <v>0</v>
      </c>
      <c r="BB121" s="13">
        <v>0</v>
      </c>
      <c r="BC121" s="13">
        <v>0</v>
      </c>
      <c r="BD121" s="13">
        <v>0</v>
      </c>
      <c r="BE121" s="13">
        <v>0</v>
      </c>
      <c r="BF121" s="13">
        <v>0</v>
      </c>
      <c r="BG121" s="13">
        <v>0</v>
      </c>
      <c r="BH121" s="13">
        <v>0</v>
      </c>
      <c r="BI121" s="13">
        <v>0</v>
      </c>
      <c r="BJ121" s="13">
        <v>0</v>
      </c>
      <c r="BK121" s="13">
        <v>0</v>
      </c>
      <c r="BL121" s="13">
        <v>0</v>
      </c>
      <c r="BM121" s="13">
        <v>0</v>
      </c>
      <c r="BN121" s="13">
        <v>0</v>
      </c>
      <c r="BO121" s="13">
        <v>0</v>
      </c>
      <c r="BP121" s="13">
        <v>0</v>
      </c>
      <c r="BQ121" s="13">
        <v>0</v>
      </c>
      <c r="BR121" s="13">
        <v>0</v>
      </c>
      <c r="BS121" s="13">
        <v>0</v>
      </c>
      <c r="BT121" s="13">
        <v>0</v>
      </c>
      <c r="BU121" s="13">
        <v>0</v>
      </c>
      <c r="BV121" s="13">
        <v>0</v>
      </c>
      <c r="BW121" s="13">
        <v>0</v>
      </c>
      <c r="BX121" s="13">
        <v>0</v>
      </c>
      <c r="BY121" s="13">
        <v>0</v>
      </c>
      <c r="BZ121" s="13">
        <v>0</v>
      </c>
      <c r="CA121" s="13">
        <v>0</v>
      </c>
      <c r="CB121" s="13">
        <v>0</v>
      </c>
      <c r="CC121" s="13">
        <v>0</v>
      </c>
      <c r="CD121" s="13">
        <v>0</v>
      </c>
      <c r="CE121" s="13">
        <v>0</v>
      </c>
      <c r="CF121" s="13">
        <v>0</v>
      </c>
      <c r="CG121" s="13">
        <v>0</v>
      </c>
      <c r="CH121" s="13">
        <v>0</v>
      </c>
      <c r="CI121" s="13">
        <v>0</v>
      </c>
    </row>
    <row r="122" spans="1:87" x14ac:dyDescent="0.2">
      <c r="A122" s="11" t="s">
        <v>56</v>
      </c>
      <c r="B122" s="12" t="s">
        <v>60</v>
      </c>
      <c r="C122" t="s">
        <v>202</v>
      </c>
      <c r="D122" s="13">
        <v>0</v>
      </c>
      <c r="E122" s="13">
        <v>0</v>
      </c>
      <c r="F122" s="13">
        <v>0</v>
      </c>
      <c r="G122" s="13">
        <v>0</v>
      </c>
      <c r="H122" s="13">
        <v>0</v>
      </c>
      <c r="I122" s="13">
        <v>0</v>
      </c>
      <c r="J122" s="13">
        <v>0</v>
      </c>
      <c r="K122" s="13">
        <v>0</v>
      </c>
      <c r="L122" s="13">
        <v>0</v>
      </c>
      <c r="M122" s="13">
        <v>0</v>
      </c>
      <c r="N122" s="13">
        <v>0</v>
      </c>
      <c r="O122" s="13">
        <v>0</v>
      </c>
      <c r="P122" s="13">
        <v>0</v>
      </c>
      <c r="Q122" s="13">
        <v>0</v>
      </c>
      <c r="R122" s="13">
        <v>0</v>
      </c>
      <c r="S122" s="13">
        <v>0</v>
      </c>
      <c r="T122" s="13">
        <v>0</v>
      </c>
      <c r="U122" s="13">
        <v>0</v>
      </c>
      <c r="V122" s="13">
        <v>0</v>
      </c>
      <c r="W122" s="13">
        <v>0</v>
      </c>
      <c r="X122" s="13">
        <v>0</v>
      </c>
      <c r="Y122" s="13">
        <v>0</v>
      </c>
      <c r="Z122" s="13">
        <v>0</v>
      </c>
      <c r="AA122" s="13">
        <v>0</v>
      </c>
      <c r="AB122" s="13">
        <v>0</v>
      </c>
      <c r="AC122" s="13">
        <v>0</v>
      </c>
      <c r="AD122" s="13">
        <v>0</v>
      </c>
      <c r="AE122" s="13">
        <v>0</v>
      </c>
      <c r="AF122" s="13">
        <v>0</v>
      </c>
      <c r="AG122" s="13">
        <v>0</v>
      </c>
      <c r="AH122" s="13">
        <v>0</v>
      </c>
      <c r="AI122" s="13">
        <v>0</v>
      </c>
      <c r="AJ122" s="13">
        <v>0</v>
      </c>
      <c r="AK122" s="13">
        <v>0</v>
      </c>
      <c r="AL122" s="13">
        <v>0</v>
      </c>
      <c r="AM122" s="13">
        <v>0</v>
      </c>
      <c r="AN122" s="13">
        <v>0</v>
      </c>
      <c r="AO122" s="13">
        <v>0</v>
      </c>
      <c r="AP122" s="13">
        <v>0</v>
      </c>
      <c r="AQ122" s="13">
        <v>0</v>
      </c>
      <c r="AR122" s="13">
        <v>0</v>
      </c>
      <c r="AS122" s="13">
        <v>0</v>
      </c>
      <c r="AT122" s="13">
        <v>0</v>
      </c>
      <c r="AU122" s="13">
        <v>0</v>
      </c>
      <c r="AV122" s="13">
        <v>0</v>
      </c>
      <c r="AW122" s="13">
        <v>0</v>
      </c>
      <c r="AX122" s="13">
        <v>0</v>
      </c>
      <c r="AY122" s="13">
        <v>0</v>
      </c>
      <c r="AZ122" s="13">
        <v>0</v>
      </c>
      <c r="BA122" s="13">
        <v>0</v>
      </c>
      <c r="BB122" s="13">
        <v>0</v>
      </c>
      <c r="BC122" s="13">
        <v>0</v>
      </c>
      <c r="BD122" s="13">
        <v>0</v>
      </c>
      <c r="BE122" s="13">
        <v>0</v>
      </c>
      <c r="BF122" s="13">
        <v>0</v>
      </c>
      <c r="BG122" s="13">
        <v>0</v>
      </c>
      <c r="BH122" s="13">
        <v>0</v>
      </c>
      <c r="BI122" s="13">
        <v>0</v>
      </c>
      <c r="BJ122" s="13">
        <v>0</v>
      </c>
      <c r="BK122" s="13">
        <v>0</v>
      </c>
      <c r="BL122" s="13">
        <v>0</v>
      </c>
      <c r="BM122" s="13">
        <v>0</v>
      </c>
      <c r="BN122" s="13">
        <v>0</v>
      </c>
      <c r="BO122" s="13">
        <v>0</v>
      </c>
      <c r="BP122" s="13">
        <v>0</v>
      </c>
      <c r="BQ122" s="13">
        <v>0</v>
      </c>
      <c r="BR122" s="13">
        <v>0</v>
      </c>
      <c r="BS122" s="13">
        <v>0</v>
      </c>
      <c r="BT122" s="13">
        <v>0</v>
      </c>
      <c r="BU122" s="13">
        <v>0</v>
      </c>
      <c r="BV122" s="13">
        <v>0</v>
      </c>
      <c r="BW122" s="13">
        <v>0</v>
      </c>
      <c r="BX122" s="13">
        <v>0</v>
      </c>
      <c r="BY122" s="13">
        <v>0</v>
      </c>
      <c r="BZ122" s="13">
        <v>0</v>
      </c>
      <c r="CA122" s="13">
        <v>0</v>
      </c>
      <c r="CB122" s="13">
        <v>0</v>
      </c>
      <c r="CC122" s="13">
        <v>0</v>
      </c>
      <c r="CD122" s="13">
        <v>0</v>
      </c>
      <c r="CE122" s="13">
        <v>0</v>
      </c>
      <c r="CF122" s="13">
        <v>0</v>
      </c>
      <c r="CG122" s="13">
        <v>0</v>
      </c>
      <c r="CH122" s="13">
        <v>0</v>
      </c>
      <c r="CI122" s="13">
        <v>0</v>
      </c>
    </row>
    <row r="123" spans="1:87" x14ac:dyDescent="0.2">
      <c r="A123" s="11" t="s">
        <v>56</v>
      </c>
      <c r="B123" s="12" t="s">
        <v>75</v>
      </c>
      <c r="C123" t="s">
        <v>203</v>
      </c>
      <c r="D123" s="13">
        <v>0</v>
      </c>
      <c r="E123" s="13">
        <v>0</v>
      </c>
      <c r="F123" s="13">
        <v>0</v>
      </c>
      <c r="G123" s="13">
        <v>0</v>
      </c>
      <c r="H123" s="13">
        <v>0</v>
      </c>
      <c r="I123" s="13">
        <v>0</v>
      </c>
      <c r="J123" s="13">
        <v>0</v>
      </c>
      <c r="K123" s="13">
        <v>0</v>
      </c>
      <c r="L123" s="13">
        <v>0</v>
      </c>
      <c r="M123" s="13">
        <v>0</v>
      </c>
      <c r="N123" s="13">
        <v>0</v>
      </c>
      <c r="O123" s="13">
        <v>0</v>
      </c>
      <c r="P123" s="13">
        <v>0</v>
      </c>
      <c r="Q123" s="13">
        <v>0</v>
      </c>
      <c r="R123" s="13">
        <v>0</v>
      </c>
      <c r="S123" s="13">
        <v>0</v>
      </c>
      <c r="T123" s="13">
        <v>0</v>
      </c>
      <c r="U123" s="13">
        <v>0</v>
      </c>
      <c r="V123" s="13">
        <v>0</v>
      </c>
      <c r="W123" s="13">
        <v>0</v>
      </c>
      <c r="X123" s="13">
        <v>0</v>
      </c>
      <c r="Y123" s="13">
        <v>0</v>
      </c>
      <c r="Z123" s="13">
        <v>0</v>
      </c>
      <c r="AA123" s="13">
        <v>0</v>
      </c>
      <c r="AB123" s="13">
        <v>0</v>
      </c>
      <c r="AC123" s="13">
        <v>0</v>
      </c>
      <c r="AD123" s="13">
        <v>0</v>
      </c>
      <c r="AE123" s="13">
        <v>0</v>
      </c>
      <c r="AF123" s="13">
        <v>0</v>
      </c>
      <c r="AG123" s="13">
        <v>0</v>
      </c>
      <c r="AH123" s="13">
        <v>0</v>
      </c>
      <c r="AI123" s="13">
        <v>0</v>
      </c>
      <c r="AJ123" s="13">
        <v>0</v>
      </c>
      <c r="AK123" s="13">
        <v>0</v>
      </c>
      <c r="AL123" s="13">
        <v>0</v>
      </c>
      <c r="AM123" s="13">
        <v>0</v>
      </c>
      <c r="AN123" s="13">
        <v>0</v>
      </c>
      <c r="AO123" s="13">
        <v>0</v>
      </c>
      <c r="AP123" s="13">
        <v>0</v>
      </c>
      <c r="AQ123" s="13">
        <v>0</v>
      </c>
      <c r="AR123" s="13">
        <v>0</v>
      </c>
      <c r="AS123" s="13">
        <v>0</v>
      </c>
      <c r="AT123" s="13">
        <v>0</v>
      </c>
      <c r="AU123" s="13">
        <v>0</v>
      </c>
      <c r="AV123" s="13">
        <v>0</v>
      </c>
      <c r="AW123" s="13">
        <v>0</v>
      </c>
      <c r="AX123" s="13">
        <v>0</v>
      </c>
      <c r="AY123" s="13">
        <v>0</v>
      </c>
      <c r="AZ123" s="13">
        <v>0</v>
      </c>
      <c r="BA123" s="13">
        <v>0</v>
      </c>
      <c r="BB123" s="13">
        <v>0</v>
      </c>
      <c r="BC123" s="13">
        <v>0</v>
      </c>
      <c r="BD123" s="13">
        <v>0</v>
      </c>
      <c r="BE123" s="13">
        <v>0</v>
      </c>
      <c r="BF123" s="13">
        <v>0</v>
      </c>
      <c r="BG123" s="13">
        <v>0</v>
      </c>
      <c r="BH123" s="13">
        <v>0</v>
      </c>
      <c r="BI123" s="13">
        <v>0</v>
      </c>
      <c r="BJ123" s="13">
        <v>0</v>
      </c>
      <c r="BK123" s="13">
        <v>0</v>
      </c>
      <c r="BL123" s="13">
        <v>0</v>
      </c>
      <c r="BM123" s="13">
        <v>0</v>
      </c>
      <c r="BN123" s="13">
        <v>0</v>
      </c>
      <c r="BO123" s="13">
        <v>0</v>
      </c>
      <c r="BP123" s="13">
        <v>0</v>
      </c>
      <c r="BQ123" s="13">
        <v>0</v>
      </c>
      <c r="BR123" s="13">
        <v>0</v>
      </c>
      <c r="BS123" s="13">
        <v>0</v>
      </c>
      <c r="BT123" s="13">
        <v>0</v>
      </c>
      <c r="BU123" s="13">
        <v>0</v>
      </c>
      <c r="BV123" s="13">
        <v>0</v>
      </c>
      <c r="BW123" s="13">
        <v>0</v>
      </c>
      <c r="BX123" s="13">
        <v>0</v>
      </c>
      <c r="BY123" s="13">
        <v>0</v>
      </c>
      <c r="BZ123" s="13">
        <v>0</v>
      </c>
      <c r="CA123" s="13">
        <v>0</v>
      </c>
      <c r="CB123" s="13">
        <v>0</v>
      </c>
      <c r="CC123" s="13">
        <v>0</v>
      </c>
      <c r="CD123" s="13">
        <v>0</v>
      </c>
      <c r="CE123" s="13">
        <v>0</v>
      </c>
      <c r="CF123" s="13">
        <v>0</v>
      </c>
      <c r="CG123" s="13">
        <v>0</v>
      </c>
      <c r="CH123" s="13">
        <v>0</v>
      </c>
      <c r="CI123" s="13">
        <v>0</v>
      </c>
    </row>
    <row r="124" spans="1:87" x14ac:dyDescent="0.2">
      <c r="A124" s="11" t="s">
        <v>56</v>
      </c>
      <c r="B124" s="12" t="s">
        <v>67</v>
      </c>
      <c r="C124" t="s">
        <v>204</v>
      </c>
      <c r="D124" s="13">
        <v>0</v>
      </c>
      <c r="E124" s="13">
        <v>0</v>
      </c>
      <c r="F124" s="13">
        <v>0</v>
      </c>
      <c r="G124" s="13">
        <v>0</v>
      </c>
      <c r="H124" s="13">
        <v>0</v>
      </c>
      <c r="I124" s="13">
        <v>0</v>
      </c>
      <c r="J124" s="13">
        <v>0</v>
      </c>
      <c r="K124" s="13">
        <v>0</v>
      </c>
      <c r="L124" s="13">
        <v>0</v>
      </c>
      <c r="M124" s="13">
        <v>0</v>
      </c>
      <c r="N124" s="13">
        <v>0</v>
      </c>
      <c r="O124" s="13">
        <v>0</v>
      </c>
      <c r="P124" s="13">
        <v>0</v>
      </c>
      <c r="Q124" s="13">
        <v>0</v>
      </c>
      <c r="R124" s="13">
        <v>0</v>
      </c>
      <c r="S124" s="13">
        <v>0</v>
      </c>
      <c r="T124" s="13">
        <v>0</v>
      </c>
      <c r="U124" s="13">
        <v>0</v>
      </c>
      <c r="V124" s="13">
        <v>0</v>
      </c>
      <c r="W124" s="13">
        <v>0</v>
      </c>
      <c r="X124" s="13">
        <v>0</v>
      </c>
      <c r="Y124" s="13">
        <v>0</v>
      </c>
      <c r="Z124" s="13">
        <v>0</v>
      </c>
      <c r="AA124" s="13">
        <v>0</v>
      </c>
      <c r="AB124" s="13">
        <v>0</v>
      </c>
      <c r="AC124" s="13">
        <v>0</v>
      </c>
      <c r="AD124" s="13">
        <v>0</v>
      </c>
      <c r="AE124" s="13">
        <v>0</v>
      </c>
      <c r="AF124" s="13">
        <v>0</v>
      </c>
      <c r="AG124" s="13">
        <v>0</v>
      </c>
      <c r="AH124" s="13">
        <v>0</v>
      </c>
      <c r="AI124" s="13">
        <v>0</v>
      </c>
      <c r="AJ124" s="13">
        <v>0</v>
      </c>
      <c r="AK124" s="13">
        <v>0</v>
      </c>
      <c r="AL124" s="13">
        <v>0</v>
      </c>
      <c r="AM124" s="13">
        <v>0</v>
      </c>
      <c r="AN124" s="13">
        <v>0</v>
      </c>
      <c r="AO124" s="13">
        <v>0</v>
      </c>
      <c r="AP124" s="13">
        <v>0</v>
      </c>
      <c r="AQ124" s="13">
        <v>0</v>
      </c>
      <c r="AR124" s="13">
        <v>0</v>
      </c>
      <c r="AS124" s="13">
        <v>0</v>
      </c>
      <c r="AT124" s="13">
        <v>0</v>
      </c>
      <c r="AU124" s="13">
        <v>0</v>
      </c>
      <c r="AV124" s="13">
        <v>0</v>
      </c>
      <c r="AW124" s="13">
        <v>0</v>
      </c>
      <c r="AX124" s="13">
        <v>0</v>
      </c>
      <c r="AY124" s="13">
        <v>0</v>
      </c>
      <c r="AZ124" s="13">
        <v>0</v>
      </c>
      <c r="BA124" s="13">
        <v>0</v>
      </c>
      <c r="BB124" s="13">
        <v>0</v>
      </c>
      <c r="BC124" s="13">
        <v>0</v>
      </c>
      <c r="BD124" s="13">
        <v>0</v>
      </c>
      <c r="BE124" s="13">
        <v>0</v>
      </c>
      <c r="BF124" s="13">
        <v>0</v>
      </c>
      <c r="BG124" s="13">
        <v>0</v>
      </c>
      <c r="BH124" s="13">
        <v>0</v>
      </c>
      <c r="BI124" s="13">
        <v>0</v>
      </c>
      <c r="BJ124" s="13">
        <v>0</v>
      </c>
      <c r="BK124" s="13">
        <v>0</v>
      </c>
      <c r="BL124" s="13">
        <v>0</v>
      </c>
      <c r="BM124" s="13">
        <v>0</v>
      </c>
      <c r="BN124" s="13">
        <v>0</v>
      </c>
      <c r="BO124" s="13">
        <v>0</v>
      </c>
      <c r="BP124" s="13">
        <v>0</v>
      </c>
      <c r="BQ124" s="13">
        <v>0</v>
      </c>
      <c r="BR124" s="13">
        <v>0</v>
      </c>
      <c r="BS124" s="13">
        <v>0</v>
      </c>
      <c r="BT124" s="13">
        <v>0</v>
      </c>
      <c r="BU124" s="13">
        <v>0</v>
      </c>
      <c r="BV124" s="13">
        <v>0</v>
      </c>
      <c r="BW124" s="13">
        <v>0</v>
      </c>
      <c r="BX124" s="13">
        <v>0</v>
      </c>
      <c r="BY124" s="13">
        <v>0</v>
      </c>
      <c r="BZ124" s="13">
        <v>0</v>
      </c>
      <c r="CA124" s="13">
        <v>0</v>
      </c>
      <c r="CB124" s="13">
        <v>0</v>
      </c>
      <c r="CC124" s="13">
        <v>0</v>
      </c>
      <c r="CD124" s="13">
        <v>0</v>
      </c>
      <c r="CE124" s="13">
        <v>0</v>
      </c>
      <c r="CF124" s="13">
        <v>0</v>
      </c>
      <c r="CG124" s="13">
        <v>0</v>
      </c>
      <c r="CH124" s="13">
        <v>0</v>
      </c>
      <c r="CI124" s="13">
        <v>0</v>
      </c>
    </row>
    <row r="125" spans="1:87" x14ac:dyDescent="0.2">
      <c r="A125" s="11" t="s">
        <v>56</v>
      </c>
      <c r="B125" s="12" t="s">
        <v>84</v>
      </c>
      <c r="C125" t="s">
        <v>205</v>
      </c>
      <c r="D125" s="13">
        <v>0</v>
      </c>
      <c r="E125" s="13">
        <v>0</v>
      </c>
      <c r="F125" s="13">
        <v>0</v>
      </c>
      <c r="G125" s="13">
        <v>0</v>
      </c>
      <c r="H125" s="13">
        <v>0</v>
      </c>
      <c r="I125" s="13">
        <v>0</v>
      </c>
      <c r="J125" s="13">
        <v>0</v>
      </c>
      <c r="K125" s="13">
        <v>0</v>
      </c>
      <c r="L125" s="13">
        <v>0</v>
      </c>
      <c r="M125" s="13">
        <v>0</v>
      </c>
      <c r="N125" s="13">
        <v>0</v>
      </c>
      <c r="O125" s="13">
        <v>0</v>
      </c>
      <c r="P125" s="13">
        <v>0</v>
      </c>
      <c r="Q125" s="13">
        <v>0</v>
      </c>
      <c r="R125" s="13">
        <v>0</v>
      </c>
      <c r="S125" s="13">
        <v>0</v>
      </c>
      <c r="T125" s="13">
        <v>0</v>
      </c>
      <c r="U125" s="13">
        <v>0</v>
      </c>
      <c r="V125" s="13">
        <v>0</v>
      </c>
      <c r="W125" s="13">
        <v>0</v>
      </c>
      <c r="X125" s="13">
        <v>0</v>
      </c>
      <c r="Y125" s="13">
        <v>0</v>
      </c>
      <c r="Z125" s="13">
        <v>0</v>
      </c>
      <c r="AA125" s="13">
        <v>0</v>
      </c>
      <c r="AB125" s="13">
        <v>0</v>
      </c>
      <c r="AC125" s="13">
        <v>0</v>
      </c>
      <c r="AD125" s="13">
        <v>0</v>
      </c>
      <c r="AE125" s="13">
        <v>0</v>
      </c>
      <c r="AF125" s="13">
        <v>0</v>
      </c>
      <c r="AG125" s="13">
        <v>0</v>
      </c>
      <c r="AH125" s="13">
        <v>0</v>
      </c>
      <c r="AI125" s="13">
        <v>0</v>
      </c>
      <c r="AJ125" s="13">
        <v>0</v>
      </c>
      <c r="AK125" s="13">
        <v>0</v>
      </c>
      <c r="AL125" s="13">
        <v>0</v>
      </c>
      <c r="AM125" s="13">
        <v>0</v>
      </c>
      <c r="AN125" s="13">
        <v>0</v>
      </c>
      <c r="AO125" s="13">
        <v>0</v>
      </c>
      <c r="AP125" s="13">
        <v>0</v>
      </c>
      <c r="AQ125" s="13">
        <v>0</v>
      </c>
      <c r="AR125" s="13">
        <v>0</v>
      </c>
      <c r="AS125" s="13">
        <v>0</v>
      </c>
      <c r="AT125" s="13">
        <v>0</v>
      </c>
      <c r="AU125" s="13">
        <v>0</v>
      </c>
      <c r="AV125" s="13">
        <v>0</v>
      </c>
      <c r="AW125" s="13">
        <v>0</v>
      </c>
      <c r="AX125" s="13">
        <v>0</v>
      </c>
      <c r="AY125" s="13">
        <v>0</v>
      </c>
      <c r="AZ125" s="13">
        <v>0</v>
      </c>
      <c r="BA125" s="13">
        <v>0</v>
      </c>
      <c r="BB125" s="13">
        <v>0</v>
      </c>
      <c r="BC125" s="13">
        <v>0</v>
      </c>
      <c r="BD125" s="13">
        <v>0</v>
      </c>
      <c r="BE125" s="13">
        <v>0</v>
      </c>
      <c r="BF125" s="13">
        <v>0</v>
      </c>
      <c r="BG125" s="13">
        <v>0</v>
      </c>
      <c r="BH125" s="13">
        <v>0</v>
      </c>
      <c r="BI125" s="13">
        <v>0</v>
      </c>
      <c r="BJ125" s="13">
        <v>0</v>
      </c>
      <c r="BK125" s="13">
        <v>0</v>
      </c>
      <c r="BL125" s="13">
        <v>0</v>
      </c>
      <c r="BM125" s="13">
        <v>0</v>
      </c>
      <c r="BN125" s="13">
        <v>0</v>
      </c>
      <c r="BO125" s="13">
        <v>0</v>
      </c>
      <c r="BP125" s="13">
        <v>0</v>
      </c>
      <c r="BQ125" s="13">
        <v>0</v>
      </c>
      <c r="BR125" s="13">
        <v>0</v>
      </c>
      <c r="BS125" s="13">
        <v>0</v>
      </c>
      <c r="BT125" s="13">
        <v>0</v>
      </c>
      <c r="BU125" s="13">
        <v>0</v>
      </c>
      <c r="BV125" s="13">
        <v>0</v>
      </c>
      <c r="BW125" s="13">
        <v>0</v>
      </c>
      <c r="BX125" s="13">
        <v>0</v>
      </c>
      <c r="BY125" s="13">
        <v>0</v>
      </c>
      <c r="BZ125" s="13">
        <v>0</v>
      </c>
      <c r="CA125" s="13">
        <v>0</v>
      </c>
      <c r="CB125" s="13">
        <v>0</v>
      </c>
      <c r="CC125" s="13">
        <v>0</v>
      </c>
      <c r="CD125" s="13">
        <v>0</v>
      </c>
      <c r="CE125" s="13">
        <v>0</v>
      </c>
      <c r="CF125" s="13">
        <v>0</v>
      </c>
      <c r="CG125" s="13">
        <v>0</v>
      </c>
      <c r="CH125" s="13">
        <v>0</v>
      </c>
      <c r="CI125" s="13">
        <v>0</v>
      </c>
    </row>
    <row r="126" spans="1:87" x14ac:dyDescent="0.2">
      <c r="A126" s="11" t="s">
        <v>56</v>
      </c>
      <c r="B126" s="12" t="s">
        <v>86</v>
      </c>
      <c r="C126" t="s">
        <v>206</v>
      </c>
      <c r="D126" s="13">
        <v>0</v>
      </c>
      <c r="E126" s="13">
        <v>0</v>
      </c>
      <c r="F126" s="13">
        <v>0</v>
      </c>
      <c r="G126" s="13">
        <v>0</v>
      </c>
      <c r="H126" s="13">
        <v>0</v>
      </c>
      <c r="I126" s="13">
        <v>0</v>
      </c>
      <c r="J126" s="13">
        <v>0</v>
      </c>
      <c r="K126" s="13">
        <v>0</v>
      </c>
      <c r="L126" s="13">
        <v>0</v>
      </c>
      <c r="M126" s="13">
        <v>0</v>
      </c>
      <c r="N126" s="13">
        <v>0</v>
      </c>
      <c r="O126" s="13">
        <v>0</v>
      </c>
      <c r="P126" s="13">
        <v>0</v>
      </c>
      <c r="Q126" s="13">
        <v>0</v>
      </c>
      <c r="R126" s="13">
        <v>0</v>
      </c>
      <c r="S126" s="13">
        <v>0</v>
      </c>
      <c r="T126" s="13">
        <v>0</v>
      </c>
      <c r="U126" s="13">
        <v>0</v>
      </c>
      <c r="V126" s="13">
        <v>0</v>
      </c>
      <c r="W126" s="13">
        <v>0</v>
      </c>
      <c r="X126" s="13">
        <v>0</v>
      </c>
      <c r="Y126" s="13">
        <v>0</v>
      </c>
      <c r="Z126" s="13">
        <v>0</v>
      </c>
      <c r="AA126" s="13">
        <v>0</v>
      </c>
      <c r="AB126" s="13">
        <v>0</v>
      </c>
      <c r="AC126" s="13">
        <v>0</v>
      </c>
      <c r="AD126" s="13">
        <v>0</v>
      </c>
      <c r="AE126" s="13">
        <v>0</v>
      </c>
      <c r="AF126" s="13">
        <v>0</v>
      </c>
      <c r="AG126" s="13">
        <v>0</v>
      </c>
      <c r="AH126" s="13">
        <v>0</v>
      </c>
      <c r="AI126" s="13">
        <v>0</v>
      </c>
      <c r="AJ126" s="13">
        <v>0</v>
      </c>
      <c r="AK126" s="13">
        <v>0</v>
      </c>
      <c r="AL126" s="13">
        <v>0</v>
      </c>
      <c r="AM126" s="13">
        <v>0</v>
      </c>
      <c r="AN126" s="13">
        <v>0</v>
      </c>
      <c r="AO126" s="13">
        <v>0</v>
      </c>
      <c r="AP126" s="13">
        <v>0</v>
      </c>
      <c r="AQ126" s="13">
        <v>0</v>
      </c>
      <c r="AR126" s="13">
        <v>0</v>
      </c>
      <c r="AS126" s="13">
        <v>0</v>
      </c>
      <c r="AT126" s="13">
        <v>0</v>
      </c>
      <c r="AU126" s="13">
        <v>0</v>
      </c>
      <c r="AV126" s="13">
        <v>0</v>
      </c>
      <c r="AW126" s="13">
        <v>0</v>
      </c>
      <c r="AX126" s="13">
        <v>0</v>
      </c>
      <c r="AY126" s="13">
        <v>0</v>
      </c>
      <c r="AZ126" s="13">
        <v>0</v>
      </c>
      <c r="BA126" s="13">
        <v>0</v>
      </c>
      <c r="BB126" s="13">
        <v>0</v>
      </c>
      <c r="BC126" s="13">
        <v>0</v>
      </c>
      <c r="BD126" s="13">
        <v>0</v>
      </c>
      <c r="BE126" s="13">
        <v>0</v>
      </c>
      <c r="BF126" s="13">
        <v>0</v>
      </c>
      <c r="BG126" s="13">
        <v>0</v>
      </c>
      <c r="BH126" s="13">
        <v>0</v>
      </c>
      <c r="BI126" s="13">
        <v>0</v>
      </c>
      <c r="BJ126" s="13">
        <v>0</v>
      </c>
      <c r="BK126" s="13">
        <v>0</v>
      </c>
      <c r="BL126" s="13">
        <v>0</v>
      </c>
      <c r="BM126" s="13">
        <v>0</v>
      </c>
      <c r="BN126" s="13">
        <v>0</v>
      </c>
      <c r="BO126" s="13">
        <v>0</v>
      </c>
      <c r="BP126" s="13">
        <v>0</v>
      </c>
      <c r="BQ126" s="13">
        <v>0</v>
      </c>
      <c r="BR126" s="13">
        <v>0</v>
      </c>
      <c r="BS126" s="13">
        <v>0</v>
      </c>
      <c r="BT126" s="13">
        <v>0</v>
      </c>
      <c r="BU126" s="13">
        <v>0</v>
      </c>
      <c r="BV126" s="13">
        <v>0</v>
      </c>
      <c r="BW126" s="13">
        <v>0</v>
      </c>
      <c r="BX126" s="13">
        <v>0</v>
      </c>
      <c r="BY126" s="13">
        <v>0</v>
      </c>
      <c r="BZ126" s="13">
        <v>0</v>
      </c>
      <c r="CA126" s="13">
        <v>0</v>
      </c>
      <c r="CB126" s="13">
        <v>0</v>
      </c>
      <c r="CC126" s="13">
        <v>0</v>
      </c>
      <c r="CD126" s="13">
        <v>0</v>
      </c>
      <c r="CE126" s="13">
        <v>0</v>
      </c>
      <c r="CF126" s="13">
        <v>0</v>
      </c>
      <c r="CG126" s="13">
        <v>0</v>
      </c>
      <c r="CH126" s="13">
        <v>0</v>
      </c>
      <c r="CI126" s="13">
        <v>0</v>
      </c>
    </row>
    <row r="127" spans="1:87" x14ac:dyDescent="0.2">
      <c r="A127" s="11" t="s">
        <v>56</v>
      </c>
      <c r="B127" s="12" t="s">
        <v>88</v>
      </c>
      <c r="C127" t="s">
        <v>207</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13">
        <v>0</v>
      </c>
      <c r="AL127" s="13">
        <v>0</v>
      </c>
      <c r="AM127" s="13">
        <v>0</v>
      </c>
      <c r="AN127" s="13">
        <v>0</v>
      </c>
      <c r="AO127" s="13">
        <v>0</v>
      </c>
      <c r="AP127" s="13">
        <v>0</v>
      </c>
      <c r="AQ127" s="13">
        <v>0</v>
      </c>
      <c r="AR127" s="13">
        <v>0</v>
      </c>
      <c r="AS127" s="13">
        <v>0</v>
      </c>
      <c r="AT127" s="13">
        <v>0</v>
      </c>
      <c r="AU127" s="13">
        <v>0</v>
      </c>
      <c r="AV127" s="13">
        <v>0</v>
      </c>
      <c r="AW127" s="13">
        <v>0</v>
      </c>
      <c r="AX127" s="13">
        <v>0</v>
      </c>
      <c r="AY127" s="13">
        <v>0</v>
      </c>
      <c r="AZ127" s="13">
        <v>0</v>
      </c>
      <c r="BA127" s="13">
        <v>0</v>
      </c>
      <c r="BB127" s="13">
        <v>0</v>
      </c>
      <c r="BC127" s="13">
        <v>0</v>
      </c>
      <c r="BD127" s="13">
        <v>0</v>
      </c>
      <c r="BE127" s="13">
        <v>0</v>
      </c>
      <c r="BF127" s="13">
        <v>0</v>
      </c>
      <c r="BG127" s="13">
        <v>0</v>
      </c>
      <c r="BH127" s="13">
        <v>0</v>
      </c>
      <c r="BI127" s="13">
        <v>0</v>
      </c>
      <c r="BJ127" s="13">
        <v>0</v>
      </c>
      <c r="BK127" s="13">
        <v>0</v>
      </c>
      <c r="BL127" s="13">
        <v>0</v>
      </c>
      <c r="BM127" s="13">
        <v>0</v>
      </c>
      <c r="BN127" s="13">
        <v>0</v>
      </c>
      <c r="BO127" s="13">
        <v>0</v>
      </c>
      <c r="BP127" s="13">
        <v>0</v>
      </c>
      <c r="BQ127" s="13">
        <v>0</v>
      </c>
      <c r="BR127" s="13">
        <v>0</v>
      </c>
      <c r="BS127" s="13">
        <v>0</v>
      </c>
      <c r="BT127" s="13">
        <v>0</v>
      </c>
      <c r="BU127" s="13">
        <v>0</v>
      </c>
      <c r="BV127" s="13">
        <v>0</v>
      </c>
      <c r="BW127" s="13">
        <v>0</v>
      </c>
      <c r="BX127" s="13">
        <v>0</v>
      </c>
      <c r="BY127" s="13">
        <v>0</v>
      </c>
      <c r="BZ127" s="13">
        <v>0</v>
      </c>
      <c r="CA127" s="13">
        <v>0</v>
      </c>
      <c r="CB127" s="13">
        <v>0</v>
      </c>
      <c r="CC127" s="13">
        <v>0</v>
      </c>
      <c r="CD127" s="13">
        <v>0</v>
      </c>
      <c r="CE127" s="13">
        <v>0</v>
      </c>
      <c r="CF127" s="13">
        <v>0</v>
      </c>
      <c r="CG127" s="13">
        <v>0</v>
      </c>
      <c r="CH127" s="13">
        <v>0</v>
      </c>
      <c r="CI127" s="13">
        <v>0</v>
      </c>
    </row>
    <row r="128" spans="1:87" x14ac:dyDescent="0.2">
      <c r="A128" s="11" t="s">
        <v>61</v>
      </c>
      <c r="B128" s="12" t="s">
        <v>57</v>
      </c>
      <c r="C128" t="s">
        <v>208</v>
      </c>
      <c r="D128" s="13">
        <v>-1.78E-2</v>
      </c>
      <c r="E128" s="13">
        <v>-1.4999999999999999E-2</v>
      </c>
      <c r="F128" s="13">
        <v>-1.4999999999999999E-2</v>
      </c>
      <c r="G128" s="13">
        <v>-1.4999999999999999E-2</v>
      </c>
      <c r="H128" s="13">
        <v>-1.4999999999999999E-2</v>
      </c>
      <c r="I128" s="13">
        <v>-1.6E-2</v>
      </c>
      <c r="J128" s="13">
        <v>-1.6E-2</v>
      </c>
      <c r="K128" s="13">
        <v>-1.6E-2</v>
      </c>
      <c r="L128" s="13">
        <v>-1.6E-2</v>
      </c>
      <c r="M128" s="13">
        <v>-1.6E-2</v>
      </c>
      <c r="N128" s="13">
        <v>-1.6E-2</v>
      </c>
      <c r="O128" s="13">
        <v>-1.54E-2</v>
      </c>
      <c r="P128" s="13">
        <v>-1.54E-2</v>
      </c>
      <c r="Q128" s="13">
        <v>-1.54E-2</v>
      </c>
      <c r="R128" s="13">
        <v>-1.54E-2</v>
      </c>
      <c r="S128" s="13">
        <v>-1.54E-2</v>
      </c>
      <c r="T128" s="13">
        <v>-1.54E-2</v>
      </c>
      <c r="U128" s="13">
        <v>-1.54E-2</v>
      </c>
      <c r="V128" s="13">
        <v>-1.54E-2</v>
      </c>
      <c r="W128" s="13">
        <v>-1.54E-2</v>
      </c>
      <c r="X128" s="13">
        <v>-1.54E-2</v>
      </c>
      <c r="Y128" s="13">
        <v>-1.54E-2</v>
      </c>
      <c r="Z128" s="13">
        <v>-1.54E-2</v>
      </c>
      <c r="AA128" s="13">
        <v>-1.6899999999999998E-2</v>
      </c>
      <c r="AB128" s="13">
        <v>-1.6899999999999998E-2</v>
      </c>
      <c r="AC128" s="13">
        <v>-1.6899999999999998E-2</v>
      </c>
      <c r="AD128" s="13">
        <v>-1.6899999999999998E-2</v>
      </c>
      <c r="AE128" s="13">
        <v>-1.6899999999999998E-2</v>
      </c>
      <c r="AF128" s="13">
        <v>-1.6899999999999998E-2</v>
      </c>
      <c r="AG128" s="13">
        <v>-1.6899999999999998E-2</v>
      </c>
      <c r="AH128" s="13">
        <v>-1.6899999999999998E-2</v>
      </c>
      <c r="AI128" s="13">
        <v>-1.6899999999999998E-2</v>
      </c>
      <c r="AJ128" s="13">
        <v>-1.6899999999999998E-2</v>
      </c>
      <c r="AK128" s="13">
        <v>-1.84E-2</v>
      </c>
      <c r="AL128" s="13">
        <v>-1.83818459015401E-2</v>
      </c>
      <c r="AM128" s="13">
        <v>-1.83274552520932E-2</v>
      </c>
      <c r="AN128" s="13">
        <v>-1.8237042706703899E-2</v>
      </c>
      <c r="AO128" s="13">
        <v>-1.8110965082383398E-2</v>
      </c>
      <c r="AP128" s="13">
        <v>-1.7949719949915399E-2</v>
      </c>
      <c r="AQ128" s="13">
        <v>-1.7753943670171898E-2</v>
      </c>
      <c r="AR128" s="13">
        <v>-1.7524408882687401E-2</v>
      </c>
      <c r="AS128" s="13">
        <v>-1.7262021456403501E-2</v>
      </c>
      <c r="AT128" s="13">
        <v>-1.6967816914618499E-2</v>
      </c>
      <c r="AU128" s="13">
        <v>-1.6642956348249499E-2</v>
      </c>
      <c r="AV128" s="13">
        <v>-1.6288721833537301E-2</v>
      </c>
      <c r="AW128" s="13">
        <v>-1.5906511372276999E-2</v>
      </c>
      <c r="AX128" s="13">
        <v>-1.54978333745439E-2</v>
      </c>
      <c r="AY128" s="13">
        <v>-1.50643007056879E-2</v>
      </c>
      <c r="AZ128" s="13">
        <v>-1.4607624321090799E-2</v>
      </c>
      <c r="BA128" s="13">
        <v>-1.41296065138068E-2</v>
      </c>
      <c r="BB128" s="13">
        <v>-1.36321338017358E-2</v>
      </c>
      <c r="BC128" s="13">
        <v>-1.3117169482398701E-2</v>
      </c>
      <c r="BD128" s="13">
        <v>-1.2586745884699E-2</v>
      </c>
      <c r="BE128" s="13">
        <v>-1.2042956348249499E-2</v>
      </c>
      <c r="BF128" s="13">
        <v>-1.14879469619167E-2</v>
      </c>
      <c r="BG128" s="13">
        <v>-1.09239080941887E-2</v>
      </c>
      <c r="BH128" s="13">
        <v>-1.03530657487916E-2</v>
      </c>
      <c r="BI128" s="13">
        <v>-9.7776727796696807E-3</v>
      </c>
      <c r="BJ128" s="13">
        <v>-9.1999999999999998E-3</v>
      </c>
      <c r="BK128" s="13">
        <v>-8.6223272203303208E-3</v>
      </c>
      <c r="BL128" s="13">
        <v>-8.0469342512083999E-3</v>
      </c>
      <c r="BM128" s="13">
        <v>-7.4760919058113303E-3</v>
      </c>
      <c r="BN128" s="13">
        <v>-6.9120530380833399E-3</v>
      </c>
      <c r="BO128" s="13">
        <v>-6.3570436517504901E-3</v>
      </c>
      <c r="BP128" s="13">
        <v>-5.8132541153009696E-3</v>
      </c>
      <c r="BQ128" s="13">
        <v>-5.2828305176013304E-3</v>
      </c>
      <c r="BR128" s="13">
        <v>-4.7678661982642201E-3</v>
      </c>
      <c r="BS128" s="13">
        <v>-4.2703934861932297E-3</v>
      </c>
      <c r="BT128" s="13">
        <v>-3.7923756789092502E-3</v>
      </c>
      <c r="BU128" s="13">
        <v>-3.3356992943120501E-3</v>
      </c>
      <c r="BV128" s="13">
        <v>-2.9021666254560601E-3</v>
      </c>
      <c r="BW128" s="13">
        <v>-2.4934886277230201E-3</v>
      </c>
      <c r="BX128" s="13">
        <v>-2.1112781664627401E-3</v>
      </c>
      <c r="BY128" s="13">
        <v>-1.75704365175048E-3</v>
      </c>
      <c r="BZ128" s="13">
        <v>-1.43218308538146E-3</v>
      </c>
      <c r="CA128" s="13">
        <v>-1.1379785435964599E-3</v>
      </c>
      <c r="CB128" s="13">
        <v>-8.7559111731262196E-4</v>
      </c>
      <c r="CC128" s="13">
        <v>-6.4605632982808801E-4</v>
      </c>
      <c r="CD128" s="13">
        <v>-4.5028005008458801E-4</v>
      </c>
      <c r="CE128" s="13">
        <v>-2.8903491761659498E-4</v>
      </c>
      <c r="CF128" s="13">
        <v>-1.6295729329606401E-4</v>
      </c>
      <c r="CG128" s="13">
        <v>-7.2544747906804605E-5</v>
      </c>
      <c r="CH128" s="13">
        <v>-1.81540984599017E-5</v>
      </c>
      <c r="CI128" s="13">
        <v>0</v>
      </c>
    </row>
    <row r="129" spans="1:87" x14ac:dyDescent="0.2">
      <c r="A129" s="11" t="s">
        <v>61</v>
      </c>
      <c r="B129" s="12" t="s">
        <v>68</v>
      </c>
      <c r="C129" t="s">
        <v>209</v>
      </c>
      <c r="D129" s="13">
        <v>0</v>
      </c>
      <c r="E129" s="13">
        <v>4.4999999999999997E-3</v>
      </c>
      <c r="F129" s="13">
        <v>4.4999999999999997E-3</v>
      </c>
      <c r="G129" s="13">
        <v>4.4999999999999997E-3</v>
      </c>
      <c r="H129" s="13">
        <v>4.4999999999999997E-3</v>
      </c>
      <c r="I129" s="13">
        <v>1.5E-3</v>
      </c>
      <c r="J129" s="13">
        <v>1.5E-3</v>
      </c>
      <c r="K129" s="13">
        <v>1.5E-3</v>
      </c>
      <c r="L129" s="13">
        <v>1.5E-3</v>
      </c>
      <c r="M129" s="13">
        <v>1.5E-3</v>
      </c>
      <c r="N129" s="13">
        <v>1.5E-3</v>
      </c>
      <c r="O129" s="13">
        <v>2.8999999999999998E-3</v>
      </c>
      <c r="P129" s="13">
        <v>2.8999999999999998E-3</v>
      </c>
      <c r="Q129" s="13">
        <v>2.8999999999999998E-3</v>
      </c>
      <c r="R129" s="13">
        <v>2.8999999999999998E-3</v>
      </c>
      <c r="S129" s="13">
        <v>2.8999999999999998E-3</v>
      </c>
      <c r="T129" s="13">
        <v>2.8999999999999998E-3</v>
      </c>
      <c r="U129" s="13">
        <v>2.8999999999999998E-3</v>
      </c>
      <c r="V129" s="13">
        <v>2.8999999999999998E-3</v>
      </c>
      <c r="W129" s="13">
        <v>2.8999999999999998E-3</v>
      </c>
      <c r="X129" s="13">
        <v>2.8999999999999998E-3</v>
      </c>
      <c r="Y129" s="13">
        <v>2.8999999999999998E-3</v>
      </c>
      <c r="Z129" s="13">
        <v>2.8999999999999998E-3</v>
      </c>
      <c r="AA129" s="13">
        <v>2.5000000000000001E-3</v>
      </c>
      <c r="AB129" s="13">
        <v>2.5000000000000001E-3</v>
      </c>
      <c r="AC129" s="13">
        <v>2.5000000000000001E-3</v>
      </c>
      <c r="AD129" s="13">
        <v>2.5000000000000001E-3</v>
      </c>
      <c r="AE129" s="13">
        <v>2.5000000000000001E-3</v>
      </c>
      <c r="AF129" s="13">
        <v>2.5000000000000001E-3</v>
      </c>
      <c r="AG129" s="13">
        <v>2.5000000000000001E-3</v>
      </c>
      <c r="AH129" s="13">
        <v>2.5000000000000001E-3</v>
      </c>
      <c r="AI129" s="13">
        <v>2.5000000000000001E-3</v>
      </c>
      <c r="AJ129" s="13">
        <v>2.5000000000000001E-3</v>
      </c>
      <c r="AK129" s="13">
        <v>1.6999999999999999E-3</v>
      </c>
      <c r="AL129" s="13">
        <v>1.6983227191640299E-3</v>
      </c>
      <c r="AM129" s="13">
        <v>1.6932974961173101E-3</v>
      </c>
      <c r="AN129" s="13">
        <v>1.68494416311939E-3</v>
      </c>
      <c r="AO129" s="13">
        <v>1.6732956869593401E-3</v>
      </c>
      <c r="AP129" s="13">
        <v>1.6583980388508799E-3</v>
      </c>
      <c r="AQ129" s="13">
        <v>1.6403100130050099E-3</v>
      </c>
      <c r="AR129" s="13">
        <v>1.61910299459612E-3</v>
      </c>
      <c r="AS129" s="13">
        <v>1.59486067803728E-3</v>
      </c>
      <c r="AT129" s="13">
        <v>1.56767873667671E-3</v>
      </c>
      <c r="AU129" s="13">
        <v>1.53766444521871E-3</v>
      </c>
      <c r="AV129" s="13">
        <v>1.5049362563594199E-3</v>
      </c>
      <c r="AW129" s="13">
        <v>1.4696233333082E-3</v>
      </c>
      <c r="AX129" s="13">
        <v>1.43186504003939E-3</v>
      </c>
      <c r="AY129" s="13">
        <v>1.3918103912863901E-3</v>
      </c>
      <c r="AZ129" s="13">
        <v>1.3496174644486E-3</v>
      </c>
      <c r="BA129" s="13">
        <v>1.3054527757321501E-3</v>
      </c>
      <c r="BB129" s="13">
        <v>1.25949062298646E-3</v>
      </c>
      <c r="BC129" s="13">
        <v>1.21191239783031E-3</v>
      </c>
      <c r="BD129" s="13">
        <v>1.16290586978198E-3</v>
      </c>
      <c r="BE129" s="13">
        <v>1.11266444521871E-3</v>
      </c>
      <c r="BF129" s="13">
        <v>1.0613864040901299E-3</v>
      </c>
      <c r="BG129" s="13">
        <v>1.00927411739787E-3</v>
      </c>
      <c r="BH129" s="13">
        <v>9.5653324852965895E-4</v>
      </c>
      <c r="BI129" s="13">
        <v>9.03371941599917E-4</v>
      </c>
      <c r="BJ129" s="13">
        <v>8.4999999999999995E-4</v>
      </c>
      <c r="BK129" s="13">
        <v>7.9662805840008399E-4</v>
      </c>
      <c r="BL129" s="13">
        <v>7.4346675147034203E-4</v>
      </c>
      <c r="BM129" s="13">
        <v>6.9072588260213395E-4</v>
      </c>
      <c r="BN129" s="13">
        <v>6.3861359590987299E-4</v>
      </c>
      <c r="BO129" s="13">
        <v>5.8733555478129504E-4</v>
      </c>
      <c r="BP129" s="13">
        <v>5.3709413021802398E-4</v>
      </c>
      <c r="BQ129" s="13">
        <v>4.8808760216968798E-4</v>
      </c>
      <c r="BR129" s="13">
        <v>4.4050937701354197E-4</v>
      </c>
      <c r="BS129" s="13">
        <v>3.9454722426785302E-4</v>
      </c>
      <c r="BT129" s="13">
        <v>3.5038253555139798E-4</v>
      </c>
      <c r="BU129" s="13">
        <v>3.0818960871361402E-4</v>
      </c>
      <c r="BV129" s="13">
        <v>2.6813495996061502E-4</v>
      </c>
      <c r="BW129" s="13">
        <v>2.3037666669180001E-4</v>
      </c>
      <c r="BX129" s="13">
        <v>1.9506374364057901E-4</v>
      </c>
      <c r="BY129" s="13">
        <v>1.6233555478129501E-4</v>
      </c>
      <c r="BZ129" s="13">
        <v>1.32321263323287E-4</v>
      </c>
      <c r="CA129" s="13">
        <v>1.0513932196271601E-4</v>
      </c>
      <c r="CB129" s="13">
        <v>8.0897005403883593E-5</v>
      </c>
      <c r="CC129" s="13">
        <v>5.9689986994986402E-5</v>
      </c>
      <c r="CD129" s="13">
        <v>4.1601961149119499E-5</v>
      </c>
      <c r="CE129" s="13">
        <v>2.67043130406637E-5</v>
      </c>
      <c r="CF129" s="13">
        <v>1.5055836880614599E-5</v>
      </c>
      <c r="CG129" s="13">
        <v>6.7025038826938997E-6</v>
      </c>
      <c r="CH129" s="13">
        <v>1.6772808359691701E-6</v>
      </c>
      <c r="CI129" s="13">
        <v>0</v>
      </c>
    </row>
    <row r="130" spans="1:87" x14ac:dyDescent="0.2">
      <c r="A130" s="11" t="s">
        <v>61</v>
      </c>
      <c r="B130" s="12" t="s">
        <v>63</v>
      </c>
      <c r="C130" t="s">
        <v>210</v>
      </c>
      <c r="D130" s="13">
        <v>0</v>
      </c>
      <c r="E130" s="13">
        <v>4.4999999999999997E-3</v>
      </c>
      <c r="F130" s="13">
        <v>4.4999999999999997E-3</v>
      </c>
      <c r="G130" s="13">
        <v>4.4999999999999997E-3</v>
      </c>
      <c r="H130" s="13">
        <v>4.4999999999999997E-3</v>
      </c>
      <c r="I130" s="13">
        <v>1.5E-3</v>
      </c>
      <c r="J130" s="13">
        <v>1.5E-3</v>
      </c>
      <c r="K130" s="13">
        <v>1.5E-3</v>
      </c>
      <c r="L130" s="13">
        <v>1.5E-3</v>
      </c>
      <c r="M130" s="13">
        <v>1.5E-3</v>
      </c>
      <c r="N130" s="13">
        <v>1.5E-3</v>
      </c>
      <c r="O130" s="13">
        <v>2.8999999999999998E-3</v>
      </c>
      <c r="P130" s="13">
        <v>2.8999999999999998E-3</v>
      </c>
      <c r="Q130" s="13">
        <v>2.8999999999999998E-3</v>
      </c>
      <c r="R130" s="13">
        <v>2.8999999999999998E-3</v>
      </c>
      <c r="S130" s="13">
        <v>2.8999999999999998E-3</v>
      </c>
      <c r="T130" s="13">
        <v>2.8999999999999998E-3</v>
      </c>
      <c r="U130" s="13">
        <v>2.8999999999999998E-3</v>
      </c>
      <c r="V130" s="13">
        <v>2.8999999999999998E-3</v>
      </c>
      <c r="W130" s="13">
        <v>2.8999999999999998E-3</v>
      </c>
      <c r="X130" s="13">
        <v>2.8999999999999998E-3</v>
      </c>
      <c r="Y130" s="13">
        <v>2.8999999999999998E-3</v>
      </c>
      <c r="Z130" s="13">
        <v>2.8999999999999998E-3</v>
      </c>
      <c r="AA130" s="13">
        <v>2.5000000000000001E-3</v>
      </c>
      <c r="AB130" s="13">
        <v>2.5000000000000001E-3</v>
      </c>
      <c r="AC130" s="13">
        <v>2.5000000000000001E-3</v>
      </c>
      <c r="AD130" s="13">
        <v>2.5000000000000001E-3</v>
      </c>
      <c r="AE130" s="13">
        <v>2.5000000000000001E-3</v>
      </c>
      <c r="AF130" s="13">
        <v>2.5000000000000001E-3</v>
      </c>
      <c r="AG130" s="13">
        <v>2.5000000000000001E-3</v>
      </c>
      <c r="AH130" s="13">
        <v>2.5000000000000001E-3</v>
      </c>
      <c r="AI130" s="13">
        <v>2.5000000000000001E-3</v>
      </c>
      <c r="AJ130" s="13">
        <v>2.5000000000000001E-3</v>
      </c>
      <c r="AK130" s="13">
        <v>1.6999999999999999E-3</v>
      </c>
      <c r="AL130" s="13">
        <v>1.6983227191640299E-3</v>
      </c>
      <c r="AM130" s="13">
        <v>1.6932974961173101E-3</v>
      </c>
      <c r="AN130" s="13">
        <v>1.68494416311939E-3</v>
      </c>
      <c r="AO130" s="13">
        <v>1.6732956869593401E-3</v>
      </c>
      <c r="AP130" s="13">
        <v>1.6583980388508799E-3</v>
      </c>
      <c r="AQ130" s="13">
        <v>1.6403100130050099E-3</v>
      </c>
      <c r="AR130" s="13">
        <v>1.61910299459612E-3</v>
      </c>
      <c r="AS130" s="13">
        <v>1.59486067803728E-3</v>
      </c>
      <c r="AT130" s="13">
        <v>1.56767873667671E-3</v>
      </c>
      <c r="AU130" s="13">
        <v>1.53766444521871E-3</v>
      </c>
      <c r="AV130" s="13">
        <v>1.5049362563594199E-3</v>
      </c>
      <c r="AW130" s="13">
        <v>1.4696233333082E-3</v>
      </c>
      <c r="AX130" s="13">
        <v>1.43186504003939E-3</v>
      </c>
      <c r="AY130" s="13">
        <v>1.3918103912863901E-3</v>
      </c>
      <c r="AZ130" s="13">
        <v>1.3496174644486E-3</v>
      </c>
      <c r="BA130" s="13">
        <v>1.3054527757321501E-3</v>
      </c>
      <c r="BB130" s="13">
        <v>1.25949062298646E-3</v>
      </c>
      <c r="BC130" s="13">
        <v>1.21191239783031E-3</v>
      </c>
      <c r="BD130" s="13">
        <v>1.16290586978198E-3</v>
      </c>
      <c r="BE130" s="13">
        <v>1.11266444521871E-3</v>
      </c>
      <c r="BF130" s="13">
        <v>1.0613864040901299E-3</v>
      </c>
      <c r="BG130" s="13">
        <v>1.00927411739787E-3</v>
      </c>
      <c r="BH130" s="13">
        <v>9.5653324852965895E-4</v>
      </c>
      <c r="BI130" s="13">
        <v>9.03371941599917E-4</v>
      </c>
      <c r="BJ130" s="13">
        <v>8.4999999999999995E-4</v>
      </c>
      <c r="BK130" s="13">
        <v>7.9662805840008399E-4</v>
      </c>
      <c r="BL130" s="13">
        <v>7.4346675147034203E-4</v>
      </c>
      <c r="BM130" s="13">
        <v>6.9072588260213395E-4</v>
      </c>
      <c r="BN130" s="13">
        <v>6.3861359590987299E-4</v>
      </c>
      <c r="BO130" s="13">
        <v>5.8733555478129504E-4</v>
      </c>
      <c r="BP130" s="13">
        <v>5.3709413021802398E-4</v>
      </c>
      <c r="BQ130" s="13">
        <v>4.8808760216968798E-4</v>
      </c>
      <c r="BR130" s="13">
        <v>4.4050937701354197E-4</v>
      </c>
      <c r="BS130" s="13">
        <v>3.9454722426785302E-4</v>
      </c>
      <c r="BT130" s="13">
        <v>3.5038253555139798E-4</v>
      </c>
      <c r="BU130" s="13">
        <v>3.0818960871361402E-4</v>
      </c>
      <c r="BV130" s="13">
        <v>2.6813495996061502E-4</v>
      </c>
      <c r="BW130" s="13">
        <v>2.3037666669180001E-4</v>
      </c>
      <c r="BX130" s="13">
        <v>1.9506374364057901E-4</v>
      </c>
      <c r="BY130" s="13">
        <v>1.6233555478129501E-4</v>
      </c>
      <c r="BZ130" s="13">
        <v>1.32321263323287E-4</v>
      </c>
      <c r="CA130" s="13">
        <v>1.0513932196271601E-4</v>
      </c>
      <c r="CB130" s="13">
        <v>8.0897005403883593E-5</v>
      </c>
      <c r="CC130" s="13">
        <v>5.9689986994986402E-5</v>
      </c>
      <c r="CD130" s="13">
        <v>4.1601961149119499E-5</v>
      </c>
      <c r="CE130" s="13">
        <v>2.67043130406637E-5</v>
      </c>
      <c r="CF130" s="13">
        <v>1.5055836880614599E-5</v>
      </c>
      <c r="CG130" s="13">
        <v>6.7025038826938997E-6</v>
      </c>
      <c r="CH130" s="13">
        <v>1.6772808359691701E-6</v>
      </c>
      <c r="CI130" s="13">
        <v>0</v>
      </c>
    </row>
    <row r="131" spans="1:87" x14ac:dyDescent="0.2">
      <c r="A131" s="11" t="s">
        <v>61</v>
      </c>
      <c r="B131" s="12" t="s">
        <v>60</v>
      </c>
      <c r="C131" t="s">
        <v>211</v>
      </c>
      <c r="D131" s="13">
        <v>0</v>
      </c>
      <c r="E131" s="13">
        <v>4.4999999999999997E-3</v>
      </c>
      <c r="F131" s="13">
        <v>4.4999999999999997E-3</v>
      </c>
      <c r="G131" s="13">
        <v>4.4999999999999997E-3</v>
      </c>
      <c r="H131" s="13">
        <v>4.4999999999999997E-3</v>
      </c>
      <c r="I131" s="13">
        <v>1.5E-3</v>
      </c>
      <c r="J131" s="13">
        <v>1.5E-3</v>
      </c>
      <c r="K131" s="13">
        <v>1.5E-3</v>
      </c>
      <c r="L131" s="13">
        <v>1.5E-3</v>
      </c>
      <c r="M131" s="13">
        <v>1.5E-3</v>
      </c>
      <c r="N131" s="13">
        <v>1.5E-3</v>
      </c>
      <c r="O131" s="13">
        <v>2.8999999999999998E-3</v>
      </c>
      <c r="P131" s="13">
        <v>2.8999999999999998E-3</v>
      </c>
      <c r="Q131" s="13">
        <v>2.8999999999999998E-3</v>
      </c>
      <c r="R131" s="13">
        <v>2.8999999999999998E-3</v>
      </c>
      <c r="S131" s="13">
        <v>2.8999999999999998E-3</v>
      </c>
      <c r="T131" s="13">
        <v>2.8999999999999998E-3</v>
      </c>
      <c r="U131" s="13">
        <v>2.8999999999999998E-3</v>
      </c>
      <c r="V131" s="13">
        <v>2.8999999999999998E-3</v>
      </c>
      <c r="W131" s="13">
        <v>2.8999999999999998E-3</v>
      </c>
      <c r="X131" s="13">
        <v>2.8999999999999998E-3</v>
      </c>
      <c r="Y131" s="13">
        <v>2.8999999999999998E-3</v>
      </c>
      <c r="Z131" s="13">
        <v>2.8999999999999998E-3</v>
      </c>
      <c r="AA131" s="13">
        <v>2.5000000000000001E-3</v>
      </c>
      <c r="AB131" s="13">
        <v>2.5000000000000001E-3</v>
      </c>
      <c r="AC131" s="13">
        <v>2.5000000000000001E-3</v>
      </c>
      <c r="AD131" s="13">
        <v>2.5000000000000001E-3</v>
      </c>
      <c r="AE131" s="13">
        <v>2.5000000000000001E-3</v>
      </c>
      <c r="AF131" s="13">
        <v>2.5000000000000001E-3</v>
      </c>
      <c r="AG131" s="13">
        <v>2.5000000000000001E-3</v>
      </c>
      <c r="AH131" s="13">
        <v>2.5000000000000001E-3</v>
      </c>
      <c r="AI131" s="13">
        <v>2.5000000000000001E-3</v>
      </c>
      <c r="AJ131" s="13">
        <v>2.5000000000000001E-3</v>
      </c>
      <c r="AK131" s="13">
        <v>1.6999999999999999E-3</v>
      </c>
      <c r="AL131" s="13">
        <v>1.6983227191640299E-3</v>
      </c>
      <c r="AM131" s="13">
        <v>1.6932974961173101E-3</v>
      </c>
      <c r="AN131" s="13">
        <v>1.68494416311939E-3</v>
      </c>
      <c r="AO131" s="13">
        <v>1.6732956869593401E-3</v>
      </c>
      <c r="AP131" s="13">
        <v>1.6583980388508799E-3</v>
      </c>
      <c r="AQ131" s="13">
        <v>1.6403100130050099E-3</v>
      </c>
      <c r="AR131" s="13">
        <v>1.61910299459612E-3</v>
      </c>
      <c r="AS131" s="13">
        <v>1.59486067803728E-3</v>
      </c>
      <c r="AT131" s="13">
        <v>1.56767873667671E-3</v>
      </c>
      <c r="AU131" s="13">
        <v>1.53766444521871E-3</v>
      </c>
      <c r="AV131" s="13">
        <v>1.5049362563594199E-3</v>
      </c>
      <c r="AW131" s="13">
        <v>1.4696233333082E-3</v>
      </c>
      <c r="AX131" s="13">
        <v>1.43186504003939E-3</v>
      </c>
      <c r="AY131" s="13">
        <v>1.3918103912863901E-3</v>
      </c>
      <c r="AZ131" s="13">
        <v>1.3496174644486E-3</v>
      </c>
      <c r="BA131" s="13">
        <v>1.3054527757321501E-3</v>
      </c>
      <c r="BB131" s="13">
        <v>1.25949062298646E-3</v>
      </c>
      <c r="BC131" s="13">
        <v>1.21191239783031E-3</v>
      </c>
      <c r="BD131" s="13">
        <v>1.16290586978198E-3</v>
      </c>
      <c r="BE131" s="13">
        <v>1.11266444521871E-3</v>
      </c>
      <c r="BF131" s="13">
        <v>1.0613864040901299E-3</v>
      </c>
      <c r="BG131" s="13">
        <v>1.00927411739787E-3</v>
      </c>
      <c r="BH131" s="13">
        <v>9.5653324852965895E-4</v>
      </c>
      <c r="BI131" s="13">
        <v>9.03371941599917E-4</v>
      </c>
      <c r="BJ131" s="13">
        <v>8.4999999999999995E-4</v>
      </c>
      <c r="BK131" s="13">
        <v>7.9662805840008399E-4</v>
      </c>
      <c r="BL131" s="13">
        <v>7.4346675147034203E-4</v>
      </c>
      <c r="BM131" s="13">
        <v>6.9072588260213395E-4</v>
      </c>
      <c r="BN131" s="13">
        <v>6.3861359590987299E-4</v>
      </c>
      <c r="BO131" s="13">
        <v>5.8733555478129504E-4</v>
      </c>
      <c r="BP131" s="13">
        <v>5.3709413021802398E-4</v>
      </c>
      <c r="BQ131" s="13">
        <v>4.8808760216968798E-4</v>
      </c>
      <c r="BR131" s="13">
        <v>4.4050937701354197E-4</v>
      </c>
      <c r="BS131" s="13">
        <v>3.9454722426785302E-4</v>
      </c>
      <c r="BT131" s="13">
        <v>3.5038253555139798E-4</v>
      </c>
      <c r="BU131" s="13">
        <v>3.0818960871361402E-4</v>
      </c>
      <c r="BV131" s="13">
        <v>2.6813495996061502E-4</v>
      </c>
      <c r="BW131" s="13">
        <v>2.3037666669180001E-4</v>
      </c>
      <c r="BX131" s="13">
        <v>1.9506374364057901E-4</v>
      </c>
      <c r="BY131" s="13">
        <v>1.6233555478129501E-4</v>
      </c>
      <c r="BZ131" s="13">
        <v>1.32321263323287E-4</v>
      </c>
      <c r="CA131" s="13">
        <v>1.0513932196271601E-4</v>
      </c>
      <c r="CB131" s="13">
        <v>8.0897005403883593E-5</v>
      </c>
      <c r="CC131" s="13">
        <v>5.9689986994986402E-5</v>
      </c>
      <c r="CD131" s="13">
        <v>4.1601961149119499E-5</v>
      </c>
      <c r="CE131" s="13">
        <v>2.67043130406637E-5</v>
      </c>
      <c r="CF131" s="13">
        <v>1.5055836880614599E-5</v>
      </c>
      <c r="CG131" s="13">
        <v>6.7025038826938997E-6</v>
      </c>
      <c r="CH131" s="13">
        <v>1.6772808359691701E-6</v>
      </c>
      <c r="CI131" s="13">
        <v>0</v>
      </c>
    </row>
    <row r="132" spans="1:87" x14ac:dyDescent="0.2">
      <c r="A132" s="11" t="s">
        <v>61</v>
      </c>
      <c r="B132" s="12" t="s">
        <v>75</v>
      </c>
      <c r="C132" t="s">
        <v>212</v>
      </c>
      <c r="D132" s="13">
        <v>0</v>
      </c>
      <c r="E132" s="13">
        <v>4.4999999999999997E-3</v>
      </c>
      <c r="F132" s="13">
        <v>4.4999999999999997E-3</v>
      </c>
      <c r="G132" s="13">
        <v>4.4999999999999997E-3</v>
      </c>
      <c r="H132" s="13">
        <v>4.4999999999999997E-3</v>
      </c>
      <c r="I132" s="13">
        <v>1.5E-3</v>
      </c>
      <c r="J132" s="13">
        <v>1.5E-3</v>
      </c>
      <c r="K132" s="13">
        <v>1.5E-3</v>
      </c>
      <c r="L132" s="13">
        <v>1.5E-3</v>
      </c>
      <c r="M132" s="13">
        <v>1.5E-3</v>
      </c>
      <c r="N132" s="13">
        <v>1.5E-3</v>
      </c>
      <c r="O132" s="13">
        <v>2.8999999999999998E-3</v>
      </c>
      <c r="P132" s="13">
        <v>2.8999999999999998E-3</v>
      </c>
      <c r="Q132" s="13">
        <v>2.8999999999999998E-3</v>
      </c>
      <c r="R132" s="13">
        <v>2.8999999999999998E-3</v>
      </c>
      <c r="S132" s="13">
        <v>2.8999999999999998E-3</v>
      </c>
      <c r="T132" s="13">
        <v>2.8999999999999998E-3</v>
      </c>
      <c r="U132" s="13">
        <v>2.8999999999999998E-3</v>
      </c>
      <c r="V132" s="13">
        <v>2.8999999999999998E-3</v>
      </c>
      <c r="W132" s="13">
        <v>2.8999999999999998E-3</v>
      </c>
      <c r="X132" s="13">
        <v>2.8999999999999998E-3</v>
      </c>
      <c r="Y132" s="13">
        <v>2.8999999999999998E-3</v>
      </c>
      <c r="Z132" s="13">
        <v>2.8999999999999998E-3</v>
      </c>
      <c r="AA132" s="13">
        <v>2.5000000000000001E-3</v>
      </c>
      <c r="AB132" s="13">
        <v>2.5000000000000001E-3</v>
      </c>
      <c r="AC132" s="13">
        <v>2.5000000000000001E-3</v>
      </c>
      <c r="AD132" s="13">
        <v>2.5000000000000001E-3</v>
      </c>
      <c r="AE132" s="13">
        <v>2.5000000000000001E-3</v>
      </c>
      <c r="AF132" s="13">
        <v>2.5000000000000001E-3</v>
      </c>
      <c r="AG132" s="13">
        <v>2.5000000000000001E-3</v>
      </c>
      <c r="AH132" s="13">
        <v>2.5000000000000001E-3</v>
      </c>
      <c r="AI132" s="13">
        <v>2.5000000000000001E-3</v>
      </c>
      <c r="AJ132" s="13">
        <v>2.5000000000000001E-3</v>
      </c>
      <c r="AK132" s="13">
        <v>1.6999999999999999E-3</v>
      </c>
      <c r="AL132" s="13">
        <v>1.6983227191640299E-3</v>
      </c>
      <c r="AM132" s="13">
        <v>1.6932974961173101E-3</v>
      </c>
      <c r="AN132" s="13">
        <v>1.68494416311939E-3</v>
      </c>
      <c r="AO132" s="13">
        <v>1.6732956869593401E-3</v>
      </c>
      <c r="AP132" s="13">
        <v>1.6583980388508799E-3</v>
      </c>
      <c r="AQ132" s="13">
        <v>1.6403100130050099E-3</v>
      </c>
      <c r="AR132" s="13">
        <v>1.61910299459612E-3</v>
      </c>
      <c r="AS132" s="13">
        <v>1.59486067803728E-3</v>
      </c>
      <c r="AT132" s="13">
        <v>1.56767873667671E-3</v>
      </c>
      <c r="AU132" s="13">
        <v>1.53766444521871E-3</v>
      </c>
      <c r="AV132" s="13">
        <v>1.5049362563594199E-3</v>
      </c>
      <c r="AW132" s="13">
        <v>1.4696233333082E-3</v>
      </c>
      <c r="AX132" s="13">
        <v>1.43186504003939E-3</v>
      </c>
      <c r="AY132" s="13">
        <v>1.3918103912863901E-3</v>
      </c>
      <c r="AZ132" s="13">
        <v>1.3496174644486E-3</v>
      </c>
      <c r="BA132" s="13">
        <v>1.3054527757321501E-3</v>
      </c>
      <c r="BB132" s="13">
        <v>1.25949062298646E-3</v>
      </c>
      <c r="BC132" s="13">
        <v>1.21191239783031E-3</v>
      </c>
      <c r="BD132" s="13">
        <v>1.16290586978198E-3</v>
      </c>
      <c r="BE132" s="13">
        <v>1.11266444521871E-3</v>
      </c>
      <c r="BF132" s="13">
        <v>1.0613864040901299E-3</v>
      </c>
      <c r="BG132" s="13">
        <v>1.00927411739787E-3</v>
      </c>
      <c r="BH132" s="13">
        <v>9.5653324852965895E-4</v>
      </c>
      <c r="BI132" s="13">
        <v>9.03371941599917E-4</v>
      </c>
      <c r="BJ132" s="13">
        <v>8.4999999999999995E-4</v>
      </c>
      <c r="BK132" s="13">
        <v>7.9662805840008399E-4</v>
      </c>
      <c r="BL132" s="13">
        <v>7.4346675147034203E-4</v>
      </c>
      <c r="BM132" s="13">
        <v>6.9072588260213395E-4</v>
      </c>
      <c r="BN132" s="13">
        <v>6.3861359590987299E-4</v>
      </c>
      <c r="BO132" s="13">
        <v>5.8733555478129504E-4</v>
      </c>
      <c r="BP132" s="13">
        <v>5.3709413021802398E-4</v>
      </c>
      <c r="BQ132" s="13">
        <v>4.8808760216968798E-4</v>
      </c>
      <c r="BR132" s="13">
        <v>4.4050937701354197E-4</v>
      </c>
      <c r="BS132" s="13">
        <v>3.9454722426785302E-4</v>
      </c>
      <c r="BT132" s="13">
        <v>3.5038253555139798E-4</v>
      </c>
      <c r="BU132" s="13">
        <v>3.0818960871361402E-4</v>
      </c>
      <c r="BV132" s="13">
        <v>2.6813495996061502E-4</v>
      </c>
      <c r="BW132" s="13">
        <v>2.3037666669180001E-4</v>
      </c>
      <c r="BX132" s="13">
        <v>1.9506374364057901E-4</v>
      </c>
      <c r="BY132" s="13">
        <v>1.6233555478129501E-4</v>
      </c>
      <c r="BZ132" s="13">
        <v>1.32321263323287E-4</v>
      </c>
      <c r="CA132" s="13">
        <v>1.0513932196271601E-4</v>
      </c>
      <c r="CB132" s="13">
        <v>8.0897005403883593E-5</v>
      </c>
      <c r="CC132" s="13">
        <v>5.9689986994986402E-5</v>
      </c>
      <c r="CD132" s="13">
        <v>4.1601961149119499E-5</v>
      </c>
      <c r="CE132" s="13">
        <v>2.67043130406637E-5</v>
      </c>
      <c r="CF132" s="13">
        <v>1.5055836880614599E-5</v>
      </c>
      <c r="CG132" s="13">
        <v>6.7025038826938997E-6</v>
      </c>
      <c r="CH132" s="13">
        <v>1.6772808359691701E-6</v>
      </c>
      <c r="CI132" s="13">
        <v>0</v>
      </c>
    </row>
    <row r="133" spans="1:87" x14ac:dyDescent="0.2">
      <c r="A133" s="11" t="s">
        <v>61</v>
      </c>
      <c r="B133" s="12" t="s">
        <v>67</v>
      </c>
      <c r="C133" t="s">
        <v>213</v>
      </c>
      <c r="D133" s="13">
        <v>0</v>
      </c>
      <c r="E133" s="13">
        <v>4.4999999999999997E-3</v>
      </c>
      <c r="F133" s="13">
        <v>4.4999999999999997E-3</v>
      </c>
      <c r="G133" s="13">
        <v>4.4999999999999997E-3</v>
      </c>
      <c r="H133" s="13">
        <v>4.4999999999999997E-3</v>
      </c>
      <c r="I133" s="13">
        <v>1.5E-3</v>
      </c>
      <c r="J133" s="13">
        <v>1.5E-3</v>
      </c>
      <c r="K133" s="13">
        <v>1.5E-3</v>
      </c>
      <c r="L133" s="13">
        <v>1.5E-3</v>
      </c>
      <c r="M133" s="13">
        <v>1.5E-3</v>
      </c>
      <c r="N133" s="13">
        <v>1.5E-3</v>
      </c>
      <c r="O133" s="13">
        <v>2.8999999999999998E-3</v>
      </c>
      <c r="P133" s="13">
        <v>2.8999999999999998E-3</v>
      </c>
      <c r="Q133" s="13">
        <v>2.8999999999999998E-3</v>
      </c>
      <c r="R133" s="13">
        <v>2.8999999999999998E-3</v>
      </c>
      <c r="S133" s="13">
        <v>2.8999999999999998E-3</v>
      </c>
      <c r="T133" s="13">
        <v>2.8999999999999998E-3</v>
      </c>
      <c r="U133" s="13">
        <v>2.8999999999999998E-3</v>
      </c>
      <c r="V133" s="13">
        <v>2.8999999999999998E-3</v>
      </c>
      <c r="W133" s="13">
        <v>2.8999999999999998E-3</v>
      </c>
      <c r="X133" s="13">
        <v>2.8999999999999998E-3</v>
      </c>
      <c r="Y133" s="13">
        <v>2.8999999999999998E-3</v>
      </c>
      <c r="Z133" s="13">
        <v>2.8999999999999998E-3</v>
      </c>
      <c r="AA133" s="13">
        <v>2.5000000000000001E-3</v>
      </c>
      <c r="AB133" s="13">
        <v>2.5000000000000001E-3</v>
      </c>
      <c r="AC133" s="13">
        <v>2.5000000000000001E-3</v>
      </c>
      <c r="AD133" s="13">
        <v>2.5000000000000001E-3</v>
      </c>
      <c r="AE133" s="13">
        <v>2.5000000000000001E-3</v>
      </c>
      <c r="AF133" s="13">
        <v>2.5000000000000001E-3</v>
      </c>
      <c r="AG133" s="13">
        <v>2.5000000000000001E-3</v>
      </c>
      <c r="AH133" s="13">
        <v>2.5000000000000001E-3</v>
      </c>
      <c r="AI133" s="13">
        <v>2.5000000000000001E-3</v>
      </c>
      <c r="AJ133" s="13">
        <v>2.5000000000000001E-3</v>
      </c>
      <c r="AK133" s="13">
        <v>1.6999999999999999E-3</v>
      </c>
      <c r="AL133" s="13">
        <v>1.6983227191640299E-3</v>
      </c>
      <c r="AM133" s="13">
        <v>1.6932974961173101E-3</v>
      </c>
      <c r="AN133" s="13">
        <v>1.68494416311939E-3</v>
      </c>
      <c r="AO133" s="13">
        <v>1.6732956869593401E-3</v>
      </c>
      <c r="AP133" s="13">
        <v>1.6583980388508799E-3</v>
      </c>
      <c r="AQ133" s="13">
        <v>1.6403100130050099E-3</v>
      </c>
      <c r="AR133" s="13">
        <v>1.61910299459612E-3</v>
      </c>
      <c r="AS133" s="13">
        <v>1.59486067803728E-3</v>
      </c>
      <c r="AT133" s="13">
        <v>1.56767873667671E-3</v>
      </c>
      <c r="AU133" s="13">
        <v>1.53766444521871E-3</v>
      </c>
      <c r="AV133" s="13">
        <v>1.5049362563594199E-3</v>
      </c>
      <c r="AW133" s="13">
        <v>1.4696233333082E-3</v>
      </c>
      <c r="AX133" s="13">
        <v>1.43186504003939E-3</v>
      </c>
      <c r="AY133" s="13">
        <v>1.3918103912863901E-3</v>
      </c>
      <c r="AZ133" s="13">
        <v>1.3496174644486E-3</v>
      </c>
      <c r="BA133" s="13">
        <v>1.3054527757321501E-3</v>
      </c>
      <c r="BB133" s="13">
        <v>1.25949062298646E-3</v>
      </c>
      <c r="BC133" s="13">
        <v>1.21191239783031E-3</v>
      </c>
      <c r="BD133" s="13">
        <v>1.16290586978198E-3</v>
      </c>
      <c r="BE133" s="13">
        <v>1.11266444521871E-3</v>
      </c>
      <c r="BF133" s="13">
        <v>1.0613864040901299E-3</v>
      </c>
      <c r="BG133" s="13">
        <v>1.00927411739787E-3</v>
      </c>
      <c r="BH133" s="13">
        <v>9.5653324852965895E-4</v>
      </c>
      <c r="BI133" s="13">
        <v>9.03371941599917E-4</v>
      </c>
      <c r="BJ133" s="13">
        <v>8.4999999999999995E-4</v>
      </c>
      <c r="BK133" s="13">
        <v>7.9662805840008399E-4</v>
      </c>
      <c r="BL133" s="13">
        <v>7.4346675147034203E-4</v>
      </c>
      <c r="BM133" s="13">
        <v>6.9072588260213395E-4</v>
      </c>
      <c r="BN133" s="13">
        <v>6.3861359590987299E-4</v>
      </c>
      <c r="BO133" s="13">
        <v>5.8733555478129504E-4</v>
      </c>
      <c r="BP133" s="13">
        <v>5.3709413021802398E-4</v>
      </c>
      <c r="BQ133" s="13">
        <v>4.8808760216968798E-4</v>
      </c>
      <c r="BR133" s="13">
        <v>4.4050937701354197E-4</v>
      </c>
      <c r="BS133" s="13">
        <v>3.9454722426785302E-4</v>
      </c>
      <c r="BT133" s="13">
        <v>3.5038253555139798E-4</v>
      </c>
      <c r="BU133" s="13">
        <v>3.0818960871361402E-4</v>
      </c>
      <c r="BV133" s="13">
        <v>2.6813495996061502E-4</v>
      </c>
      <c r="BW133" s="13">
        <v>2.3037666669180001E-4</v>
      </c>
      <c r="BX133" s="13">
        <v>1.9506374364057901E-4</v>
      </c>
      <c r="BY133" s="13">
        <v>1.6233555478129501E-4</v>
      </c>
      <c r="BZ133" s="13">
        <v>1.32321263323287E-4</v>
      </c>
      <c r="CA133" s="13">
        <v>1.0513932196271601E-4</v>
      </c>
      <c r="CB133" s="13">
        <v>8.0897005403883593E-5</v>
      </c>
      <c r="CC133" s="13">
        <v>5.9689986994986402E-5</v>
      </c>
      <c r="CD133" s="13">
        <v>4.1601961149119499E-5</v>
      </c>
      <c r="CE133" s="13">
        <v>2.67043130406637E-5</v>
      </c>
      <c r="CF133" s="13">
        <v>1.5055836880614599E-5</v>
      </c>
      <c r="CG133" s="13">
        <v>6.7025038826938997E-6</v>
      </c>
      <c r="CH133" s="13">
        <v>1.6772808359691701E-6</v>
      </c>
      <c r="CI133" s="13">
        <v>0</v>
      </c>
    </row>
    <row r="134" spans="1:87" x14ac:dyDescent="0.2">
      <c r="A134" s="11" t="s">
        <v>61</v>
      </c>
      <c r="B134" s="12" t="s">
        <v>84</v>
      </c>
      <c r="C134" t="s">
        <v>214</v>
      </c>
      <c r="D134" s="13">
        <v>0</v>
      </c>
      <c r="E134" s="13">
        <v>4.4999999999999997E-3</v>
      </c>
      <c r="F134" s="13">
        <v>4.4999999999999997E-3</v>
      </c>
      <c r="G134" s="13">
        <v>4.4999999999999997E-3</v>
      </c>
      <c r="H134" s="13">
        <v>4.4999999999999997E-3</v>
      </c>
      <c r="I134" s="13">
        <v>1.5E-3</v>
      </c>
      <c r="J134" s="13">
        <v>1.5E-3</v>
      </c>
      <c r="K134" s="13">
        <v>1.5E-3</v>
      </c>
      <c r="L134" s="13">
        <v>1.5E-3</v>
      </c>
      <c r="M134" s="13">
        <v>1.5E-3</v>
      </c>
      <c r="N134" s="13">
        <v>1.5E-3</v>
      </c>
      <c r="O134" s="13">
        <v>2.8999999999999998E-3</v>
      </c>
      <c r="P134" s="13">
        <v>2.8999999999999998E-3</v>
      </c>
      <c r="Q134" s="13">
        <v>2.8999999999999998E-3</v>
      </c>
      <c r="R134" s="13">
        <v>2.8999999999999998E-3</v>
      </c>
      <c r="S134" s="13">
        <v>2.8999999999999998E-3</v>
      </c>
      <c r="T134" s="13">
        <v>2.8999999999999998E-3</v>
      </c>
      <c r="U134" s="13">
        <v>2.8999999999999998E-3</v>
      </c>
      <c r="V134" s="13">
        <v>2.8999999999999998E-3</v>
      </c>
      <c r="W134" s="13">
        <v>2.8999999999999998E-3</v>
      </c>
      <c r="X134" s="13">
        <v>2.8999999999999998E-3</v>
      </c>
      <c r="Y134" s="13">
        <v>2.8999999999999998E-3</v>
      </c>
      <c r="Z134" s="13">
        <v>2.8999999999999998E-3</v>
      </c>
      <c r="AA134" s="13">
        <v>2.5000000000000001E-3</v>
      </c>
      <c r="AB134" s="13">
        <v>2.5000000000000001E-3</v>
      </c>
      <c r="AC134" s="13">
        <v>2.5000000000000001E-3</v>
      </c>
      <c r="AD134" s="13">
        <v>2.5000000000000001E-3</v>
      </c>
      <c r="AE134" s="13">
        <v>2.5000000000000001E-3</v>
      </c>
      <c r="AF134" s="13">
        <v>2.5000000000000001E-3</v>
      </c>
      <c r="AG134" s="13">
        <v>2.5000000000000001E-3</v>
      </c>
      <c r="AH134" s="13">
        <v>2.5000000000000001E-3</v>
      </c>
      <c r="AI134" s="13">
        <v>2.5000000000000001E-3</v>
      </c>
      <c r="AJ134" s="13">
        <v>2.5000000000000001E-3</v>
      </c>
      <c r="AK134" s="13">
        <v>1.6999999999999999E-3</v>
      </c>
      <c r="AL134" s="13">
        <v>1.6983227191640299E-3</v>
      </c>
      <c r="AM134" s="13">
        <v>1.6932974961173101E-3</v>
      </c>
      <c r="AN134" s="13">
        <v>1.68494416311939E-3</v>
      </c>
      <c r="AO134" s="13">
        <v>1.6732956869593401E-3</v>
      </c>
      <c r="AP134" s="13">
        <v>1.6583980388508799E-3</v>
      </c>
      <c r="AQ134" s="13">
        <v>1.6403100130050099E-3</v>
      </c>
      <c r="AR134" s="13">
        <v>1.61910299459612E-3</v>
      </c>
      <c r="AS134" s="13">
        <v>1.59486067803728E-3</v>
      </c>
      <c r="AT134" s="13">
        <v>1.56767873667671E-3</v>
      </c>
      <c r="AU134" s="13">
        <v>1.53766444521871E-3</v>
      </c>
      <c r="AV134" s="13">
        <v>1.5049362563594199E-3</v>
      </c>
      <c r="AW134" s="13">
        <v>1.4696233333082E-3</v>
      </c>
      <c r="AX134" s="13">
        <v>1.43186504003939E-3</v>
      </c>
      <c r="AY134" s="13">
        <v>1.3918103912863901E-3</v>
      </c>
      <c r="AZ134" s="13">
        <v>1.3496174644486E-3</v>
      </c>
      <c r="BA134" s="13">
        <v>1.3054527757321501E-3</v>
      </c>
      <c r="BB134" s="13">
        <v>1.25949062298646E-3</v>
      </c>
      <c r="BC134" s="13">
        <v>1.21191239783031E-3</v>
      </c>
      <c r="BD134" s="13">
        <v>1.16290586978198E-3</v>
      </c>
      <c r="BE134" s="13">
        <v>1.11266444521871E-3</v>
      </c>
      <c r="BF134" s="13">
        <v>1.0613864040901299E-3</v>
      </c>
      <c r="BG134" s="13">
        <v>1.00927411739787E-3</v>
      </c>
      <c r="BH134" s="13">
        <v>9.5653324852965895E-4</v>
      </c>
      <c r="BI134" s="13">
        <v>9.03371941599917E-4</v>
      </c>
      <c r="BJ134" s="13">
        <v>8.4999999999999995E-4</v>
      </c>
      <c r="BK134" s="13">
        <v>7.9662805840008399E-4</v>
      </c>
      <c r="BL134" s="13">
        <v>7.4346675147034203E-4</v>
      </c>
      <c r="BM134" s="13">
        <v>6.9072588260213395E-4</v>
      </c>
      <c r="BN134" s="13">
        <v>6.3861359590987299E-4</v>
      </c>
      <c r="BO134" s="13">
        <v>5.8733555478129504E-4</v>
      </c>
      <c r="BP134" s="13">
        <v>5.3709413021802398E-4</v>
      </c>
      <c r="BQ134" s="13">
        <v>4.8808760216968798E-4</v>
      </c>
      <c r="BR134" s="13">
        <v>4.4050937701354197E-4</v>
      </c>
      <c r="BS134" s="13">
        <v>3.9454722426785302E-4</v>
      </c>
      <c r="BT134" s="13">
        <v>3.5038253555139798E-4</v>
      </c>
      <c r="BU134" s="13">
        <v>3.0818960871361402E-4</v>
      </c>
      <c r="BV134" s="13">
        <v>2.6813495996061502E-4</v>
      </c>
      <c r="BW134" s="13">
        <v>2.3037666669180001E-4</v>
      </c>
      <c r="BX134" s="13">
        <v>1.9506374364057901E-4</v>
      </c>
      <c r="BY134" s="13">
        <v>1.6233555478129501E-4</v>
      </c>
      <c r="BZ134" s="13">
        <v>1.32321263323287E-4</v>
      </c>
      <c r="CA134" s="13">
        <v>1.0513932196271601E-4</v>
      </c>
      <c r="CB134" s="13">
        <v>8.0897005403883593E-5</v>
      </c>
      <c r="CC134" s="13">
        <v>5.9689986994986402E-5</v>
      </c>
      <c r="CD134" s="13">
        <v>4.1601961149119499E-5</v>
      </c>
      <c r="CE134" s="13">
        <v>2.67043130406637E-5</v>
      </c>
      <c r="CF134" s="13">
        <v>1.5055836880614599E-5</v>
      </c>
      <c r="CG134" s="13">
        <v>6.7025038826938997E-6</v>
      </c>
      <c r="CH134" s="13">
        <v>1.6772808359691701E-6</v>
      </c>
      <c r="CI134" s="13">
        <v>0</v>
      </c>
    </row>
    <row r="135" spans="1:87" x14ac:dyDescent="0.2">
      <c r="A135" s="11" t="s">
        <v>61</v>
      </c>
      <c r="B135" s="12" t="s">
        <v>86</v>
      </c>
      <c r="C135" t="s">
        <v>215</v>
      </c>
      <c r="D135" s="13">
        <v>0</v>
      </c>
      <c r="E135" s="13">
        <v>4.4999999999999997E-3</v>
      </c>
      <c r="F135" s="13">
        <v>4.4999999999999997E-3</v>
      </c>
      <c r="G135" s="13">
        <v>4.4999999999999997E-3</v>
      </c>
      <c r="H135" s="13">
        <v>4.4999999999999997E-3</v>
      </c>
      <c r="I135" s="13">
        <v>1.5E-3</v>
      </c>
      <c r="J135" s="13">
        <v>1.5E-3</v>
      </c>
      <c r="K135" s="13">
        <v>1.5E-3</v>
      </c>
      <c r="L135" s="13">
        <v>1.5E-3</v>
      </c>
      <c r="M135" s="13">
        <v>1.5E-3</v>
      </c>
      <c r="N135" s="13">
        <v>1.5E-3</v>
      </c>
      <c r="O135" s="13">
        <v>2.8999999999999998E-3</v>
      </c>
      <c r="P135" s="13">
        <v>2.8999999999999998E-3</v>
      </c>
      <c r="Q135" s="13">
        <v>2.8999999999999998E-3</v>
      </c>
      <c r="R135" s="13">
        <v>2.8999999999999998E-3</v>
      </c>
      <c r="S135" s="13">
        <v>2.8999999999999998E-3</v>
      </c>
      <c r="T135" s="13">
        <v>2.8999999999999998E-3</v>
      </c>
      <c r="U135" s="13">
        <v>2.8999999999999998E-3</v>
      </c>
      <c r="V135" s="13">
        <v>2.8999999999999998E-3</v>
      </c>
      <c r="W135" s="13">
        <v>2.8999999999999998E-3</v>
      </c>
      <c r="X135" s="13">
        <v>2.8999999999999998E-3</v>
      </c>
      <c r="Y135" s="13">
        <v>2.8999999999999998E-3</v>
      </c>
      <c r="Z135" s="13">
        <v>2.8999999999999998E-3</v>
      </c>
      <c r="AA135" s="13">
        <v>2.5000000000000001E-3</v>
      </c>
      <c r="AB135" s="13">
        <v>2.5000000000000001E-3</v>
      </c>
      <c r="AC135" s="13">
        <v>2.5000000000000001E-3</v>
      </c>
      <c r="AD135" s="13">
        <v>2.5000000000000001E-3</v>
      </c>
      <c r="AE135" s="13">
        <v>2.5000000000000001E-3</v>
      </c>
      <c r="AF135" s="13">
        <v>2.5000000000000001E-3</v>
      </c>
      <c r="AG135" s="13">
        <v>2.5000000000000001E-3</v>
      </c>
      <c r="AH135" s="13">
        <v>2.5000000000000001E-3</v>
      </c>
      <c r="AI135" s="13">
        <v>2.5000000000000001E-3</v>
      </c>
      <c r="AJ135" s="13">
        <v>2.5000000000000001E-3</v>
      </c>
      <c r="AK135" s="13">
        <v>1.6999999999999999E-3</v>
      </c>
      <c r="AL135" s="13">
        <v>1.6983227191640299E-3</v>
      </c>
      <c r="AM135" s="13">
        <v>1.6932974961173101E-3</v>
      </c>
      <c r="AN135" s="13">
        <v>1.68494416311939E-3</v>
      </c>
      <c r="AO135" s="13">
        <v>1.6732956869593401E-3</v>
      </c>
      <c r="AP135" s="13">
        <v>1.6583980388508799E-3</v>
      </c>
      <c r="AQ135" s="13">
        <v>1.6403100130050099E-3</v>
      </c>
      <c r="AR135" s="13">
        <v>1.61910299459612E-3</v>
      </c>
      <c r="AS135" s="13">
        <v>1.59486067803728E-3</v>
      </c>
      <c r="AT135" s="13">
        <v>1.56767873667671E-3</v>
      </c>
      <c r="AU135" s="13">
        <v>1.53766444521871E-3</v>
      </c>
      <c r="AV135" s="13">
        <v>1.5049362563594199E-3</v>
      </c>
      <c r="AW135" s="13">
        <v>1.4696233333082E-3</v>
      </c>
      <c r="AX135" s="13">
        <v>1.43186504003939E-3</v>
      </c>
      <c r="AY135" s="13">
        <v>1.3918103912863901E-3</v>
      </c>
      <c r="AZ135" s="13">
        <v>1.3496174644486E-3</v>
      </c>
      <c r="BA135" s="13">
        <v>1.3054527757321501E-3</v>
      </c>
      <c r="BB135" s="13">
        <v>1.25949062298646E-3</v>
      </c>
      <c r="BC135" s="13">
        <v>1.21191239783031E-3</v>
      </c>
      <c r="BD135" s="13">
        <v>1.16290586978198E-3</v>
      </c>
      <c r="BE135" s="13">
        <v>1.11266444521871E-3</v>
      </c>
      <c r="BF135" s="13">
        <v>1.0613864040901299E-3</v>
      </c>
      <c r="BG135" s="13">
        <v>1.00927411739787E-3</v>
      </c>
      <c r="BH135" s="13">
        <v>9.5653324852965895E-4</v>
      </c>
      <c r="BI135" s="13">
        <v>9.03371941599917E-4</v>
      </c>
      <c r="BJ135" s="13">
        <v>8.4999999999999995E-4</v>
      </c>
      <c r="BK135" s="13">
        <v>7.9662805840008399E-4</v>
      </c>
      <c r="BL135" s="13">
        <v>7.4346675147034203E-4</v>
      </c>
      <c r="BM135" s="13">
        <v>6.9072588260213395E-4</v>
      </c>
      <c r="BN135" s="13">
        <v>6.3861359590987299E-4</v>
      </c>
      <c r="BO135" s="13">
        <v>5.8733555478129504E-4</v>
      </c>
      <c r="BP135" s="13">
        <v>5.3709413021802398E-4</v>
      </c>
      <c r="BQ135" s="13">
        <v>4.8808760216968798E-4</v>
      </c>
      <c r="BR135" s="13">
        <v>4.4050937701354197E-4</v>
      </c>
      <c r="BS135" s="13">
        <v>3.9454722426785302E-4</v>
      </c>
      <c r="BT135" s="13">
        <v>3.5038253555139798E-4</v>
      </c>
      <c r="BU135" s="13">
        <v>3.0818960871361402E-4</v>
      </c>
      <c r="BV135" s="13">
        <v>2.6813495996061502E-4</v>
      </c>
      <c r="BW135" s="13">
        <v>2.3037666669180001E-4</v>
      </c>
      <c r="BX135" s="13">
        <v>1.9506374364057901E-4</v>
      </c>
      <c r="BY135" s="13">
        <v>1.6233555478129501E-4</v>
      </c>
      <c r="BZ135" s="13">
        <v>1.32321263323287E-4</v>
      </c>
      <c r="CA135" s="13">
        <v>1.0513932196271601E-4</v>
      </c>
      <c r="CB135" s="13">
        <v>8.0897005403883593E-5</v>
      </c>
      <c r="CC135" s="13">
        <v>5.9689986994986402E-5</v>
      </c>
      <c r="CD135" s="13">
        <v>4.1601961149119499E-5</v>
      </c>
      <c r="CE135" s="13">
        <v>2.67043130406637E-5</v>
      </c>
      <c r="CF135" s="13">
        <v>1.5055836880614599E-5</v>
      </c>
      <c r="CG135" s="13">
        <v>6.7025038826938997E-6</v>
      </c>
      <c r="CH135" s="13">
        <v>1.6772808359691701E-6</v>
      </c>
      <c r="CI135" s="13">
        <v>0</v>
      </c>
    </row>
    <row r="136" spans="1:87" x14ac:dyDescent="0.2">
      <c r="A136" s="11" t="s">
        <v>61</v>
      </c>
      <c r="B136" s="12" t="s">
        <v>88</v>
      </c>
      <c r="C136" t="s">
        <v>216</v>
      </c>
      <c r="D136" s="13">
        <v>-1.46E-2</v>
      </c>
      <c r="E136" s="13">
        <v>-1.5699999999999999E-2</v>
      </c>
      <c r="F136" s="13">
        <v>-1.5699999999999999E-2</v>
      </c>
      <c r="G136" s="13">
        <v>-1.5699999999999999E-2</v>
      </c>
      <c r="H136" s="13">
        <v>-1.5699999999999999E-2</v>
      </c>
      <c r="I136" s="13">
        <v>-1.55E-2</v>
      </c>
      <c r="J136" s="13">
        <v>-1.55E-2</v>
      </c>
      <c r="K136" s="13">
        <v>-1.55E-2</v>
      </c>
      <c r="L136" s="13">
        <v>-1.55E-2</v>
      </c>
      <c r="M136" s="13">
        <v>-1.55E-2</v>
      </c>
      <c r="N136" s="13">
        <v>-1.55E-2</v>
      </c>
      <c r="O136" s="13">
        <v>-1.6E-2</v>
      </c>
      <c r="P136" s="13">
        <v>-1.6E-2</v>
      </c>
      <c r="Q136" s="13">
        <v>-1.6E-2</v>
      </c>
      <c r="R136" s="13">
        <v>-1.6E-2</v>
      </c>
      <c r="S136" s="13">
        <v>-1.6E-2</v>
      </c>
      <c r="T136" s="13">
        <v>-1.6E-2</v>
      </c>
      <c r="U136" s="13">
        <v>-1.6E-2</v>
      </c>
      <c r="V136" s="13">
        <v>-1.6E-2</v>
      </c>
      <c r="W136" s="13">
        <v>-1.6E-2</v>
      </c>
      <c r="X136" s="13">
        <v>-1.6E-2</v>
      </c>
      <c r="Y136" s="13">
        <v>-1.6E-2</v>
      </c>
      <c r="Z136" s="13">
        <v>-1.6E-2</v>
      </c>
      <c r="AA136" s="13">
        <v>-1.66E-2</v>
      </c>
      <c r="AB136" s="13">
        <v>-1.66E-2</v>
      </c>
      <c r="AC136" s="13">
        <v>-1.66E-2</v>
      </c>
      <c r="AD136" s="13">
        <v>-1.66E-2</v>
      </c>
      <c r="AE136" s="13">
        <v>-1.66E-2</v>
      </c>
      <c r="AF136" s="13">
        <v>-1.66E-2</v>
      </c>
      <c r="AG136" s="13">
        <v>-1.66E-2</v>
      </c>
      <c r="AH136" s="13">
        <v>-1.66E-2</v>
      </c>
      <c r="AI136" s="13">
        <v>-1.66E-2</v>
      </c>
      <c r="AJ136" s="13">
        <v>-1.66E-2</v>
      </c>
      <c r="AK136" s="13">
        <v>-1.8599999999999998E-2</v>
      </c>
      <c r="AL136" s="13">
        <v>-1.8581648574382902E-2</v>
      </c>
      <c r="AM136" s="13">
        <v>-1.8526666722224701E-2</v>
      </c>
      <c r="AN136" s="13">
        <v>-1.8435271431776801E-2</v>
      </c>
      <c r="AO136" s="13">
        <v>-1.8307823398496299E-2</v>
      </c>
      <c r="AP136" s="13">
        <v>-1.8144825601544901E-2</v>
      </c>
      <c r="AQ136" s="13">
        <v>-1.7946921318760699E-2</v>
      </c>
      <c r="AR136" s="13">
        <v>-1.7714891587934E-2</v>
      </c>
      <c r="AS136" s="13">
        <v>-1.74496521244079E-2</v>
      </c>
      <c r="AT136" s="13">
        <v>-1.71522497071687E-2</v>
      </c>
      <c r="AU136" s="13">
        <v>-1.6823858047687001E-2</v>
      </c>
      <c r="AV136" s="13">
        <v>-1.6465773157814799E-2</v>
      </c>
      <c r="AW136" s="13">
        <v>-1.6079408235019101E-2</v>
      </c>
      <c r="AX136" s="13">
        <v>-1.5666288085136801E-2</v>
      </c>
      <c r="AY136" s="13">
        <v>-1.5228043104662799E-2</v>
      </c>
      <c r="AZ136" s="13">
        <v>-1.476640284632E-2</v>
      </c>
      <c r="BA136" s="13">
        <v>-1.42831891933047E-2</v>
      </c>
      <c r="BB136" s="13">
        <v>-1.3780309169146E-2</v>
      </c>
      <c r="BC136" s="13">
        <v>-1.32597474115552E-2</v>
      </c>
      <c r="BD136" s="13">
        <v>-1.27235583399675E-2</v>
      </c>
      <c r="BE136" s="13">
        <v>-1.2173858047686999E-2</v>
      </c>
      <c r="BF136" s="13">
        <v>-1.16128159506331E-2</v>
      </c>
      <c r="BG136" s="13">
        <v>-1.10426462256472E-2</v>
      </c>
      <c r="BH136" s="13">
        <v>-1.0465599072148E-2</v>
      </c>
      <c r="BI136" s="13">
        <v>-9.8839518316226199E-3</v>
      </c>
      <c r="BJ136" s="13">
        <v>-9.2999999999999992E-3</v>
      </c>
      <c r="BK136" s="13">
        <v>-8.7160481683773907E-3</v>
      </c>
      <c r="BL136" s="13">
        <v>-8.1344009278519706E-3</v>
      </c>
      <c r="BM136" s="13">
        <v>-7.55735377435276E-3</v>
      </c>
      <c r="BN136" s="13">
        <v>-6.9871840493668496E-3</v>
      </c>
      <c r="BO136" s="13">
        <v>-6.4261419523129904E-3</v>
      </c>
      <c r="BP136" s="13">
        <v>-5.8764416600324996E-3</v>
      </c>
      <c r="BQ136" s="13">
        <v>-5.3402525884448304E-3</v>
      </c>
      <c r="BR136" s="13">
        <v>-4.8196908308540502E-3</v>
      </c>
      <c r="BS136" s="13">
        <v>-4.3168108066953302E-3</v>
      </c>
      <c r="BT136" s="13">
        <v>-3.8335971536799999E-3</v>
      </c>
      <c r="BU136" s="13">
        <v>-3.37195689533719E-3</v>
      </c>
      <c r="BV136" s="13">
        <v>-2.9337119148631998E-3</v>
      </c>
      <c r="BW136" s="13">
        <v>-2.5205917649808798E-3</v>
      </c>
      <c r="BX136" s="13">
        <v>-2.1342268421851601E-3</v>
      </c>
      <c r="BY136" s="13">
        <v>-1.7761419523129899E-3</v>
      </c>
      <c r="BZ136" s="13">
        <v>-1.4477502928312599E-3</v>
      </c>
      <c r="CA136" s="13">
        <v>-1.1503478755920699E-3</v>
      </c>
      <c r="CB136" s="13">
        <v>-8.8510841206601999E-4</v>
      </c>
      <c r="CC136" s="13">
        <v>-6.53078681239263E-4</v>
      </c>
      <c r="CD136" s="13">
        <v>-4.5517439845507203E-4</v>
      </c>
      <c r="CE136" s="13">
        <v>-2.9217660150373203E-4</v>
      </c>
      <c r="CF136" s="13">
        <v>-1.64728568223195E-4</v>
      </c>
      <c r="CG136" s="13">
        <v>-7.3333277775356804E-5</v>
      </c>
      <c r="CH136" s="13">
        <v>-1.83514256170745E-5</v>
      </c>
      <c r="CI136" s="13">
        <v>0</v>
      </c>
    </row>
    <row r="137" spans="1:87" x14ac:dyDescent="0.2">
      <c r="A137" s="11" t="s">
        <v>59</v>
      </c>
      <c r="B137" s="12" t="s">
        <v>57</v>
      </c>
      <c r="C137" t="s">
        <v>217</v>
      </c>
      <c r="D137" s="13">
        <v>0</v>
      </c>
      <c r="E137" s="13">
        <v>0</v>
      </c>
      <c r="F137" s="13">
        <v>0</v>
      </c>
      <c r="G137" s="13">
        <v>0</v>
      </c>
      <c r="H137" s="13">
        <v>0</v>
      </c>
      <c r="I137" s="13">
        <v>7.9065739783630296E-3</v>
      </c>
      <c r="J137" s="13">
        <v>7.9065739783630296E-3</v>
      </c>
      <c r="K137" s="13">
        <v>7.9065739783630296E-3</v>
      </c>
      <c r="L137" s="13">
        <v>7.9065739783630296E-3</v>
      </c>
      <c r="M137" s="13">
        <v>7.9065739783630296E-3</v>
      </c>
      <c r="N137" s="13">
        <v>7.9065739783630296E-3</v>
      </c>
      <c r="O137" s="13">
        <v>4.9890067477922403E-3</v>
      </c>
      <c r="P137" s="13">
        <v>4.9890067477922403E-3</v>
      </c>
      <c r="Q137" s="13">
        <v>4.9890067477922403E-3</v>
      </c>
      <c r="R137" s="13">
        <v>4.9890067477922403E-3</v>
      </c>
      <c r="S137" s="13">
        <v>4.9890067477922403E-3</v>
      </c>
      <c r="T137" s="13">
        <v>4.9890067477922403E-3</v>
      </c>
      <c r="U137" s="13">
        <v>4.9890067477922403E-3</v>
      </c>
      <c r="V137" s="13">
        <v>4.9890067477922403E-3</v>
      </c>
      <c r="W137" s="13">
        <v>4.9890067477922403E-3</v>
      </c>
      <c r="X137" s="13">
        <v>4.9890067477922403E-3</v>
      </c>
      <c r="Y137" s="13">
        <v>4.9890067477922403E-3</v>
      </c>
      <c r="Z137" s="13">
        <v>4.9890067477922403E-3</v>
      </c>
      <c r="AA137" s="13">
        <v>4.26503090764463E-3</v>
      </c>
      <c r="AB137" s="13">
        <v>4.26503090764463E-3</v>
      </c>
      <c r="AC137" s="13">
        <v>4.26503090764463E-3</v>
      </c>
      <c r="AD137" s="13">
        <v>4.26503090764463E-3</v>
      </c>
      <c r="AE137" s="13">
        <v>4.26503090764463E-3</v>
      </c>
      <c r="AF137" s="13">
        <v>4.26503090764463E-3</v>
      </c>
      <c r="AG137" s="13">
        <v>4.26503090764463E-3</v>
      </c>
      <c r="AH137" s="13">
        <v>4.26503090764463E-3</v>
      </c>
      <c r="AI137" s="13">
        <v>4.26503090764463E-3</v>
      </c>
      <c r="AJ137" s="13">
        <v>4.26503090764463E-3</v>
      </c>
      <c r="AK137" s="13">
        <v>5.42136482688238E-3</v>
      </c>
      <c r="AL137" s="13">
        <v>5.42136164385349E-3</v>
      </c>
      <c r="AM137" s="13">
        <v>5.4213520947742899E-3</v>
      </c>
      <c r="AN137" s="13">
        <v>5.4213361796672001E-3</v>
      </c>
      <c r="AO137" s="13">
        <v>5.4213138985696099E-3</v>
      </c>
      <c r="AP137" s="13">
        <v>5.4212852515338299E-3</v>
      </c>
      <c r="AQ137" s="13">
        <v>5.4212502386271604E-3</v>
      </c>
      <c r="AR137" s="13">
        <v>5.4212088599318101E-3</v>
      </c>
      <c r="AS137" s="13">
        <v>5.4211611155449702E-3</v>
      </c>
      <c r="AT137" s="13">
        <v>5.4211070055787602E-3</v>
      </c>
      <c r="AU137" s="13">
        <v>5.42104653016026E-3</v>
      </c>
      <c r="AV137" s="13">
        <v>5.4209796894314896E-3</v>
      </c>
      <c r="AW137" s="13">
        <v>5.4209064835494397E-3</v>
      </c>
      <c r="AX137" s="13">
        <v>5.4208269126860302E-3</v>
      </c>
      <c r="AY137" s="13">
        <v>5.4207409770281297E-3</v>
      </c>
      <c r="AZ137" s="13">
        <v>5.4206486767775603E-3</v>
      </c>
      <c r="BA137" s="13">
        <v>5.4205500121510802E-3</v>
      </c>
      <c r="BB137" s="13">
        <v>5.42044498338043E-3</v>
      </c>
      <c r="BC137" s="13">
        <v>5.4203335907122398E-3</v>
      </c>
      <c r="BD137" s="13">
        <v>5.4202158344081397E-3</v>
      </c>
      <c r="BE137" s="13">
        <v>5.4200917147446603E-3</v>
      </c>
      <c r="BF137" s="13">
        <v>5.4199612320133201E-3</v>
      </c>
      <c r="BG137" s="13">
        <v>5.4198243865205397E-3</v>
      </c>
      <c r="BH137" s="13">
        <v>5.4196811785877201E-3</v>
      </c>
      <c r="BI137" s="13">
        <v>5.4195316085511704E-3</v>
      </c>
      <c r="BJ137" s="13">
        <v>5.4193756767621599E-3</v>
      </c>
      <c r="BK137" s="13">
        <v>5.4192133835869001E-3</v>
      </c>
      <c r="BL137" s="13">
        <v>5.41904472940654E-3</v>
      </c>
      <c r="BM137" s="13">
        <v>5.4188697146171604E-3</v>
      </c>
      <c r="BN137" s="13">
        <v>5.4186883396297797E-3</v>
      </c>
      <c r="BO137" s="13">
        <v>5.4185006048703601E-3</v>
      </c>
      <c r="BP137" s="13">
        <v>5.4183065107798103E-3</v>
      </c>
      <c r="BQ137" s="13">
        <v>5.4181060578139496E-3</v>
      </c>
      <c r="BR137" s="13">
        <v>5.4178992464435603E-3</v>
      </c>
      <c r="BS137" s="13">
        <v>5.4176860771543104E-3</v>
      </c>
      <c r="BT137" s="13">
        <v>5.4174665504468497E-3</v>
      </c>
      <c r="BU137" s="13">
        <v>5.4172406668367397E-3</v>
      </c>
      <c r="BV137" s="13">
        <v>5.4170084268544598E-3</v>
      </c>
      <c r="BW137" s="13">
        <v>5.41676983104544E-3</v>
      </c>
      <c r="BX137" s="13">
        <v>5.4165248799700099E-3</v>
      </c>
      <c r="BY137" s="13">
        <v>5.4162735742034496E-3</v>
      </c>
      <c r="BZ137" s="13">
        <v>5.4160159143359504E-3</v>
      </c>
      <c r="CA137" s="13">
        <v>5.4157519009726297E-3</v>
      </c>
      <c r="CB137" s="13">
        <v>5.4154815347335203E-3</v>
      </c>
      <c r="CC137" s="13">
        <v>5.4152048162535698E-3</v>
      </c>
      <c r="CD137" s="13">
        <v>5.4149217461826804E-3</v>
      </c>
      <c r="CE137" s="13">
        <v>5.4146323251856197E-3</v>
      </c>
      <c r="CF137" s="13">
        <v>5.4143365539421097E-3</v>
      </c>
      <c r="CG137" s="13">
        <v>5.4140344331467596E-3</v>
      </c>
      <c r="CH137" s="13">
        <v>5.4137259635091096E-3</v>
      </c>
      <c r="CI137" s="13">
        <v>5.4134111457536096E-3</v>
      </c>
    </row>
    <row r="138" spans="1:87" x14ac:dyDescent="0.2">
      <c r="A138" s="11" t="s">
        <v>59</v>
      </c>
      <c r="B138" s="12" t="s">
        <v>68</v>
      </c>
      <c r="C138" t="s">
        <v>218</v>
      </c>
      <c r="D138" s="13">
        <v>0</v>
      </c>
      <c r="E138" s="13">
        <v>0</v>
      </c>
      <c r="F138" s="13">
        <v>0</v>
      </c>
      <c r="G138" s="13">
        <v>0</v>
      </c>
      <c r="H138" s="13">
        <v>0</v>
      </c>
      <c r="I138" s="13">
        <v>7.9065739783630296E-3</v>
      </c>
      <c r="J138" s="13">
        <v>7.9065739783630296E-3</v>
      </c>
      <c r="K138" s="13">
        <v>7.9065739783630296E-3</v>
      </c>
      <c r="L138" s="13">
        <v>7.9065739783630296E-3</v>
      </c>
      <c r="M138" s="13">
        <v>7.9065739783630296E-3</v>
      </c>
      <c r="N138" s="13">
        <v>7.9065739783630296E-3</v>
      </c>
      <c r="O138" s="13">
        <v>4.9890067477922403E-3</v>
      </c>
      <c r="P138" s="13">
        <v>4.9890067477922403E-3</v>
      </c>
      <c r="Q138" s="13">
        <v>4.9890067477922403E-3</v>
      </c>
      <c r="R138" s="13">
        <v>4.9890067477922403E-3</v>
      </c>
      <c r="S138" s="13">
        <v>4.9890067477922403E-3</v>
      </c>
      <c r="T138" s="13">
        <v>4.9890067477922403E-3</v>
      </c>
      <c r="U138" s="13">
        <v>4.9890067477922403E-3</v>
      </c>
      <c r="V138" s="13">
        <v>4.9890067477922403E-3</v>
      </c>
      <c r="W138" s="13">
        <v>4.9890067477922403E-3</v>
      </c>
      <c r="X138" s="13">
        <v>4.9890067477922403E-3</v>
      </c>
      <c r="Y138" s="13">
        <v>4.9890067477922403E-3</v>
      </c>
      <c r="Z138" s="13">
        <v>4.9890067477922403E-3</v>
      </c>
      <c r="AA138" s="13">
        <v>4.26503090764463E-3</v>
      </c>
      <c r="AB138" s="13">
        <v>4.26503090764463E-3</v>
      </c>
      <c r="AC138" s="13">
        <v>4.26503090764463E-3</v>
      </c>
      <c r="AD138" s="13">
        <v>4.26503090764463E-3</v>
      </c>
      <c r="AE138" s="13">
        <v>4.26503090764463E-3</v>
      </c>
      <c r="AF138" s="13">
        <v>4.26503090764463E-3</v>
      </c>
      <c r="AG138" s="13">
        <v>4.26503090764463E-3</v>
      </c>
      <c r="AH138" s="13">
        <v>4.26503090764463E-3</v>
      </c>
      <c r="AI138" s="13">
        <v>4.26503090764463E-3</v>
      </c>
      <c r="AJ138" s="13">
        <v>4.26503090764463E-3</v>
      </c>
      <c r="AK138" s="13">
        <v>5.42136482688238E-3</v>
      </c>
      <c r="AL138" s="13">
        <v>5.42136164385349E-3</v>
      </c>
      <c r="AM138" s="13">
        <v>5.4213520947742899E-3</v>
      </c>
      <c r="AN138" s="13">
        <v>5.4213361796672001E-3</v>
      </c>
      <c r="AO138" s="13">
        <v>5.4213138985696099E-3</v>
      </c>
      <c r="AP138" s="13">
        <v>5.4212852515338299E-3</v>
      </c>
      <c r="AQ138" s="13">
        <v>5.4212502386271604E-3</v>
      </c>
      <c r="AR138" s="13">
        <v>5.4212088599318101E-3</v>
      </c>
      <c r="AS138" s="13">
        <v>5.4211611155449702E-3</v>
      </c>
      <c r="AT138" s="13">
        <v>5.4211070055787602E-3</v>
      </c>
      <c r="AU138" s="13">
        <v>5.42104653016026E-3</v>
      </c>
      <c r="AV138" s="13">
        <v>5.4209796894314896E-3</v>
      </c>
      <c r="AW138" s="13">
        <v>5.4209064835494397E-3</v>
      </c>
      <c r="AX138" s="13">
        <v>5.4208269126860302E-3</v>
      </c>
      <c r="AY138" s="13">
        <v>5.4207409770281297E-3</v>
      </c>
      <c r="AZ138" s="13">
        <v>5.4206486767775603E-3</v>
      </c>
      <c r="BA138" s="13">
        <v>5.4205500121510802E-3</v>
      </c>
      <c r="BB138" s="13">
        <v>5.42044498338043E-3</v>
      </c>
      <c r="BC138" s="13">
        <v>5.4203335907122398E-3</v>
      </c>
      <c r="BD138" s="13">
        <v>5.4202158344081397E-3</v>
      </c>
      <c r="BE138" s="13">
        <v>5.4200917147446603E-3</v>
      </c>
      <c r="BF138" s="13">
        <v>5.4199612320133201E-3</v>
      </c>
      <c r="BG138" s="13">
        <v>5.4198243865205397E-3</v>
      </c>
      <c r="BH138" s="13">
        <v>5.4196811785877201E-3</v>
      </c>
      <c r="BI138" s="13">
        <v>5.4195316085511704E-3</v>
      </c>
      <c r="BJ138" s="13">
        <v>5.4193756767621599E-3</v>
      </c>
      <c r="BK138" s="13">
        <v>5.4192133835869001E-3</v>
      </c>
      <c r="BL138" s="13">
        <v>5.41904472940654E-3</v>
      </c>
      <c r="BM138" s="13">
        <v>5.4188697146171604E-3</v>
      </c>
      <c r="BN138" s="13">
        <v>5.4186883396297797E-3</v>
      </c>
      <c r="BO138" s="13">
        <v>5.4185006048703601E-3</v>
      </c>
      <c r="BP138" s="13">
        <v>5.4183065107798103E-3</v>
      </c>
      <c r="BQ138" s="13">
        <v>5.4181060578139496E-3</v>
      </c>
      <c r="BR138" s="13">
        <v>5.4178992464435603E-3</v>
      </c>
      <c r="BS138" s="13">
        <v>5.4176860771543104E-3</v>
      </c>
      <c r="BT138" s="13">
        <v>5.4174665504468497E-3</v>
      </c>
      <c r="BU138" s="13">
        <v>5.4172406668367397E-3</v>
      </c>
      <c r="BV138" s="13">
        <v>5.4170084268544598E-3</v>
      </c>
      <c r="BW138" s="13">
        <v>5.41676983104544E-3</v>
      </c>
      <c r="BX138" s="13">
        <v>5.4165248799700099E-3</v>
      </c>
      <c r="BY138" s="13">
        <v>5.4162735742034496E-3</v>
      </c>
      <c r="BZ138" s="13">
        <v>5.4160159143359504E-3</v>
      </c>
      <c r="CA138" s="13">
        <v>5.4157519009726297E-3</v>
      </c>
      <c r="CB138" s="13">
        <v>5.4154815347335203E-3</v>
      </c>
      <c r="CC138" s="13">
        <v>5.4152048162535698E-3</v>
      </c>
      <c r="CD138" s="13">
        <v>5.4149217461826804E-3</v>
      </c>
      <c r="CE138" s="13">
        <v>5.4146323251856197E-3</v>
      </c>
      <c r="CF138" s="13">
        <v>5.4143365539421097E-3</v>
      </c>
      <c r="CG138" s="13">
        <v>5.4140344331467596E-3</v>
      </c>
      <c r="CH138" s="13">
        <v>5.4137259635091096E-3</v>
      </c>
      <c r="CI138" s="13">
        <v>5.4134111457536096E-3</v>
      </c>
    </row>
    <row r="139" spans="1:87" x14ac:dyDescent="0.2">
      <c r="A139" s="11" t="s">
        <v>59</v>
      </c>
      <c r="B139" s="12" t="s">
        <v>63</v>
      </c>
      <c r="C139" t="s">
        <v>219</v>
      </c>
      <c r="D139" s="13">
        <v>0</v>
      </c>
      <c r="E139" s="13">
        <v>0</v>
      </c>
      <c r="F139" s="13">
        <v>0</v>
      </c>
      <c r="G139" s="13">
        <v>0</v>
      </c>
      <c r="H139" s="13">
        <v>0</v>
      </c>
      <c r="I139" s="13">
        <v>7.9065739783630296E-3</v>
      </c>
      <c r="J139" s="13">
        <v>7.9065739783630296E-3</v>
      </c>
      <c r="K139" s="13">
        <v>7.9065739783630296E-3</v>
      </c>
      <c r="L139" s="13">
        <v>7.9065739783630296E-3</v>
      </c>
      <c r="M139" s="13">
        <v>7.9065739783630296E-3</v>
      </c>
      <c r="N139" s="13">
        <v>7.9065739783630296E-3</v>
      </c>
      <c r="O139" s="13">
        <v>4.9890067477922403E-3</v>
      </c>
      <c r="P139" s="13">
        <v>4.9890067477922403E-3</v>
      </c>
      <c r="Q139" s="13">
        <v>4.9890067477922403E-3</v>
      </c>
      <c r="R139" s="13">
        <v>4.9890067477922403E-3</v>
      </c>
      <c r="S139" s="13">
        <v>4.9890067477922403E-3</v>
      </c>
      <c r="T139" s="13">
        <v>4.9890067477922403E-3</v>
      </c>
      <c r="U139" s="13">
        <v>4.9890067477922403E-3</v>
      </c>
      <c r="V139" s="13">
        <v>4.9890067477922403E-3</v>
      </c>
      <c r="W139" s="13">
        <v>4.9890067477922403E-3</v>
      </c>
      <c r="X139" s="13">
        <v>4.9890067477922403E-3</v>
      </c>
      <c r="Y139" s="13">
        <v>4.9890067477922403E-3</v>
      </c>
      <c r="Z139" s="13">
        <v>4.9890067477922403E-3</v>
      </c>
      <c r="AA139" s="13">
        <v>4.26503090764463E-3</v>
      </c>
      <c r="AB139" s="13">
        <v>4.26503090764463E-3</v>
      </c>
      <c r="AC139" s="13">
        <v>4.26503090764463E-3</v>
      </c>
      <c r="AD139" s="13">
        <v>4.26503090764463E-3</v>
      </c>
      <c r="AE139" s="13">
        <v>4.26503090764463E-3</v>
      </c>
      <c r="AF139" s="13">
        <v>4.26503090764463E-3</v>
      </c>
      <c r="AG139" s="13">
        <v>4.26503090764463E-3</v>
      </c>
      <c r="AH139" s="13">
        <v>4.26503090764463E-3</v>
      </c>
      <c r="AI139" s="13">
        <v>4.26503090764463E-3</v>
      </c>
      <c r="AJ139" s="13">
        <v>4.26503090764463E-3</v>
      </c>
      <c r="AK139" s="13">
        <v>5.42136482688238E-3</v>
      </c>
      <c r="AL139" s="13">
        <v>5.42136164385349E-3</v>
      </c>
      <c r="AM139" s="13">
        <v>5.4213520947742899E-3</v>
      </c>
      <c r="AN139" s="13">
        <v>5.4213361796672001E-3</v>
      </c>
      <c r="AO139" s="13">
        <v>5.4213138985696099E-3</v>
      </c>
      <c r="AP139" s="13">
        <v>5.4212852515338299E-3</v>
      </c>
      <c r="AQ139" s="13">
        <v>5.4212502386271604E-3</v>
      </c>
      <c r="AR139" s="13">
        <v>5.4212088599318101E-3</v>
      </c>
      <c r="AS139" s="13">
        <v>5.4211611155449702E-3</v>
      </c>
      <c r="AT139" s="13">
        <v>5.4211070055787602E-3</v>
      </c>
      <c r="AU139" s="13">
        <v>5.42104653016026E-3</v>
      </c>
      <c r="AV139" s="13">
        <v>5.4209796894314896E-3</v>
      </c>
      <c r="AW139" s="13">
        <v>5.4209064835494397E-3</v>
      </c>
      <c r="AX139" s="13">
        <v>5.4208269126860302E-3</v>
      </c>
      <c r="AY139" s="13">
        <v>5.4207409770281297E-3</v>
      </c>
      <c r="AZ139" s="13">
        <v>5.4206486767775603E-3</v>
      </c>
      <c r="BA139" s="13">
        <v>5.4205500121510802E-3</v>
      </c>
      <c r="BB139" s="13">
        <v>5.42044498338043E-3</v>
      </c>
      <c r="BC139" s="13">
        <v>5.4203335907122398E-3</v>
      </c>
      <c r="BD139" s="13">
        <v>5.4202158344081397E-3</v>
      </c>
      <c r="BE139" s="13">
        <v>5.4200917147446603E-3</v>
      </c>
      <c r="BF139" s="13">
        <v>5.4199612320133201E-3</v>
      </c>
      <c r="BG139" s="13">
        <v>5.4198243865205397E-3</v>
      </c>
      <c r="BH139" s="13">
        <v>5.4196811785877201E-3</v>
      </c>
      <c r="BI139" s="13">
        <v>5.4195316085511704E-3</v>
      </c>
      <c r="BJ139" s="13">
        <v>5.4193756767621599E-3</v>
      </c>
      <c r="BK139" s="13">
        <v>5.4192133835869001E-3</v>
      </c>
      <c r="BL139" s="13">
        <v>5.41904472940654E-3</v>
      </c>
      <c r="BM139" s="13">
        <v>5.4188697146171604E-3</v>
      </c>
      <c r="BN139" s="13">
        <v>5.4186883396297797E-3</v>
      </c>
      <c r="BO139" s="13">
        <v>5.4185006048703601E-3</v>
      </c>
      <c r="BP139" s="13">
        <v>5.4183065107798103E-3</v>
      </c>
      <c r="BQ139" s="13">
        <v>5.4181060578139496E-3</v>
      </c>
      <c r="BR139" s="13">
        <v>5.4178992464435603E-3</v>
      </c>
      <c r="BS139" s="13">
        <v>5.4176860771543104E-3</v>
      </c>
      <c r="BT139" s="13">
        <v>5.4174665504468497E-3</v>
      </c>
      <c r="BU139" s="13">
        <v>5.4172406668367397E-3</v>
      </c>
      <c r="BV139" s="13">
        <v>5.4170084268544598E-3</v>
      </c>
      <c r="BW139" s="13">
        <v>5.41676983104544E-3</v>
      </c>
      <c r="BX139" s="13">
        <v>5.4165248799700099E-3</v>
      </c>
      <c r="BY139" s="13">
        <v>5.4162735742034496E-3</v>
      </c>
      <c r="BZ139" s="13">
        <v>5.4160159143359504E-3</v>
      </c>
      <c r="CA139" s="13">
        <v>5.4157519009726297E-3</v>
      </c>
      <c r="CB139" s="13">
        <v>5.4154815347335203E-3</v>
      </c>
      <c r="CC139" s="13">
        <v>5.4152048162535698E-3</v>
      </c>
      <c r="CD139" s="13">
        <v>5.4149217461826804E-3</v>
      </c>
      <c r="CE139" s="13">
        <v>5.4146323251856197E-3</v>
      </c>
      <c r="CF139" s="13">
        <v>5.4143365539421097E-3</v>
      </c>
      <c r="CG139" s="13">
        <v>5.4140344331467596E-3</v>
      </c>
      <c r="CH139" s="13">
        <v>5.4137259635091096E-3</v>
      </c>
      <c r="CI139" s="13">
        <v>5.4134111457536096E-3</v>
      </c>
    </row>
    <row r="140" spans="1:87" x14ac:dyDescent="0.2">
      <c r="A140" s="11" t="s">
        <v>59</v>
      </c>
      <c r="B140" s="12" t="s">
        <v>60</v>
      </c>
      <c r="C140" t="s">
        <v>220</v>
      </c>
      <c r="D140" s="13">
        <v>0</v>
      </c>
      <c r="E140" s="13">
        <v>0</v>
      </c>
      <c r="F140" s="13">
        <v>0</v>
      </c>
      <c r="G140" s="13">
        <v>0</v>
      </c>
      <c r="H140" s="13">
        <v>0</v>
      </c>
      <c r="I140" s="13">
        <v>7.9065739783630296E-3</v>
      </c>
      <c r="J140" s="13">
        <v>7.9065739783630296E-3</v>
      </c>
      <c r="K140" s="13">
        <v>7.9065739783630296E-3</v>
      </c>
      <c r="L140" s="13">
        <v>7.9065739783630296E-3</v>
      </c>
      <c r="M140" s="13">
        <v>7.9065739783630296E-3</v>
      </c>
      <c r="N140" s="13">
        <v>7.9065739783630296E-3</v>
      </c>
      <c r="O140" s="13">
        <v>4.9890067477922403E-3</v>
      </c>
      <c r="P140" s="13">
        <v>4.9890067477922403E-3</v>
      </c>
      <c r="Q140" s="13">
        <v>4.9890067477922403E-3</v>
      </c>
      <c r="R140" s="13">
        <v>4.9890067477922403E-3</v>
      </c>
      <c r="S140" s="13">
        <v>4.9890067477922403E-3</v>
      </c>
      <c r="T140" s="13">
        <v>4.9890067477922403E-3</v>
      </c>
      <c r="U140" s="13">
        <v>4.9890067477922403E-3</v>
      </c>
      <c r="V140" s="13">
        <v>4.9890067477922403E-3</v>
      </c>
      <c r="W140" s="13">
        <v>4.9890067477922403E-3</v>
      </c>
      <c r="X140" s="13">
        <v>4.9890067477922403E-3</v>
      </c>
      <c r="Y140" s="13">
        <v>4.9890067477922403E-3</v>
      </c>
      <c r="Z140" s="13">
        <v>4.9890067477922403E-3</v>
      </c>
      <c r="AA140" s="13">
        <v>4.26503090764463E-3</v>
      </c>
      <c r="AB140" s="13">
        <v>4.26503090764463E-3</v>
      </c>
      <c r="AC140" s="13">
        <v>4.26503090764463E-3</v>
      </c>
      <c r="AD140" s="13">
        <v>4.26503090764463E-3</v>
      </c>
      <c r="AE140" s="13">
        <v>4.26503090764463E-3</v>
      </c>
      <c r="AF140" s="13">
        <v>4.26503090764463E-3</v>
      </c>
      <c r="AG140" s="13">
        <v>4.26503090764463E-3</v>
      </c>
      <c r="AH140" s="13">
        <v>4.26503090764463E-3</v>
      </c>
      <c r="AI140" s="13">
        <v>4.26503090764463E-3</v>
      </c>
      <c r="AJ140" s="13">
        <v>4.26503090764463E-3</v>
      </c>
      <c r="AK140" s="13">
        <v>5.42136482688238E-3</v>
      </c>
      <c r="AL140" s="13">
        <v>5.42136164385349E-3</v>
      </c>
      <c r="AM140" s="13">
        <v>5.4213520947742899E-3</v>
      </c>
      <c r="AN140" s="13">
        <v>5.4213361796672001E-3</v>
      </c>
      <c r="AO140" s="13">
        <v>5.4213138985696099E-3</v>
      </c>
      <c r="AP140" s="13">
        <v>5.4212852515338299E-3</v>
      </c>
      <c r="AQ140" s="13">
        <v>5.4212502386271604E-3</v>
      </c>
      <c r="AR140" s="13">
        <v>5.4212088599318101E-3</v>
      </c>
      <c r="AS140" s="13">
        <v>5.4211611155449702E-3</v>
      </c>
      <c r="AT140" s="13">
        <v>5.4211070055787602E-3</v>
      </c>
      <c r="AU140" s="13">
        <v>5.42104653016026E-3</v>
      </c>
      <c r="AV140" s="13">
        <v>5.4209796894314896E-3</v>
      </c>
      <c r="AW140" s="13">
        <v>5.4209064835494397E-3</v>
      </c>
      <c r="AX140" s="13">
        <v>5.4208269126860302E-3</v>
      </c>
      <c r="AY140" s="13">
        <v>5.4207409770281297E-3</v>
      </c>
      <c r="AZ140" s="13">
        <v>5.4206486767775603E-3</v>
      </c>
      <c r="BA140" s="13">
        <v>5.4205500121510802E-3</v>
      </c>
      <c r="BB140" s="13">
        <v>5.42044498338043E-3</v>
      </c>
      <c r="BC140" s="13">
        <v>5.4203335907122398E-3</v>
      </c>
      <c r="BD140" s="13">
        <v>5.4202158344081397E-3</v>
      </c>
      <c r="BE140" s="13">
        <v>5.4200917147446603E-3</v>
      </c>
      <c r="BF140" s="13">
        <v>5.4199612320133201E-3</v>
      </c>
      <c r="BG140" s="13">
        <v>5.4198243865205397E-3</v>
      </c>
      <c r="BH140" s="13">
        <v>5.4196811785877201E-3</v>
      </c>
      <c r="BI140" s="13">
        <v>5.4195316085511704E-3</v>
      </c>
      <c r="BJ140" s="13">
        <v>5.4193756767621599E-3</v>
      </c>
      <c r="BK140" s="13">
        <v>5.4192133835869001E-3</v>
      </c>
      <c r="BL140" s="13">
        <v>5.41904472940654E-3</v>
      </c>
      <c r="BM140" s="13">
        <v>5.4188697146171604E-3</v>
      </c>
      <c r="BN140" s="13">
        <v>5.4186883396297797E-3</v>
      </c>
      <c r="BO140" s="13">
        <v>5.4185006048703601E-3</v>
      </c>
      <c r="BP140" s="13">
        <v>5.4183065107798103E-3</v>
      </c>
      <c r="BQ140" s="13">
        <v>5.4181060578139496E-3</v>
      </c>
      <c r="BR140" s="13">
        <v>5.4178992464435603E-3</v>
      </c>
      <c r="BS140" s="13">
        <v>5.4176860771543104E-3</v>
      </c>
      <c r="BT140" s="13">
        <v>5.4174665504468497E-3</v>
      </c>
      <c r="BU140" s="13">
        <v>5.4172406668367397E-3</v>
      </c>
      <c r="BV140" s="13">
        <v>5.4170084268544598E-3</v>
      </c>
      <c r="BW140" s="13">
        <v>5.41676983104544E-3</v>
      </c>
      <c r="BX140" s="13">
        <v>5.4165248799700099E-3</v>
      </c>
      <c r="BY140" s="13">
        <v>5.4162735742034496E-3</v>
      </c>
      <c r="BZ140" s="13">
        <v>5.4160159143359504E-3</v>
      </c>
      <c r="CA140" s="13">
        <v>5.4157519009726297E-3</v>
      </c>
      <c r="CB140" s="13">
        <v>5.4154815347335203E-3</v>
      </c>
      <c r="CC140" s="13">
        <v>5.4152048162535698E-3</v>
      </c>
      <c r="CD140" s="13">
        <v>5.4149217461826804E-3</v>
      </c>
      <c r="CE140" s="13">
        <v>5.4146323251856197E-3</v>
      </c>
      <c r="CF140" s="13">
        <v>5.4143365539421097E-3</v>
      </c>
      <c r="CG140" s="13">
        <v>5.4140344331467596E-3</v>
      </c>
      <c r="CH140" s="13">
        <v>5.4137259635091096E-3</v>
      </c>
      <c r="CI140" s="13">
        <v>5.4134111457536096E-3</v>
      </c>
    </row>
    <row r="141" spans="1:87" x14ac:dyDescent="0.2">
      <c r="A141" s="11" t="s">
        <v>59</v>
      </c>
      <c r="B141" s="12" t="s">
        <v>75</v>
      </c>
      <c r="C141" t="s">
        <v>221</v>
      </c>
      <c r="D141" s="13">
        <v>0</v>
      </c>
      <c r="E141" s="13">
        <v>0</v>
      </c>
      <c r="F141" s="13">
        <v>0</v>
      </c>
      <c r="G141" s="13">
        <v>0</v>
      </c>
      <c r="H141" s="13">
        <v>0</v>
      </c>
      <c r="I141" s="13">
        <v>7.9065739783630296E-3</v>
      </c>
      <c r="J141" s="13">
        <v>7.9065739783630296E-3</v>
      </c>
      <c r="K141" s="13">
        <v>7.9065739783630296E-3</v>
      </c>
      <c r="L141" s="13">
        <v>7.9065739783630296E-3</v>
      </c>
      <c r="M141" s="13">
        <v>7.9065739783630296E-3</v>
      </c>
      <c r="N141" s="13">
        <v>7.9065739783630296E-3</v>
      </c>
      <c r="O141" s="13">
        <v>4.9890067477922403E-3</v>
      </c>
      <c r="P141" s="13">
        <v>4.9890067477922403E-3</v>
      </c>
      <c r="Q141" s="13">
        <v>4.9890067477922403E-3</v>
      </c>
      <c r="R141" s="13">
        <v>4.9890067477922403E-3</v>
      </c>
      <c r="S141" s="13">
        <v>4.9890067477922403E-3</v>
      </c>
      <c r="T141" s="13">
        <v>4.9890067477922403E-3</v>
      </c>
      <c r="U141" s="13">
        <v>4.9890067477922403E-3</v>
      </c>
      <c r="V141" s="13">
        <v>4.9890067477922403E-3</v>
      </c>
      <c r="W141" s="13">
        <v>4.9890067477922403E-3</v>
      </c>
      <c r="X141" s="13">
        <v>4.9890067477922403E-3</v>
      </c>
      <c r="Y141" s="13">
        <v>4.9890067477922403E-3</v>
      </c>
      <c r="Z141" s="13">
        <v>4.9890067477922403E-3</v>
      </c>
      <c r="AA141" s="13">
        <v>4.26503090764463E-3</v>
      </c>
      <c r="AB141" s="13">
        <v>4.26503090764463E-3</v>
      </c>
      <c r="AC141" s="13">
        <v>4.26503090764463E-3</v>
      </c>
      <c r="AD141" s="13">
        <v>4.26503090764463E-3</v>
      </c>
      <c r="AE141" s="13">
        <v>4.26503090764463E-3</v>
      </c>
      <c r="AF141" s="13">
        <v>4.26503090764463E-3</v>
      </c>
      <c r="AG141" s="13">
        <v>4.26503090764463E-3</v>
      </c>
      <c r="AH141" s="13">
        <v>4.26503090764463E-3</v>
      </c>
      <c r="AI141" s="13">
        <v>4.26503090764463E-3</v>
      </c>
      <c r="AJ141" s="13">
        <v>4.26503090764463E-3</v>
      </c>
      <c r="AK141" s="13">
        <v>5.42136482688238E-3</v>
      </c>
      <c r="AL141" s="13">
        <v>5.42136164385349E-3</v>
      </c>
      <c r="AM141" s="13">
        <v>5.4213520947742899E-3</v>
      </c>
      <c r="AN141" s="13">
        <v>5.4213361796672001E-3</v>
      </c>
      <c r="AO141" s="13">
        <v>5.4213138985696099E-3</v>
      </c>
      <c r="AP141" s="13">
        <v>5.4212852515338299E-3</v>
      </c>
      <c r="AQ141" s="13">
        <v>5.4212502386271604E-3</v>
      </c>
      <c r="AR141" s="13">
        <v>5.4212088599318101E-3</v>
      </c>
      <c r="AS141" s="13">
        <v>5.4211611155449702E-3</v>
      </c>
      <c r="AT141" s="13">
        <v>5.4211070055787602E-3</v>
      </c>
      <c r="AU141" s="13">
        <v>5.42104653016026E-3</v>
      </c>
      <c r="AV141" s="13">
        <v>5.4209796894314896E-3</v>
      </c>
      <c r="AW141" s="13">
        <v>5.4209064835494397E-3</v>
      </c>
      <c r="AX141" s="13">
        <v>5.4208269126860302E-3</v>
      </c>
      <c r="AY141" s="13">
        <v>5.4207409770281297E-3</v>
      </c>
      <c r="AZ141" s="13">
        <v>5.4206486767775603E-3</v>
      </c>
      <c r="BA141" s="13">
        <v>5.4205500121510802E-3</v>
      </c>
      <c r="BB141" s="13">
        <v>5.42044498338043E-3</v>
      </c>
      <c r="BC141" s="13">
        <v>5.4203335907122398E-3</v>
      </c>
      <c r="BD141" s="13">
        <v>5.4202158344081397E-3</v>
      </c>
      <c r="BE141" s="13">
        <v>5.4200917147446603E-3</v>
      </c>
      <c r="BF141" s="13">
        <v>5.4199612320133201E-3</v>
      </c>
      <c r="BG141" s="13">
        <v>5.4198243865205397E-3</v>
      </c>
      <c r="BH141" s="13">
        <v>5.4196811785877201E-3</v>
      </c>
      <c r="BI141" s="13">
        <v>5.4195316085511704E-3</v>
      </c>
      <c r="BJ141" s="13">
        <v>5.4193756767621599E-3</v>
      </c>
      <c r="BK141" s="13">
        <v>5.4192133835869001E-3</v>
      </c>
      <c r="BL141" s="13">
        <v>5.41904472940654E-3</v>
      </c>
      <c r="BM141" s="13">
        <v>5.4188697146171604E-3</v>
      </c>
      <c r="BN141" s="13">
        <v>5.4186883396297797E-3</v>
      </c>
      <c r="BO141" s="13">
        <v>5.4185006048703601E-3</v>
      </c>
      <c r="BP141" s="13">
        <v>5.4183065107798103E-3</v>
      </c>
      <c r="BQ141" s="13">
        <v>5.4181060578139496E-3</v>
      </c>
      <c r="BR141" s="13">
        <v>5.4178992464435603E-3</v>
      </c>
      <c r="BS141" s="13">
        <v>5.4176860771543104E-3</v>
      </c>
      <c r="BT141" s="13">
        <v>5.4174665504468497E-3</v>
      </c>
      <c r="BU141" s="13">
        <v>5.4172406668367397E-3</v>
      </c>
      <c r="BV141" s="13">
        <v>5.4170084268544598E-3</v>
      </c>
      <c r="BW141" s="13">
        <v>5.41676983104544E-3</v>
      </c>
      <c r="BX141" s="13">
        <v>5.4165248799700099E-3</v>
      </c>
      <c r="BY141" s="13">
        <v>5.4162735742034496E-3</v>
      </c>
      <c r="BZ141" s="13">
        <v>5.4160159143359504E-3</v>
      </c>
      <c r="CA141" s="13">
        <v>5.4157519009726297E-3</v>
      </c>
      <c r="CB141" s="13">
        <v>5.4154815347335203E-3</v>
      </c>
      <c r="CC141" s="13">
        <v>5.4152048162535698E-3</v>
      </c>
      <c r="CD141" s="13">
        <v>5.4149217461826804E-3</v>
      </c>
      <c r="CE141" s="13">
        <v>5.4146323251856197E-3</v>
      </c>
      <c r="CF141" s="13">
        <v>5.4143365539421097E-3</v>
      </c>
      <c r="CG141" s="13">
        <v>5.4140344331467596E-3</v>
      </c>
      <c r="CH141" s="13">
        <v>5.4137259635091096E-3</v>
      </c>
      <c r="CI141" s="13">
        <v>5.4134111457536096E-3</v>
      </c>
    </row>
    <row r="142" spans="1:87" x14ac:dyDescent="0.2">
      <c r="A142" s="11" t="s">
        <v>59</v>
      </c>
      <c r="B142" s="12" t="s">
        <v>67</v>
      </c>
      <c r="C142" t="s">
        <v>222</v>
      </c>
      <c r="D142" s="13">
        <v>0</v>
      </c>
      <c r="E142" s="13">
        <v>0</v>
      </c>
      <c r="F142" s="13">
        <v>0</v>
      </c>
      <c r="G142" s="13">
        <v>0</v>
      </c>
      <c r="H142" s="13">
        <v>0</v>
      </c>
      <c r="I142" s="13">
        <v>7.9065739783630296E-3</v>
      </c>
      <c r="J142" s="13">
        <v>7.9065739783630296E-3</v>
      </c>
      <c r="K142" s="13">
        <v>7.9065739783630296E-3</v>
      </c>
      <c r="L142" s="13">
        <v>7.9065739783630296E-3</v>
      </c>
      <c r="M142" s="13">
        <v>7.9065739783630296E-3</v>
      </c>
      <c r="N142" s="13">
        <v>7.9065739783630296E-3</v>
      </c>
      <c r="O142" s="13">
        <v>4.9890067477922403E-3</v>
      </c>
      <c r="P142" s="13">
        <v>4.9890067477922403E-3</v>
      </c>
      <c r="Q142" s="13">
        <v>4.9890067477922403E-3</v>
      </c>
      <c r="R142" s="13">
        <v>4.9890067477922403E-3</v>
      </c>
      <c r="S142" s="13">
        <v>4.9890067477922403E-3</v>
      </c>
      <c r="T142" s="13">
        <v>4.9890067477922403E-3</v>
      </c>
      <c r="U142" s="13">
        <v>4.9890067477922403E-3</v>
      </c>
      <c r="V142" s="13">
        <v>4.9890067477922403E-3</v>
      </c>
      <c r="W142" s="13">
        <v>4.9890067477922403E-3</v>
      </c>
      <c r="X142" s="13">
        <v>4.9890067477922403E-3</v>
      </c>
      <c r="Y142" s="13">
        <v>4.9890067477922403E-3</v>
      </c>
      <c r="Z142" s="13">
        <v>4.9890067477922403E-3</v>
      </c>
      <c r="AA142" s="13">
        <v>4.26503090764463E-3</v>
      </c>
      <c r="AB142" s="13">
        <v>4.26503090764463E-3</v>
      </c>
      <c r="AC142" s="13">
        <v>4.26503090764463E-3</v>
      </c>
      <c r="AD142" s="13">
        <v>4.26503090764463E-3</v>
      </c>
      <c r="AE142" s="13">
        <v>4.26503090764463E-3</v>
      </c>
      <c r="AF142" s="13">
        <v>4.26503090764463E-3</v>
      </c>
      <c r="AG142" s="13">
        <v>4.26503090764463E-3</v>
      </c>
      <c r="AH142" s="13">
        <v>4.26503090764463E-3</v>
      </c>
      <c r="AI142" s="13">
        <v>4.26503090764463E-3</v>
      </c>
      <c r="AJ142" s="13">
        <v>4.26503090764463E-3</v>
      </c>
      <c r="AK142" s="13">
        <v>5.42136482688238E-3</v>
      </c>
      <c r="AL142" s="13">
        <v>5.42136164385349E-3</v>
      </c>
      <c r="AM142" s="13">
        <v>5.4213520947742899E-3</v>
      </c>
      <c r="AN142" s="13">
        <v>5.4213361796672001E-3</v>
      </c>
      <c r="AO142" s="13">
        <v>5.4213138985696099E-3</v>
      </c>
      <c r="AP142" s="13">
        <v>5.4212852515338299E-3</v>
      </c>
      <c r="AQ142" s="13">
        <v>5.4212502386271604E-3</v>
      </c>
      <c r="AR142" s="13">
        <v>5.4212088599318101E-3</v>
      </c>
      <c r="AS142" s="13">
        <v>5.4211611155449702E-3</v>
      </c>
      <c r="AT142" s="13">
        <v>5.4211070055787602E-3</v>
      </c>
      <c r="AU142" s="13">
        <v>5.42104653016026E-3</v>
      </c>
      <c r="AV142" s="13">
        <v>5.4209796894314896E-3</v>
      </c>
      <c r="AW142" s="13">
        <v>5.4209064835494397E-3</v>
      </c>
      <c r="AX142" s="13">
        <v>5.4208269126860302E-3</v>
      </c>
      <c r="AY142" s="13">
        <v>5.4207409770281297E-3</v>
      </c>
      <c r="AZ142" s="13">
        <v>5.4206486767775603E-3</v>
      </c>
      <c r="BA142" s="13">
        <v>5.4205500121510802E-3</v>
      </c>
      <c r="BB142" s="13">
        <v>5.42044498338043E-3</v>
      </c>
      <c r="BC142" s="13">
        <v>5.4203335907122398E-3</v>
      </c>
      <c r="BD142" s="13">
        <v>5.4202158344081397E-3</v>
      </c>
      <c r="BE142" s="13">
        <v>5.4200917147446603E-3</v>
      </c>
      <c r="BF142" s="13">
        <v>5.4199612320133201E-3</v>
      </c>
      <c r="BG142" s="13">
        <v>5.4198243865205397E-3</v>
      </c>
      <c r="BH142" s="13">
        <v>5.4196811785877201E-3</v>
      </c>
      <c r="BI142" s="13">
        <v>5.4195316085511704E-3</v>
      </c>
      <c r="BJ142" s="13">
        <v>5.4193756767621599E-3</v>
      </c>
      <c r="BK142" s="13">
        <v>5.4192133835869001E-3</v>
      </c>
      <c r="BL142" s="13">
        <v>5.41904472940654E-3</v>
      </c>
      <c r="BM142" s="13">
        <v>5.4188697146171604E-3</v>
      </c>
      <c r="BN142" s="13">
        <v>5.4186883396297797E-3</v>
      </c>
      <c r="BO142" s="13">
        <v>5.4185006048703601E-3</v>
      </c>
      <c r="BP142" s="13">
        <v>5.4183065107798103E-3</v>
      </c>
      <c r="BQ142" s="13">
        <v>5.4181060578139496E-3</v>
      </c>
      <c r="BR142" s="13">
        <v>5.4178992464435603E-3</v>
      </c>
      <c r="BS142" s="13">
        <v>5.4176860771543104E-3</v>
      </c>
      <c r="BT142" s="13">
        <v>5.4174665504468497E-3</v>
      </c>
      <c r="BU142" s="13">
        <v>5.4172406668367397E-3</v>
      </c>
      <c r="BV142" s="13">
        <v>5.4170084268544598E-3</v>
      </c>
      <c r="BW142" s="13">
        <v>5.41676983104544E-3</v>
      </c>
      <c r="BX142" s="13">
        <v>5.4165248799700099E-3</v>
      </c>
      <c r="BY142" s="13">
        <v>5.4162735742034496E-3</v>
      </c>
      <c r="BZ142" s="13">
        <v>5.4160159143359504E-3</v>
      </c>
      <c r="CA142" s="13">
        <v>5.4157519009726297E-3</v>
      </c>
      <c r="CB142" s="13">
        <v>5.4154815347335203E-3</v>
      </c>
      <c r="CC142" s="13">
        <v>5.4152048162535698E-3</v>
      </c>
      <c r="CD142" s="13">
        <v>5.4149217461826804E-3</v>
      </c>
      <c r="CE142" s="13">
        <v>5.4146323251856197E-3</v>
      </c>
      <c r="CF142" s="13">
        <v>5.4143365539421097E-3</v>
      </c>
      <c r="CG142" s="13">
        <v>5.4140344331467596E-3</v>
      </c>
      <c r="CH142" s="13">
        <v>5.4137259635091096E-3</v>
      </c>
      <c r="CI142" s="13">
        <v>5.4134111457536096E-3</v>
      </c>
    </row>
    <row r="143" spans="1:87" x14ac:dyDescent="0.2">
      <c r="A143" s="11" t="s">
        <v>59</v>
      </c>
      <c r="B143" s="12" t="s">
        <v>84</v>
      </c>
      <c r="C143" t="s">
        <v>223</v>
      </c>
      <c r="D143" s="13">
        <v>0</v>
      </c>
      <c r="E143" s="13">
        <v>0</v>
      </c>
      <c r="F143" s="13">
        <v>0</v>
      </c>
      <c r="G143" s="13">
        <v>0</v>
      </c>
      <c r="H143" s="13">
        <v>0</v>
      </c>
      <c r="I143" s="13">
        <v>7.9065739783630296E-3</v>
      </c>
      <c r="J143" s="13">
        <v>7.9065739783630296E-3</v>
      </c>
      <c r="K143" s="13">
        <v>7.9065739783630296E-3</v>
      </c>
      <c r="L143" s="13">
        <v>7.9065739783630296E-3</v>
      </c>
      <c r="M143" s="13">
        <v>7.9065739783630296E-3</v>
      </c>
      <c r="N143" s="13">
        <v>7.9065739783630296E-3</v>
      </c>
      <c r="O143" s="13">
        <v>4.9890067477922403E-3</v>
      </c>
      <c r="P143" s="13">
        <v>4.9890067477922403E-3</v>
      </c>
      <c r="Q143" s="13">
        <v>4.9890067477922403E-3</v>
      </c>
      <c r="R143" s="13">
        <v>4.9890067477922403E-3</v>
      </c>
      <c r="S143" s="13">
        <v>4.9890067477922403E-3</v>
      </c>
      <c r="T143" s="13">
        <v>4.9890067477922403E-3</v>
      </c>
      <c r="U143" s="13">
        <v>4.9890067477922403E-3</v>
      </c>
      <c r="V143" s="13">
        <v>4.9890067477922403E-3</v>
      </c>
      <c r="W143" s="13">
        <v>4.9890067477922403E-3</v>
      </c>
      <c r="X143" s="13">
        <v>4.9890067477922403E-3</v>
      </c>
      <c r="Y143" s="13">
        <v>4.9890067477922403E-3</v>
      </c>
      <c r="Z143" s="13">
        <v>4.9890067477922403E-3</v>
      </c>
      <c r="AA143" s="13">
        <v>4.26503090764463E-3</v>
      </c>
      <c r="AB143" s="13">
        <v>4.26503090764463E-3</v>
      </c>
      <c r="AC143" s="13">
        <v>4.26503090764463E-3</v>
      </c>
      <c r="AD143" s="13">
        <v>4.26503090764463E-3</v>
      </c>
      <c r="AE143" s="13">
        <v>4.26503090764463E-3</v>
      </c>
      <c r="AF143" s="13">
        <v>4.26503090764463E-3</v>
      </c>
      <c r="AG143" s="13">
        <v>4.26503090764463E-3</v>
      </c>
      <c r="AH143" s="13">
        <v>4.26503090764463E-3</v>
      </c>
      <c r="AI143" s="13">
        <v>4.26503090764463E-3</v>
      </c>
      <c r="AJ143" s="13">
        <v>4.26503090764463E-3</v>
      </c>
      <c r="AK143" s="13">
        <v>5.42136482688238E-3</v>
      </c>
      <c r="AL143" s="13">
        <v>5.42136164385349E-3</v>
      </c>
      <c r="AM143" s="13">
        <v>5.4213520947742899E-3</v>
      </c>
      <c r="AN143" s="13">
        <v>5.4213361796672001E-3</v>
      </c>
      <c r="AO143" s="13">
        <v>5.4213138985696099E-3</v>
      </c>
      <c r="AP143" s="13">
        <v>5.4212852515338299E-3</v>
      </c>
      <c r="AQ143" s="13">
        <v>5.4212502386271604E-3</v>
      </c>
      <c r="AR143" s="13">
        <v>5.4212088599318101E-3</v>
      </c>
      <c r="AS143" s="13">
        <v>5.4211611155449702E-3</v>
      </c>
      <c r="AT143" s="13">
        <v>5.4211070055787602E-3</v>
      </c>
      <c r="AU143" s="13">
        <v>5.42104653016026E-3</v>
      </c>
      <c r="AV143" s="13">
        <v>5.4209796894314896E-3</v>
      </c>
      <c r="AW143" s="13">
        <v>5.4209064835494397E-3</v>
      </c>
      <c r="AX143" s="13">
        <v>5.4208269126860302E-3</v>
      </c>
      <c r="AY143" s="13">
        <v>5.4207409770281297E-3</v>
      </c>
      <c r="AZ143" s="13">
        <v>5.4206486767775603E-3</v>
      </c>
      <c r="BA143" s="13">
        <v>5.4205500121510802E-3</v>
      </c>
      <c r="BB143" s="13">
        <v>5.42044498338043E-3</v>
      </c>
      <c r="BC143" s="13">
        <v>5.4203335907122398E-3</v>
      </c>
      <c r="BD143" s="13">
        <v>5.4202158344081397E-3</v>
      </c>
      <c r="BE143" s="13">
        <v>5.4200917147446603E-3</v>
      </c>
      <c r="BF143" s="13">
        <v>5.4199612320133201E-3</v>
      </c>
      <c r="BG143" s="13">
        <v>5.4198243865205397E-3</v>
      </c>
      <c r="BH143" s="13">
        <v>5.4196811785877201E-3</v>
      </c>
      <c r="BI143" s="13">
        <v>5.4195316085511704E-3</v>
      </c>
      <c r="BJ143" s="13">
        <v>5.4193756767621599E-3</v>
      </c>
      <c r="BK143" s="13">
        <v>5.4192133835869001E-3</v>
      </c>
      <c r="BL143" s="13">
        <v>5.41904472940654E-3</v>
      </c>
      <c r="BM143" s="13">
        <v>5.4188697146171604E-3</v>
      </c>
      <c r="BN143" s="13">
        <v>5.4186883396297797E-3</v>
      </c>
      <c r="BO143" s="13">
        <v>5.4185006048703601E-3</v>
      </c>
      <c r="BP143" s="13">
        <v>5.4183065107798103E-3</v>
      </c>
      <c r="BQ143" s="13">
        <v>5.4181060578139496E-3</v>
      </c>
      <c r="BR143" s="13">
        <v>5.4178992464435603E-3</v>
      </c>
      <c r="BS143" s="13">
        <v>5.4176860771543104E-3</v>
      </c>
      <c r="BT143" s="13">
        <v>5.4174665504468497E-3</v>
      </c>
      <c r="BU143" s="13">
        <v>5.4172406668367397E-3</v>
      </c>
      <c r="BV143" s="13">
        <v>5.4170084268544598E-3</v>
      </c>
      <c r="BW143" s="13">
        <v>5.41676983104544E-3</v>
      </c>
      <c r="BX143" s="13">
        <v>5.4165248799700099E-3</v>
      </c>
      <c r="BY143" s="13">
        <v>5.4162735742034496E-3</v>
      </c>
      <c r="BZ143" s="13">
        <v>5.4160159143359504E-3</v>
      </c>
      <c r="CA143" s="13">
        <v>5.4157519009726297E-3</v>
      </c>
      <c r="CB143" s="13">
        <v>5.4154815347335203E-3</v>
      </c>
      <c r="CC143" s="13">
        <v>5.4152048162535698E-3</v>
      </c>
      <c r="CD143" s="13">
        <v>5.4149217461826804E-3</v>
      </c>
      <c r="CE143" s="13">
        <v>5.4146323251856197E-3</v>
      </c>
      <c r="CF143" s="13">
        <v>5.4143365539421097E-3</v>
      </c>
      <c r="CG143" s="13">
        <v>5.4140344331467596E-3</v>
      </c>
      <c r="CH143" s="13">
        <v>5.4137259635091096E-3</v>
      </c>
      <c r="CI143" s="13">
        <v>5.4134111457536096E-3</v>
      </c>
    </row>
    <row r="144" spans="1:87" x14ac:dyDescent="0.2">
      <c r="A144" s="11" t="s">
        <v>59</v>
      </c>
      <c r="B144" s="12" t="s">
        <v>86</v>
      </c>
      <c r="C144" t="s">
        <v>224</v>
      </c>
      <c r="D144" s="13">
        <v>0</v>
      </c>
      <c r="E144" s="13">
        <v>0</v>
      </c>
      <c r="F144" s="13">
        <v>0</v>
      </c>
      <c r="G144" s="13">
        <v>0</v>
      </c>
      <c r="H144" s="13">
        <v>0</v>
      </c>
      <c r="I144" s="13">
        <v>7.9065739783630296E-3</v>
      </c>
      <c r="J144" s="13">
        <v>7.9065739783630296E-3</v>
      </c>
      <c r="K144" s="13">
        <v>7.9065739783630296E-3</v>
      </c>
      <c r="L144" s="13">
        <v>7.9065739783630296E-3</v>
      </c>
      <c r="M144" s="13">
        <v>7.9065739783630296E-3</v>
      </c>
      <c r="N144" s="13">
        <v>7.9065739783630296E-3</v>
      </c>
      <c r="O144" s="13">
        <v>4.9890067477922403E-3</v>
      </c>
      <c r="P144" s="13">
        <v>4.9890067477922403E-3</v>
      </c>
      <c r="Q144" s="13">
        <v>4.9890067477922403E-3</v>
      </c>
      <c r="R144" s="13">
        <v>4.9890067477922403E-3</v>
      </c>
      <c r="S144" s="13">
        <v>4.9890067477922403E-3</v>
      </c>
      <c r="T144" s="13">
        <v>4.9890067477922403E-3</v>
      </c>
      <c r="U144" s="13">
        <v>4.9890067477922403E-3</v>
      </c>
      <c r="V144" s="13">
        <v>4.9890067477922403E-3</v>
      </c>
      <c r="W144" s="13">
        <v>4.9890067477922403E-3</v>
      </c>
      <c r="X144" s="13">
        <v>4.9890067477922403E-3</v>
      </c>
      <c r="Y144" s="13">
        <v>4.9890067477922403E-3</v>
      </c>
      <c r="Z144" s="13">
        <v>4.9890067477922403E-3</v>
      </c>
      <c r="AA144" s="13">
        <v>4.26503090764463E-3</v>
      </c>
      <c r="AB144" s="13">
        <v>4.26503090764463E-3</v>
      </c>
      <c r="AC144" s="13">
        <v>4.26503090764463E-3</v>
      </c>
      <c r="AD144" s="13">
        <v>4.26503090764463E-3</v>
      </c>
      <c r="AE144" s="13">
        <v>4.26503090764463E-3</v>
      </c>
      <c r="AF144" s="13">
        <v>4.26503090764463E-3</v>
      </c>
      <c r="AG144" s="13">
        <v>4.26503090764463E-3</v>
      </c>
      <c r="AH144" s="13">
        <v>4.26503090764463E-3</v>
      </c>
      <c r="AI144" s="13">
        <v>4.26503090764463E-3</v>
      </c>
      <c r="AJ144" s="13">
        <v>4.26503090764463E-3</v>
      </c>
      <c r="AK144" s="13">
        <v>5.42136482688238E-3</v>
      </c>
      <c r="AL144" s="13">
        <v>5.42136164385349E-3</v>
      </c>
      <c r="AM144" s="13">
        <v>5.4213520947742899E-3</v>
      </c>
      <c r="AN144" s="13">
        <v>5.4213361796672001E-3</v>
      </c>
      <c r="AO144" s="13">
        <v>5.4213138985696099E-3</v>
      </c>
      <c r="AP144" s="13">
        <v>5.4212852515338299E-3</v>
      </c>
      <c r="AQ144" s="13">
        <v>5.4212502386271604E-3</v>
      </c>
      <c r="AR144" s="13">
        <v>5.4212088599318101E-3</v>
      </c>
      <c r="AS144" s="13">
        <v>5.4211611155449702E-3</v>
      </c>
      <c r="AT144" s="13">
        <v>5.4211070055787602E-3</v>
      </c>
      <c r="AU144" s="13">
        <v>5.42104653016026E-3</v>
      </c>
      <c r="AV144" s="13">
        <v>5.4209796894314896E-3</v>
      </c>
      <c r="AW144" s="13">
        <v>5.4209064835494397E-3</v>
      </c>
      <c r="AX144" s="13">
        <v>5.4208269126860302E-3</v>
      </c>
      <c r="AY144" s="13">
        <v>5.4207409770281297E-3</v>
      </c>
      <c r="AZ144" s="13">
        <v>5.4206486767775603E-3</v>
      </c>
      <c r="BA144" s="13">
        <v>5.4205500121510802E-3</v>
      </c>
      <c r="BB144" s="13">
        <v>5.42044498338043E-3</v>
      </c>
      <c r="BC144" s="13">
        <v>5.4203335907122398E-3</v>
      </c>
      <c r="BD144" s="13">
        <v>5.4202158344081397E-3</v>
      </c>
      <c r="BE144" s="13">
        <v>5.4200917147446603E-3</v>
      </c>
      <c r="BF144" s="13">
        <v>5.4199612320133201E-3</v>
      </c>
      <c r="BG144" s="13">
        <v>5.4198243865205397E-3</v>
      </c>
      <c r="BH144" s="13">
        <v>5.4196811785877201E-3</v>
      </c>
      <c r="BI144" s="13">
        <v>5.4195316085511704E-3</v>
      </c>
      <c r="BJ144" s="13">
        <v>5.4193756767621599E-3</v>
      </c>
      <c r="BK144" s="13">
        <v>5.4192133835869001E-3</v>
      </c>
      <c r="BL144" s="13">
        <v>5.41904472940654E-3</v>
      </c>
      <c r="BM144" s="13">
        <v>5.4188697146171604E-3</v>
      </c>
      <c r="BN144" s="13">
        <v>5.4186883396297797E-3</v>
      </c>
      <c r="BO144" s="13">
        <v>5.4185006048703601E-3</v>
      </c>
      <c r="BP144" s="13">
        <v>5.4183065107798103E-3</v>
      </c>
      <c r="BQ144" s="13">
        <v>5.4181060578139496E-3</v>
      </c>
      <c r="BR144" s="13">
        <v>5.4178992464435603E-3</v>
      </c>
      <c r="BS144" s="13">
        <v>5.4176860771543104E-3</v>
      </c>
      <c r="BT144" s="13">
        <v>5.4174665504468497E-3</v>
      </c>
      <c r="BU144" s="13">
        <v>5.4172406668367397E-3</v>
      </c>
      <c r="BV144" s="13">
        <v>5.4170084268544598E-3</v>
      </c>
      <c r="BW144" s="13">
        <v>5.41676983104544E-3</v>
      </c>
      <c r="BX144" s="13">
        <v>5.4165248799700099E-3</v>
      </c>
      <c r="BY144" s="13">
        <v>5.4162735742034496E-3</v>
      </c>
      <c r="BZ144" s="13">
        <v>5.4160159143359504E-3</v>
      </c>
      <c r="CA144" s="13">
        <v>5.4157519009726297E-3</v>
      </c>
      <c r="CB144" s="13">
        <v>5.4154815347335203E-3</v>
      </c>
      <c r="CC144" s="13">
        <v>5.4152048162535698E-3</v>
      </c>
      <c r="CD144" s="13">
        <v>5.4149217461826804E-3</v>
      </c>
      <c r="CE144" s="13">
        <v>5.4146323251856197E-3</v>
      </c>
      <c r="CF144" s="13">
        <v>5.4143365539421097E-3</v>
      </c>
      <c r="CG144" s="13">
        <v>5.4140344331467596E-3</v>
      </c>
      <c r="CH144" s="13">
        <v>5.4137259635091096E-3</v>
      </c>
      <c r="CI144" s="13">
        <v>5.4134111457536096E-3</v>
      </c>
    </row>
    <row r="145" spans="1:87" x14ac:dyDescent="0.2">
      <c r="A145" s="11" t="s">
        <v>59</v>
      </c>
      <c r="B145" s="12" t="s">
        <v>88</v>
      </c>
      <c r="C145" t="s">
        <v>225</v>
      </c>
      <c r="D145" s="13">
        <v>0</v>
      </c>
      <c r="E145" s="13">
        <v>0</v>
      </c>
      <c r="F145" s="13">
        <v>0</v>
      </c>
      <c r="G145" s="13">
        <v>0</v>
      </c>
      <c r="H145" s="13">
        <v>0</v>
      </c>
      <c r="I145" s="13">
        <v>7.9065739783630296E-3</v>
      </c>
      <c r="J145" s="13">
        <v>7.9065739783630296E-3</v>
      </c>
      <c r="K145" s="13">
        <v>7.9065739783630296E-3</v>
      </c>
      <c r="L145" s="13">
        <v>7.9065739783630296E-3</v>
      </c>
      <c r="M145" s="13">
        <v>7.9065739783630296E-3</v>
      </c>
      <c r="N145" s="13">
        <v>7.9065739783630296E-3</v>
      </c>
      <c r="O145" s="13">
        <v>4.9890067477922403E-3</v>
      </c>
      <c r="P145" s="13">
        <v>4.9890067477922403E-3</v>
      </c>
      <c r="Q145" s="13">
        <v>4.9890067477922403E-3</v>
      </c>
      <c r="R145" s="13">
        <v>4.9890067477922403E-3</v>
      </c>
      <c r="S145" s="13">
        <v>4.9890067477922403E-3</v>
      </c>
      <c r="T145" s="13">
        <v>4.9890067477922403E-3</v>
      </c>
      <c r="U145" s="13">
        <v>4.9890067477922403E-3</v>
      </c>
      <c r="V145" s="13">
        <v>4.9890067477922403E-3</v>
      </c>
      <c r="W145" s="13">
        <v>4.9890067477922403E-3</v>
      </c>
      <c r="X145" s="13">
        <v>4.9890067477922403E-3</v>
      </c>
      <c r="Y145" s="13">
        <v>4.9890067477922403E-3</v>
      </c>
      <c r="Z145" s="13">
        <v>4.9890067477922403E-3</v>
      </c>
      <c r="AA145" s="13">
        <v>4.26503090764463E-3</v>
      </c>
      <c r="AB145" s="13">
        <v>4.26503090764463E-3</v>
      </c>
      <c r="AC145" s="13">
        <v>4.26503090764463E-3</v>
      </c>
      <c r="AD145" s="13">
        <v>4.26503090764463E-3</v>
      </c>
      <c r="AE145" s="13">
        <v>4.26503090764463E-3</v>
      </c>
      <c r="AF145" s="13">
        <v>4.26503090764463E-3</v>
      </c>
      <c r="AG145" s="13">
        <v>4.26503090764463E-3</v>
      </c>
      <c r="AH145" s="13">
        <v>4.26503090764463E-3</v>
      </c>
      <c r="AI145" s="13">
        <v>4.26503090764463E-3</v>
      </c>
      <c r="AJ145" s="13">
        <v>4.26503090764463E-3</v>
      </c>
      <c r="AK145" s="13">
        <v>5.42136482688238E-3</v>
      </c>
      <c r="AL145" s="13">
        <v>5.42136164385349E-3</v>
      </c>
      <c r="AM145" s="13">
        <v>5.4213520947742899E-3</v>
      </c>
      <c r="AN145" s="13">
        <v>5.4213361796672001E-3</v>
      </c>
      <c r="AO145" s="13">
        <v>5.4213138985696099E-3</v>
      </c>
      <c r="AP145" s="13">
        <v>5.4212852515338299E-3</v>
      </c>
      <c r="AQ145" s="13">
        <v>5.4212502386271604E-3</v>
      </c>
      <c r="AR145" s="13">
        <v>5.4212088599318101E-3</v>
      </c>
      <c r="AS145" s="13">
        <v>5.4211611155449702E-3</v>
      </c>
      <c r="AT145" s="13">
        <v>5.4211070055787602E-3</v>
      </c>
      <c r="AU145" s="13">
        <v>5.42104653016026E-3</v>
      </c>
      <c r="AV145" s="13">
        <v>5.4209796894314896E-3</v>
      </c>
      <c r="AW145" s="13">
        <v>5.4209064835494397E-3</v>
      </c>
      <c r="AX145" s="13">
        <v>5.4208269126860302E-3</v>
      </c>
      <c r="AY145" s="13">
        <v>5.4207409770281297E-3</v>
      </c>
      <c r="AZ145" s="13">
        <v>5.4206486767775603E-3</v>
      </c>
      <c r="BA145" s="13">
        <v>5.4205500121510802E-3</v>
      </c>
      <c r="BB145" s="13">
        <v>5.42044498338043E-3</v>
      </c>
      <c r="BC145" s="13">
        <v>5.4203335907122398E-3</v>
      </c>
      <c r="BD145" s="13">
        <v>5.4202158344081397E-3</v>
      </c>
      <c r="BE145" s="13">
        <v>5.4200917147446603E-3</v>
      </c>
      <c r="BF145" s="13">
        <v>5.4199612320133201E-3</v>
      </c>
      <c r="BG145" s="13">
        <v>5.4198243865205397E-3</v>
      </c>
      <c r="BH145" s="13">
        <v>5.4196811785877201E-3</v>
      </c>
      <c r="BI145" s="13">
        <v>5.4195316085511704E-3</v>
      </c>
      <c r="BJ145" s="13">
        <v>5.4193756767621599E-3</v>
      </c>
      <c r="BK145" s="13">
        <v>5.4192133835869001E-3</v>
      </c>
      <c r="BL145" s="13">
        <v>5.41904472940654E-3</v>
      </c>
      <c r="BM145" s="13">
        <v>5.4188697146171604E-3</v>
      </c>
      <c r="BN145" s="13">
        <v>5.4186883396297797E-3</v>
      </c>
      <c r="BO145" s="13">
        <v>5.4185006048703601E-3</v>
      </c>
      <c r="BP145" s="13">
        <v>5.4183065107798103E-3</v>
      </c>
      <c r="BQ145" s="13">
        <v>5.4181060578139496E-3</v>
      </c>
      <c r="BR145" s="13">
        <v>5.4178992464435603E-3</v>
      </c>
      <c r="BS145" s="13">
        <v>5.4176860771543104E-3</v>
      </c>
      <c r="BT145" s="13">
        <v>5.4174665504468497E-3</v>
      </c>
      <c r="BU145" s="13">
        <v>5.4172406668367397E-3</v>
      </c>
      <c r="BV145" s="13">
        <v>5.4170084268544598E-3</v>
      </c>
      <c r="BW145" s="13">
        <v>5.41676983104544E-3</v>
      </c>
      <c r="BX145" s="13">
        <v>5.4165248799700099E-3</v>
      </c>
      <c r="BY145" s="13">
        <v>5.4162735742034496E-3</v>
      </c>
      <c r="BZ145" s="13">
        <v>5.4160159143359504E-3</v>
      </c>
      <c r="CA145" s="13">
        <v>5.4157519009726297E-3</v>
      </c>
      <c r="CB145" s="13">
        <v>5.4154815347335203E-3</v>
      </c>
      <c r="CC145" s="13">
        <v>5.4152048162535698E-3</v>
      </c>
      <c r="CD145" s="13">
        <v>5.4149217461826804E-3</v>
      </c>
      <c r="CE145" s="13">
        <v>5.4146323251856197E-3</v>
      </c>
      <c r="CF145" s="13">
        <v>5.4143365539421097E-3</v>
      </c>
      <c r="CG145" s="13">
        <v>5.4140344331467596E-3</v>
      </c>
      <c r="CH145" s="13">
        <v>5.4137259635091096E-3</v>
      </c>
      <c r="CI145" s="13">
        <v>5.4134111457536096E-3</v>
      </c>
    </row>
  </sheetData>
  <pageMargins left="0.7" right="0.7" top="0.75" bottom="0.7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C1BF"/>
  </sheetPr>
  <dimension ref="A1:CO2"/>
  <sheetViews>
    <sheetView zoomScale="85" zoomScaleNormal="85" workbookViewId="0">
      <selection activeCell="CM22" activeCellId="1" sqref="C4:CJ4 CM22"/>
    </sheetView>
  </sheetViews>
  <sheetFormatPr baseColWidth="10" defaultColWidth="9.1640625" defaultRowHeight="15" x14ac:dyDescent="0.2"/>
  <cols>
    <col min="1" max="1" width="12.5" customWidth="1"/>
    <col min="2" max="2" width="15.1640625" customWidth="1"/>
    <col min="3" max="3" width="12.5" customWidth="1"/>
    <col min="4" max="4" width="16.33203125" customWidth="1"/>
    <col min="5" max="5" width="5.33203125" customWidth="1"/>
    <col min="6" max="6" width="9.83203125" customWidth="1"/>
    <col min="7" max="7" width="14.1640625" customWidth="1"/>
    <col min="8" max="1025" width="10.6640625" customWidth="1"/>
  </cols>
  <sheetData>
    <row r="1" spans="1:93" x14ac:dyDescent="0.2">
      <c r="A1" s="6" t="s">
        <v>11</v>
      </c>
      <c r="B1" s="6" t="s">
        <v>12</v>
      </c>
      <c r="C1" s="6" t="s">
        <v>13</v>
      </c>
      <c r="D1" s="6" t="s">
        <v>14</v>
      </c>
      <c r="E1" s="6" t="s">
        <v>39</v>
      </c>
      <c r="F1" s="6" t="s">
        <v>54</v>
      </c>
      <c r="G1" s="6" t="s">
        <v>55</v>
      </c>
      <c r="H1" s="6">
        <v>2017</v>
      </c>
      <c r="I1" s="14">
        <f t="shared" ref="I1:AN1" si="0">H1+1</f>
        <v>2018</v>
      </c>
      <c r="J1" s="14">
        <f t="shared" si="0"/>
        <v>2019</v>
      </c>
      <c r="K1" s="14">
        <f t="shared" si="0"/>
        <v>2020</v>
      </c>
      <c r="L1" s="14">
        <f t="shared" si="0"/>
        <v>2021</v>
      </c>
      <c r="M1" s="14">
        <f t="shared" si="0"/>
        <v>2022</v>
      </c>
      <c r="N1" s="14">
        <f t="shared" si="0"/>
        <v>2023</v>
      </c>
      <c r="O1" s="14">
        <f t="shared" si="0"/>
        <v>2024</v>
      </c>
      <c r="P1" s="14">
        <f t="shared" si="0"/>
        <v>2025</v>
      </c>
      <c r="Q1" s="14">
        <f t="shared" si="0"/>
        <v>2026</v>
      </c>
      <c r="R1" s="14">
        <f t="shared" si="0"/>
        <v>2027</v>
      </c>
      <c r="S1" s="14">
        <f t="shared" si="0"/>
        <v>2028</v>
      </c>
      <c r="T1" s="14">
        <f t="shared" si="0"/>
        <v>2029</v>
      </c>
      <c r="U1" s="14">
        <f t="shared" si="0"/>
        <v>2030</v>
      </c>
      <c r="V1" s="14">
        <f t="shared" si="0"/>
        <v>2031</v>
      </c>
      <c r="W1" s="14">
        <f t="shared" si="0"/>
        <v>2032</v>
      </c>
      <c r="X1" s="14">
        <f t="shared" si="0"/>
        <v>2033</v>
      </c>
      <c r="Y1" s="14">
        <f t="shared" si="0"/>
        <v>2034</v>
      </c>
      <c r="Z1" s="14">
        <f t="shared" si="0"/>
        <v>2035</v>
      </c>
      <c r="AA1" s="14">
        <f t="shared" si="0"/>
        <v>2036</v>
      </c>
      <c r="AB1" s="14">
        <f t="shared" si="0"/>
        <v>2037</v>
      </c>
      <c r="AC1" s="14">
        <f t="shared" si="0"/>
        <v>2038</v>
      </c>
      <c r="AD1" s="14">
        <f t="shared" si="0"/>
        <v>2039</v>
      </c>
      <c r="AE1" s="14">
        <f t="shared" si="0"/>
        <v>2040</v>
      </c>
      <c r="AF1" s="14">
        <f t="shared" si="0"/>
        <v>2041</v>
      </c>
      <c r="AG1" s="14">
        <f t="shared" si="0"/>
        <v>2042</v>
      </c>
      <c r="AH1" s="14">
        <f t="shared" si="0"/>
        <v>2043</v>
      </c>
      <c r="AI1" s="14">
        <f t="shared" si="0"/>
        <v>2044</v>
      </c>
      <c r="AJ1" s="14">
        <f t="shared" si="0"/>
        <v>2045</v>
      </c>
      <c r="AK1" s="14">
        <f t="shared" si="0"/>
        <v>2046</v>
      </c>
      <c r="AL1" s="14">
        <f t="shared" si="0"/>
        <v>2047</v>
      </c>
      <c r="AM1" s="14">
        <f t="shared" si="0"/>
        <v>2048</v>
      </c>
      <c r="AN1" s="14">
        <f t="shared" si="0"/>
        <v>2049</v>
      </c>
      <c r="AO1" s="14">
        <f t="shared" ref="AO1:BT1" si="1">AN1+1</f>
        <v>2050</v>
      </c>
      <c r="AP1" s="14">
        <f t="shared" si="1"/>
        <v>2051</v>
      </c>
      <c r="AQ1" s="14">
        <f t="shared" si="1"/>
        <v>2052</v>
      </c>
      <c r="AR1" s="14">
        <f t="shared" si="1"/>
        <v>2053</v>
      </c>
      <c r="AS1" s="14">
        <f t="shared" si="1"/>
        <v>2054</v>
      </c>
      <c r="AT1" s="14">
        <f t="shared" si="1"/>
        <v>2055</v>
      </c>
      <c r="AU1" s="14">
        <f t="shared" si="1"/>
        <v>2056</v>
      </c>
      <c r="AV1" s="14">
        <f t="shared" si="1"/>
        <v>2057</v>
      </c>
      <c r="AW1" s="14">
        <f t="shared" si="1"/>
        <v>2058</v>
      </c>
      <c r="AX1" s="14">
        <f t="shared" si="1"/>
        <v>2059</v>
      </c>
      <c r="AY1" s="14">
        <f t="shared" si="1"/>
        <v>2060</v>
      </c>
      <c r="AZ1" s="14">
        <f t="shared" si="1"/>
        <v>2061</v>
      </c>
      <c r="BA1" s="14">
        <f t="shared" si="1"/>
        <v>2062</v>
      </c>
      <c r="BB1" s="14">
        <f t="shared" si="1"/>
        <v>2063</v>
      </c>
      <c r="BC1" s="14">
        <f t="shared" si="1"/>
        <v>2064</v>
      </c>
      <c r="BD1" s="14">
        <f t="shared" si="1"/>
        <v>2065</v>
      </c>
      <c r="BE1" s="14">
        <f t="shared" si="1"/>
        <v>2066</v>
      </c>
      <c r="BF1" s="14">
        <f t="shared" si="1"/>
        <v>2067</v>
      </c>
      <c r="BG1" s="14">
        <f t="shared" si="1"/>
        <v>2068</v>
      </c>
      <c r="BH1" s="14">
        <f t="shared" si="1"/>
        <v>2069</v>
      </c>
      <c r="BI1" s="14">
        <f t="shared" si="1"/>
        <v>2070</v>
      </c>
      <c r="BJ1" s="14">
        <f t="shared" si="1"/>
        <v>2071</v>
      </c>
      <c r="BK1" s="14">
        <f t="shared" si="1"/>
        <v>2072</v>
      </c>
      <c r="BL1" s="14">
        <f t="shared" si="1"/>
        <v>2073</v>
      </c>
      <c r="BM1" s="14">
        <f t="shared" si="1"/>
        <v>2074</v>
      </c>
      <c r="BN1" s="14">
        <f t="shared" si="1"/>
        <v>2075</v>
      </c>
      <c r="BO1" s="14">
        <f t="shared" si="1"/>
        <v>2076</v>
      </c>
      <c r="BP1" s="14">
        <f t="shared" si="1"/>
        <v>2077</v>
      </c>
      <c r="BQ1" s="14">
        <f t="shared" si="1"/>
        <v>2078</v>
      </c>
      <c r="BR1" s="14">
        <f t="shared" si="1"/>
        <v>2079</v>
      </c>
      <c r="BS1" s="14">
        <f t="shared" si="1"/>
        <v>2080</v>
      </c>
      <c r="BT1" s="14">
        <f t="shared" si="1"/>
        <v>2081</v>
      </c>
      <c r="BU1" s="14">
        <f t="shared" ref="BU1:CM1" si="2">BT1+1</f>
        <v>2082</v>
      </c>
      <c r="BV1" s="14">
        <f t="shared" si="2"/>
        <v>2083</v>
      </c>
      <c r="BW1" s="14">
        <f t="shared" si="2"/>
        <v>2084</v>
      </c>
      <c r="BX1" s="14">
        <f t="shared" si="2"/>
        <v>2085</v>
      </c>
      <c r="BY1" s="14">
        <f t="shared" si="2"/>
        <v>2086</v>
      </c>
      <c r="BZ1" s="14">
        <f t="shared" si="2"/>
        <v>2087</v>
      </c>
      <c r="CA1" s="14">
        <f t="shared" si="2"/>
        <v>2088</v>
      </c>
      <c r="CB1" s="14">
        <f t="shared" si="2"/>
        <v>2089</v>
      </c>
      <c r="CC1" s="14">
        <f t="shared" si="2"/>
        <v>2090</v>
      </c>
      <c r="CD1" s="14">
        <f t="shared" si="2"/>
        <v>2091</v>
      </c>
      <c r="CE1" s="14">
        <f t="shared" si="2"/>
        <v>2092</v>
      </c>
      <c r="CF1" s="14">
        <f t="shared" si="2"/>
        <v>2093</v>
      </c>
      <c r="CG1" s="14">
        <f t="shared" si="2"/>
        <v>2094</v>
      </c>
      <c r="CH1" s="14">
        <f t="shared" si="2"/>
        <v>2095</v>
      </c>
      <c r="CI1" s="14">
        <f t="shared" si="2"/>
        <v>2096</v>
      </c>
      <c r="CJ1" s="14">
        <f t="shared" si="2"/>
        <v>2097</v>
      </c>
      <c r="CK1" s="14">
        <f t="shared" si="2"/>
        <v>2098</v>
      </c>
      <c r="CL1" s="14">
        <f t="shared" si="2"/>
        <v>2099</v>
      </c>
      <c r="CM1" s="14">
        <f t="shared" si="2"/>
        <v>2100</v>
      </c>
    </row>
    <row r="2" spans="1:93" x14ac:dyDescent="0.2">
      <c r="A2" t="str">
        <f>strekning</f>
        <v>Strekning 11</v>
      </c>
      <c r="B2">
        <v>1</v>
      </c>
      <c r="C2">
        <v>11</v>
      </c>
      <c r="D2" t="s">
        <v>30</v>
      </c>
      <c r="E2" t="s">
        <v>31</v>
      </c>
      <c r="F2" t="s">
        <v>59</v>
      </c>
      <c r="G2" t="s">
        <v>60</v>
      </c>
      <c r="H2" s="15">
        <v>0.1</v>
      </c>
      <c r="I2" s="15">
        <v>0.1</v>
      </c>
      <c r="J2" s="15">
        <v>0.1</v>
      </c>
      <c r="K2" s="15">
        <v>0.1</v>
      </c>
      <c r="L2" s="15">
        <v>0.1</v>
      </c>
      <c r="M2" s="15">
        <v>0.1</v>
      </c>
      <c r="N2" s="15">
        <v>0.1</v>
      </c>
      <c r="O2" s="15">
        <v>0.1</v>
      </c>
      <c r="P2" s="15">
        <v>0.1</v>
      </c>
      <c r="Q2" s="15">
        <v>0.1</v>
      </c>
      <c r="R2" s="15">
        <v>0.1</v>
      </c>
      <c r="S2" s="15">
        <v>0.1</v>
      </c>
      <c r="T2" s="15">
        <v>0.1</v>
      </c>
      <c r="U2" s="15">
        <v>0.1</v>
      </c>
      <c r="V2" s="15">
        <v>0.1</v>
      </c>
      <c r="W2" s="15">
        <v>0.1</v>
      </c>
      <c r="X2" s="15">
        <v>0.1</v>
      </c>
      <c r="Y2" s="15">
        <v>0.1</v>
      </c>
      <c r="Z2" s="15">
        <v>0.1</v>
      </c>
      <c r="AA2" s="15">
        <v>0.1</v>
      </c>
      <c r="AB2" s="15">
        <v>0.1</v>
      </c>
      <c r="AC2" s="15">
        <v>0.1</v>
      </c>
      <c r="AD2" s="15">
        <v>0.1</v>
      </c>
      <c r="AE2" s="15">
        <v>0.1</v>
      </c>
      <c r="AF2" s="15">
        <v>0.1</v>
      </c>
      <c r="AG2" s="15">
        <v>0.1</v>
      </c>
      <c r="AH2" s="15">
        <v>0.1</v>
      </c>
      <c r="AI2" s="15">
        <v>0.1</v>
      </c>
      <c r="AJ2" s="15">
        <v>0.1</v>
      </c>
      <c r="AK2" s="15">
        <v>0.1</v>
      </c>
      <c r="AL2" s="15">
        <v>0.1</v>
      </c>
      <c r="AM2" s="15">
        <v>0.1</v>
      </c>
      <c r="AN2" s="15">
        <v>0.1</v>
      </c>
      <c r="AO2" s="15">
        <v>0.1</v>
      </c>
      <c r="AP2" s="15">
        <v>0.1</v>
      </c>
      <c r="AQ2" s="15">
        <v>0.1</v>
      </c>
      <c r="AR2" s="15">
        <v>0.1</v>
      </c>
      <c r="AS2" s="15">
        <v>0.1</v>
      </c>
      <c r="AT2" s="15">
        <v>0.1</v>
      </c>
      <c r="AU2" s="15">
        <v>0.1</v>
      </c>
      <c r="AV2" s="15">
        <v>0.1</v>
      </c>
      <c r="AW2" s="15">
        <v>0.1</v>
      </c>
      <c r="AX2" s="15">
        <v>0.1</v>
      </c>
      <c r="AY2" s="15">
        <v>0.1</v>
      </c>
      <c r="AZ2" s="15">
        <v>0.1</v>
      </c>
      <c r="BA2" s="15">
        <v>0.1</v>
      </c>
      <c r="BB2" s="15">
        <v>0.1</v>
      </c>
      <c r="BC2" s="15">
        <v>0.1</v>
      </c>
      <c r="BD2" s="15">
        <v>0.1</v>
      </c>
      <c r="BE2" s="15">
        <v>0.1</v>
      </c>
      <c r="BF2" s="15">
        <v>0.1</v>
      </c>
      <c r="BG2" s="15">
        <v>0.1</v>
      </c>
      <c r="BH2" s="15">
        <v>0.1</v>
      </c>
      <c r="BI2" s="15">
        <v>0.1</v>
      </c>
      <c r="BJ2" s="15">
        <v>0.1</v>
      </c>
      <c r="BK2" s="15">
        <v>0.1</v>
      </c>
      <c r="BL2" s="15">
        <v>0.1</v>
      </c>
      <c r="BM2" s="15">
        <v>0.1</v>
      </c>
      <c r="BN2" s="15">
        <v>0.1</v>
      </c>
      <c r="BO2" s="15">
        <v>0.1</v>
      </c>
      <c r="BP2" s="15">
        <v>0.1</v>
      </c>
      <c r="BQ2" s="15">
        <v>0.1</v>
      </c>
      <c r="BR2" s="15">
        <v>0.1</v>
      </c>
      <c r="BS2" s="15">
        <v>0.1</v>
      </c>
      <c r="BT2" s="15">
        <v>0.1</v>
      </c>
      <c r="BU2" s="15">
        <v>0.1</v>
      </c>
      <c r="BV2" s="15">
        <v>0.1</v>
      </c>
      <c r="BW2" s="15">
        <v>0.1</v>
      </c>
      <c r="BX2" s="15">
        <v>0.1</v>
      </c>
      <c r="BY2" s="15">
        <v>0.1</v>
      </c>
      <c r="BZ2" s="15">
        <v>0.1</v>
      </c>
      <c r="CA2" s="15">
        <v>0.1</v>
      </c>
      <c r="CB2" s="15">
        <v>0.1</v>
      </c>
      <c r="CC2" s="15">
        <v>0.1</v>
      </c>
      <c r="CD2" s="15">
        <v>0.1</v>
      </c>
      <c r="CE2" s="15">
        <v>0.1</v>
      </c>
      <c r="CF2" s="15">
        <v>0.1</v>
      </c>
      <c r="CG2" s="15">
        <v>0.1</v>
      </c>
      <c r="CH2" s="15">
        <v>0.1</v>
      </c>
      <c r="CI2" s="15">
        <v>0.1</v>
      </c>
      <c r="CJ2" s="15">
        <v>0.1</v>
      </c>
      <c r="CK2" s="15">
        <v>0.1</v>
      </c>
      <c r="CL2" s="15">
        <v>0.1</v>
      </c>
      <c r="CM2" s="15">
        <v>0.1</v>
      </c>
      <c r="CN2" s="15"/>
      <c r="CO2" s="15"/>
    </row>
  </sheetData>
  <pageMargins left="0.7" right="0.7" top="0.75" bottom="0.75"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C1BF"/>
  </sheetPr>
  <dimension ref="A1:I2"/>
  <sheetViews>
    <sheetView zoomScaleNormal="100" workbookViewId="0">
      <selection activeCell="H23" activeCellId="1" sqref="C4:CJ4 H23"/>
    </sheetView>
  </sheetViews>
  <sheetFormatPr baseColWidth="10" defaultColWidth="9.1640625" defaultRowHeight="15" x14ac:dyDescent="0.2"/>
  <cols>
    <col min="1" max="1" width="12.5" customWidth="1"/>
    <col min="2" max="3" width="9.33203125" customWidth="1"/>
    <col min="4" max="4" width="15.33203125" customWidth="1"/>
    <col min="5" max="5" width="9.33203125" customWidth="1"/>
    <col min="6" max="6" width="22.6640625" customWidth="1"/>
    <col min="7" max="7" width="13.33203125" customWidth="1"/>
    <col min="8" max="8" width="8.33203125" customWidth="1"/>
    <col min="9" max="1025" width="9.33203125" customWidth="1"/>
  </cols>
  <sheetData>
    <row r="1" spans="1:9" x14ac:dyDescent="0.2">
      <c r="A1" s="4" t="s">
        <v>11</v>
      </c>
      <c r="B1" s="4" t="s">
        <v>12</v>
      </c>
      <c r="C1" s="4" t="s">
        <v>13</v>
      </c>
      <c r="D1" s="4" t="s">
        <v>14</v>
      </c>
      <c r="E1" s="4" t="s">
        <v>39</v>
      </c>
      <c r="F1" s="4" t="s">
        <v>54</v>
      </c>
      <c r="G1" s="4" t="s">
        <v>55</v>
      </c>
      <c r="H1" s="4" t="s">
        <v>226</v>
      </c>
      <c r="I1" s="4" t="s">
        <v>227</v>
      </c>
    </row>
    <row r="2" spans="1:9" x14ac:dyDescent="0.2">
      <c r="A2" t="str">
        <f>strekning</f>
        <v>Strekning 11</v>
      </c>
      <c r="B2">
        <v>1</v>
      </c>
      <c r="C2">
        <v>11</v>
      </c>
      <c r="D2" t="s">
        <v>30</v>
      </c>
      <c r="E2" t="s">
        <v>31</v>
      </c>
      <c r="F2" t="s">
        <v>59</v>
      </c>
      <c r="G2" t="s">
        <v>60</v>
      </c>
      <c r="H2">
        <v>2</v>
      </c>
      <c r="I2">
        <v>10</v>
      </c>
    </row>
  </sheetData>
  <dataValidations count="2">
    <dataValidation type="list" allowBlank="1" showInputMessage="1" showErrorMessage="1" sqref="F2" xr:uid="{00000000-0002-0000-0700-000000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G2" xr:uid="{00000000-0002-0000-0700-000001000000}">
      <formula1>"Alle,0-12,12-21,21-28,28-70,70-100,100-150,150-200,200-250,250-300,300-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C1BF"/>
  </sheetPr>
  <dimension ref="A1:I3"/>
  <sheetViews>
    <sheetView zoomScale="85" zoomScaleNormal="85" workbookViewId="0">
      <selection activeCell="E2" sqref="E2"/>
    </sheetView>
  </sheetViews>
  <sheetFormatPr baseColWidth="10" defaultColWidth="9.1640625" defaultRowHeight="15" x14ac:dyDescent="0.2"/>
  <cols>
    <col min="1" max="1" width="21" customWidth="1"/>
    <col min="2" max="2" width="12" customWidth="1"/>
    <col min="3" max="3" width="11.6640625" customWidth="1"/>
    <col min="4" max="4" width="25.33203125" customWidth="1"/>
    <col min="5" max="5" width="10.6640625" customWidth="1"/>
    <col min="6" max="6" width="22.6640625" customWidth="1"/>
    <col min="7" max="7" width="21.5" customWidth="1"/>
    <col min="8" max="8" width="9.33203125" customWidth="1"/>
    <col min="9" max="9" width="105" customWidth="1"/>
    <col min="10" max="1025" width="9.33203125" customWidth="1"/>
  </cols>
  <sheetData>
    <row r="1" spans="1:9" x14ac:dyDescent="0.2">
      <c r="A1" s="16" t="s">
        <v>228</v>
      </c>
      <c r="B1" s="17"/>
      <c r="C1" s="17"/>
      <c r="D1" s="17"/>
      <c r="E1" s="17"/>
      <c r="F1" s="17"/>
      <c r="G1" s="17"/>
    </row>
    <row r="2" spans="1:9" x14ac:dyDescent="0.2">
      <c r="A2" s="6" t="s">
        <v>12</v>
      </c>
      <c r="B2" s="18" t="s">
        <v>13</v>
      </c>
      <c r="C2" s="18" t="s">
        <v>229</v>
      </c>
      <c r="D2" s="18" t="s">
        <v>230</v>
      </c>
      <c r="E2" s="18" t="s">
        <v>231</v>
      </c>
      <c r="F2" s="18" t="s">
        <v>232</v>
      </c>
      <c r="G2" s="18" t="s">
        <v>233</v>
      </c>
    </row>
    <row r="3" spans="1:9" x14ac:dyDescent="0.2">
      <c r="A3">
        <v>1</v>
      </c>
      <c r="B3">
        <v>11</v>
      </c>
      <c r="D3" s="19">
        <v>229000000</v>
      </c>
      <c r="E3">
        <v>2019</v>
      </c>
      <c r="F3">
        <v>2025</v>
      </c>
      <c r="G3">
        <v>2025</v>
      </c>
      <c r="I3" s="20"/>
    </row>
  </sheetData>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323</TotalTime>
  <Application>Microsoft Macintosh Excel</Application>
  <DocSecurity>0</DocSecurity>
  <ScaleCrop>false</ScaleCrop>
  <HeadingPairs>
    <vt:vector size="4" baseType="variant">
      <vt:variant>
        <vt:lpstr>Regneark</vt:lpstr>
      </vt:variant>
      <vt:variant>
        <vt:i4>18</vt:i4>
      </vt:variant>
      <vt:variant>
        <vt:lpstr>Navngitte områder</vt:lpstr>
      </vt:variant>
      <vt:variant>
        <vt:i4>11</vt:i4>
      </vt:variant>
    </vt:vector>
  </HeadingPairs>
  <TitlesOfParts>
    <vt:vector size="29" baseType="lpstr">
      <vt:lpstr>Definisjoner</vt:lpstr>
      <vt:lpstr>Ruteoversikt</vt:lpstr>
      <vt:lpstr>Risikoanalyser referansebanen</vt:lpstr>
      <vt:lpstr>Sarbarhet</vt:lpstr>
      <vt:lpstr>Trafikkgrunnlag</vt:lpstr>
      <vt:lpstr>Grunnprognoser</vt:lpstr>
      <vt:lpstr>Prognoser justert</vt:lpstr>
      <vt:lpstr>Seilingstid referansebanen</vt:lpstr>
      <vt:lpstr>Investeringskostnader</vt:lpstr>
      <vt:lpstr>Forurensede sedimenter</vt:lpstr>
      <vt:lpstr>Kontantstrømmer</vt:lpstr>
      <vt:lpstr>Konsekvensinput referansebanen</vt:lpstr>
      <vt:lpstr>Konsekvensinput 11</vt:lpstr>
      <vt:lpstr>utslippskons ref 1_2</vt:lpstr>
      <vt:lpstr>utslippskons tiltak 1_2</vt:lpstr>
      <vt:lpstr>Tiltakspakke 11</vt:lpstr>
      <vt:lpstr>slett_tiltak</vt:lpstr>
      <vt:lpstr>slett_referanse</vt:lpstr>
      <vt:lpstr>Grunnprognoser!_FilterDatabase</vt:lpstr>
      <vt:lpstr>'Risikoanalyser referansebanen'!_FilterDatabase</vt:lpstr>
      <vt:lpstr>Ruteoversikt!_FilterDatabase</vt:lpstr>
      <vt:lpstr>Sarbarhet!_FilterDatabase</vt:lpstr>
      <vt:lpstr>Trafikkgrunnlag!_FilterDatabase</vt:lpstr>
      <vt:lpstr>'utslippskons ref 1_2'!andel_olje</vt:lpstr>
      <vt:lpstr>'utslippskons tiltak 1_2'!andel_olje</vt:lpstr>
      <vt:lpstr>'utslippskons tiltak 1_2'!antall_tanker_bunkers</vt:lpstr>
      <vt:lpstr>antall_tanker_bunkers</vt:lpstr>
      <vt:lpstr>strekning</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Aase</dc:creator>
  <dc:description/>
  <cp:lastModifiedBy>Microsoft Office User</cp:lastModifiedBy>
  <cp:revision>20</cp:revision>
  <dcterms:created xsi:type="dcterms:W3CDTF">2019-05-06T08:04:41Z</dcterms:created>
  <dcterms:modified xsi:type="dcterms:W3CDTF">2022-10-30T07:00:52Z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0x010100653067E16C324A4BBC4CCB415F5BA8D8</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