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nStorage/Learneage In HITSZ/2B/大物实验/"/>
    </mc:Choice>
  </mc:AlternateContent>
  <xr:revisionPtr revIDLastSave="0" documentId="13_ncr:1_{5EA73BC5-3C28-F640-A6F1-DF72AECED377}" xr6:coauthVersionLast="47" xr6:coauthVersionMax="47" xr10:uidLastSave="{00000000-0000-0000-0000-000000000000}"/>
  <bookViews>
    <workbookView xWindow="35680" yWindow="-2560" windowWidth="42940" windowHeight="28300" xr2:uid="{7F77AC65-1247-E84E-9006-63C484C340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1" l="1"/>
  <c r="G79" i="1" s="1"/>
  <c r="B32" i="1"/>
  <c r="B31" i="1"/>
  <c r="B30" i="1"/>
  <c r="B29" i="1"/>
  <c r="B28" i="1"/>
  <c r="B27" i="1"/>
  <c r="B19" i="1"/>
  <c r="B20" i="1"/>
  <c r="B21" i="1"/>
  <c r="B22" i="1"/>
  <c r="B23" i="1"/>
  <c r="B24" i="1"/>
  <c r="B25" i="1"/>
  <c r="B26" i="1"/>
</calcChain>
</file>

<file path=xl/sharedStrings.xml><?xml version="1.0" encoding="utf-8"?>
<sst xmlns="http://schemas.openxmlformats.org/spreadsheetml/2006/main" count="29" uniqueCount="21">
  <si>
    <t>f</t>
    <phoneticPr fontId="1"/>
  </si>
  <si>
    <t>Vpp</t>
    <phoneticPr fontId="1"/>
  </si>
  <si>
    <t>f0=</t>
    <phoneticPr fontId="1"/>
  </si>
  <si>
    <t>kHz</t>
    <phoneticPr fontId="1"/>
  </si>
  <si>
    <t>距离</t>
    <rPh sb="0" eb="1">
      <t>ju li</t>
    </rPh>
    <phoneticPr fontId="1"/>
  </si>
  <si>
    <r>
      <t>黄色可</t>
    </r>
    <r>
      <rPr>
        <sz val="12"/>
        <color theme="1"/>
        <rFont val="Yu Gothic"/>
        <family val="3"/>
        <charset val="128"/>
      </rPr>
      <t>不填</t>
    </r>
    <rPh sb="0" eb="1">
      <t>huang se</t>
    </rPh>
    <rPh sb="2" eb="3">
      <t>ke</t>
    </rPh>
    <phoneticPr fontId="1"/>
  </si>
  <si>
    <t>f0-160</t>
    <phoneticPr fontId="1"/>
  </si>
  <si>
    <t>f0-80</t>
    <phoneticPr fontId="1"/>
  </si>
  <si>
    <t>…</t>
    <phoneticPr fontId="1"/>
  </si>
  <si>
    <t>f0</t>
    <phoneticPr fontId="1"/>
  </si>
  <si>
    <t>f0+160</t>
    <phoneticPr fontId="1"/>
  </si>
  <si>
    <t>磁耦合谐振式无线电力传输实验研究速成表 By Amamitsu 2024.03.20</t>
    <rPh sb="16" eb="17">
      <t>su cheng biao</t>
    </rPh>
    <phoneticPr fontId="1"/>
  </si>
  <si>
    <t>发射L</t>
    <rPh sb="0" eb="1">
      <t>fa she</t>
    </rPh>
    <phoneticPr fontId="1"/>
  </si>
  <si>
    <t>发射C</t>
    <rPh sb="0" eb="1">
      <t>fa she</t>
    </rPh>
    <phoneticPr fontId="1"/>
  </si>
  <si>
    <t>接收C</t>
    <rPh sb="0" eb="1">
      <t>jie shou</t>
    </rPh>
    <phoneticPr fontId="1"/>
  </si>
  <si>
    <t>接收L</t>
    <rPh sb="0" eb="1">
      <t>jie shou</t>
    </rPh>
    <phoneticPr fontId="1"/>
  </si>
  <si>
    <t>微亨</t>
    <phoneticPr fontId="1"/>
  </si>
  <si>
    <t>纳法</t>
    <rPh sb="0" eb="1">
      <t>na fa</t>
    </rPh>
    <phoneticPr fontId="1"/>
  </si>
  <si>
    <t>实测f</t>
    <rPh sb="0" eb="1">
      <t>shi ce</t>
    </rPh>
    <phoneticPr fontId="1"/>
  </si>
  <si>
    <t>体系频率误差</t>
    <rPh sb="0" eb="1">
      <t>ti xi</t>
    </rPh>
    <rPh sb="2" eb="3">
      <t>pin lü wu cha</t>
    </rPh>
    <phoneticPr fontId="1"/>
  </si>
  <si>
    <r>
      <t>理</t>
    </r>
    <r>
      <rPr>
        <sz val="12"/>
        <color theme="1"/>
        <rFont val="Yu Gothic"/>
        <family val="3"/>
        <charset val="1"/>
      </rPr>
      <t>论f(kHz)</t>
    </r>
    <rPh sb="0" eb="1">
      <t>li lun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</si>
</sst>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Yu Gothic"/>
      <family val="3"/>
      <charset val="128"/>
    </font>
    <font>
      <sz val="22"/>
      <color theme="1"/>
      <name val="Hiragino Sans GB W3"/>
      <family val="2"/>
      <charset val="134"/>
    </font>
    <font>
      <sz val="12"/>
      <color theme="1"/>
      <name val="Yu Gothic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4" borderId="0" xfId="0" applyFill="1">
      <alignment vertical="center"/>
    </xf>
    <xf numFmtId="10" fontId="0" fillId="4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Vp</a:t>
            </a:r>
            <a:r>
              <a:rPr lang="en-US" altLang="zh-CN"/>
              <a:t>-</a:t>
            </a:r>
            <a:r>
              <a:rPr lang="en" altLang="ja-JP"/>
              <a:t>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Sheet1!$C$44</c:f>
              <c:strCache>
                <c:ptCount val="1"/>
                <c:pt idx="0">
                  <c:v>Vpp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Sheet1!$B$45:$B$55</c:f>
              <c:numCache>
                <c:formatCode>General</c:formatCode>
                <c:ptCount val="11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</c:numCache>
            </c:numRef>
          </c:xVal>
          <c:yVal>
            <c:numRef>
              <c:f>Sheet1!$C$45:$C$55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F4-CE47-BC18-9C6F16233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823904"/>
        <c:axId val="2448911"/>
      </c:scatterChart>
      <c:valAx>
        <c:axId val="214582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Distance</a:t>
                </a:r>
                <a:r>
                  <a:rPr lang="en-US" altLang="ja-JP" sz="1200" baseline="0"/>
                  <a:t> (cm)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CN"/>
          </a:p>
        </c:txPr>
        <c:crossAx val="2448911"/>
        <c:crosses val="autoZero"/>
        <c:crossBetween val="midCat"/>
        <c:majorUnit val="2"/>
      </c:valAx>
      <c:valAx>
        <c:axId val="24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Vp-p</a:t>
                </a:r>
                <a:r>
                  <a:rPr lang="en-US" altLang="ja-JP" sz="1200" baseline="0"/>
                  <a:t> (V)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CN"/>
          </a:p>
        </c:txPr>
        <c:crossAx val="214582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i="1"/>
              <a:t>Vp-p -</a:t>
            </a:r>
            <a:r>
              <a:rPr lang="en-US" altLang="ja-JP" i="1" baseline="0"/>
              <a:t> </a:t>
            </a:r>
            <a:r>
              <a:rPr lang="en-US" altLang="ja-JP" i="1"/>
              <a:t>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Vpp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Sheet1!$B$19:$B$32</c:f>
              <c:numCache>
                <c:formatCode>General</c:formatCode>
                <c:ptCount val="14"/>
                <c:pt idx="0">
                  <c:v>-400</c:v>
                </c:pt>
                <c:pt idx="1">
                  <c:v>-320</c:v>
                </c:pt>
                <c:pt idx="2">
                  <c:v>-240</c:v>
                </c:pt>
                <c:pt idx="3">
                  <c:v>-160</c:v>
                </c:pt>
                <c:pt idx="4">
                  <c:v>-80</c:v>
                </c:pt>
                <c:pt idx="5">
                  <c:v>-50</c:v>
                </c:pt>
                <c:pt idx="6">
                  <c:v>-30</c:v>
                </c:pt>
                <c:pt idx="7">
                  <c:v>0</c:v>
                </c:pt>
                <c:pt idx="8">
                  <c:v>30</c:v>
                </c:pt>
                <c:pt idx="9">
                  <c:v>50</c:v>
                </c:pt>
                <c:pt idx="10">
                  <c:v>80</c:v>
                </c:pt>
                <c:pt idx="11">
                  <c:v>160</c:v>
                </c:pt>
                <c:pt idx="12">
                  <c:v>240</c:v>
                </c:pt>
                <c:pt idx="13">
                  <c:v>320</c:v>
                </c:pt>
              </c:numCache>
            </c:numRef>
          </c:xVal>
          <c:yVal>
            <c:numRef>
              <c:f>Sheet1!$C$19:$C$32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9B-9F47-A2D0-1A69556EF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66000"/>
        <c:axId val="2112756640"/>
      </c:scatterChart>
      <c:valAx>
        <c:axId val="2112166000"/>
        <c:scaling>
          <c:orientation val="minMax"/>
          <c:min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/>
                  <a:t>Frequency </a:t>
                </a:r>
                <a:r>
                  <a:rPr lang="zh-CN" altLang="en-US" sz="2400"/>
                  <a:t> </a:t>
                </a:r>
                <a:r>
                  <a:rPr lang="en-US" altLang="zh-CN" sz="2400"/>
                  <a:t>(kHz)</a:t>
                </a:r>
                <a:endParaRPr lang="ja-JP" alt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CN"/>
          </a:p>
        </c:txPr>
        <c:crossAx val="2112756640"/>
        <c:crosses val="autoZero"/>
        <c:crossBetween val="midCat"/>
        <c:majorUnit val="100"/>
      </c:valAx>
      <c:valAx>
        <c:axId val="2112756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Vp-p (V)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CN"/>
          </a:p>
        </c:txPr>
        <c:crossAx val="211216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7899</xdr:colOff>
      <xdr:row>48</xdr:row>
      <xdr:rowOff>223490</xdr:rowOff>
    </xdr:from>
    <xdr:to>
      <xdr:col>11</xdr:col>
      <xdr:colOff>38101</xdr:colOff>
      <xdr:row>65</xdr:row>
      <xdr:rowOff>46567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E691C68-5636-B4AE-D607-CAFE94302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337457</xdr:colOff>
      <xdr:row>10</xdr:row>
      <xdr:rowOff>167317</xdr:rowOff>
    </xdr:from>
    <xdr:to>
      <xdr:col>15</xdr:col>
      <xdr:colOff>599520</xdr:colOff>
      <xdr:row>37</xdr:row>
      <xdr:rowOff>114904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2E4D8D2-EB17-9E48-88D7-0B0167AF4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457200</xdr:colOff>
      <xdr:row>39</xdr:row>
      <xdr:rowOff>152400</xdr:rowOff>
    </xdr:from>
    <xdr:to>
      <xdr:col>11</xdr:col>
      <xdr:colOff>609600</xdr:colOff>
      <xdr:row>48</xdr:row>
      <xdr:rowOff>214200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87F952C1-A6BB-CFF8-6DA7-3101AA7DD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14700" y="10566400"/>
          <a:ext cx="7772400" cy="2347800"/>
        </a:xfrm>
        <a:prstGeom prst="rect">
          <a:avLst/>
        </a:prstGeom>
      </xdr:spPr>
    </xdr:pic>
    <xdr:clientData/>
  </xdr:twoCellAnchor>
  <xdr:twoCellAnchor editAs="oneCell">
    <xdr:from>
      <xdr:col>5</xdr:col>
      <xdr:colOff>25400</xdr:colOff>
      <xdr:row>4</xdr:row>
      <xdr:rowOff>25400</xdr:rowOff>
    </xdr:from>
    <xdr:to>
      <xdr:col>14</xdr:col>
      <xdr:colOff>76200</xdr:colOff>
      <xdr:row>10</xdr:row>
      <xdr:rowOff>174176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5BE5D8CC-4332-866C-6F73-3DE781BA9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87900" y="1549400"/>
          <a:ext cx="8623300" cy="16727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50800</xdr:rowOff>
    </xdr:from>
    <xdr:to>
      <xdr:col>3</xdr:col>
      <xdr:colOff>341384</xdr:colOff>
      <xdr:row>6</xdr:row>
      <xdr:rowOff>241300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983B7CCE-3E3A-E4FF-CFA3-5AF41F177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66800"/>
          <a:ext cx="2335284" cy="698500"/>
        </a:xfrm>
        <a:prstGeom prst="rect">
          <a:avLst/>
        </a:prstGeom>
      </xdr:spPr>
    </xdr:pic>
    <xdr:clientData/>
  </xdr:twoCellAnchor>
  <xdr:twoCellAnchor editAs="oneCell">
    <xdr:from>
      <xdr:col>0</xdr:col>
      <xdr:colOff>890460</xdr:colOff>
      <xdr:row>65</xdr:row>
      <xdr:rowOff>189770</xdr:rowOff>
    </xdr:from>
    <xdr:to>
      <xdr:col>10</xdr:col>
      <xdr:colOff>35619</xdr:colOff>
      <xdr:row>73</xdr:row>
      <xdr:rowOff>227739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442441D-7F32-0129-055D-1C5271EF2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0460" y="16524598"/>
          <a:ext cx="7772400" cy="2023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E096A-ED44-A14B-9A67-A0D206E2E7C9}">
  <dimension ref="A1:P79"/>
  <sheetViews>
    <sheetView tabSelected="1" topLeftCell="A55" zoomScale="138" zoomScaleNormal="63" workbookViewId="0">
      <selection activeCell="F78" sqref="F78"/>
    </sheetView>
  </sheetViews>
  <sheetFormatPr baseColWidth="10" defaultRowHeight="20"/>
  <cols>
    <col min="2" max="2" width="6.140625" customWidth="1"/>
    <col min="3" max="3" width="5.5703125" customWidth="1"/>
  </cols>
  <sheetData>
    <row r="1" spans="1:16" ht="36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4" spans="1:16">
      <c r="B4" s="1" t="s">
        <v>2</v>
      </c>
      <c r="C4" s="3"/>
      <c r="D4" t="s">
        <v>3</v>
      </c>
    </row>
    <row r="17" spans="1:3">
      <c r="B17" s="6" t="s">
        <v>5</v>
      </c>
      <c r="C17" s="6"/>
    </row>
    <row r="18" spans="1:3">
      <c r="B18" t="s">
        <v>0</v>
      </c>
      <c r="C18" t="s">
        <v>1</v>
      </c>
    </row>
    <row r="19" spans="1:3">
      <c r="B19">
        <f>C4-400</f>
        <v>-400</v>
      </c>
      <c r="C19" s="2"/>
    </row>
    <row r="20" spans="1:3">
      <c r="B20">
        <f>C4-320</f>
        <v>-320</v>
      </c>
      <c r="C20" s="2"/>
    </row>
    <row r="21" spans="1:3">
      <c r="B21">
        <f>C4-240</f>
        <v>-240</v>
      </c>
      <c r="C21" s="2"/>
    </row>
    <row r="22" spans="1:3">
      <c r="A22" t="s">
        <v>6</v>
      </c>
      <c r="B22">
        <f>C4-160</f>
        <v>-160</v>
      </c>
      <c r="C22" s="3"/>
    </row>
    <row r="23" spans="1:3">
      <c r="A23" t="s">
        <v>7</v>
      </c>
      <c r="B23">
        <f>C4-80</f>
        <v>-80</v>
      </c>
      <c r="C23" s="3"/>
    </row>
    <row r="24" spans="1:3">
      <c r="A24" t="s">
        <v>8</v>
      </c>
      <c r="B24">
        <f>C4-50</f>
        <v>-50</v>
      </c>
      <c r="C24" s="3"/>
    </row>
    <row r="25" spans="1:3">
      <c r="A25" t="s">
        <v>8</v>
      </c>
      <c r="B25">
        <f>C4-30</f>
        <v>-30</v>
      </c>
      <c r="C25" s="3"/>
    </row>
    <row r="26" spans="1:3">
      <c r="A26" t="s">
        <v>9</v>
      </c>
      <c r="B26">
        <f>C4</f>
        <v>0</v>
      </c>
      <c r="C26" s="3"/>
    </row>
    <row r="27" spans="1:3">
      <c r="A27" t="s">
        <v>8</v>
      </c>
      <c r="B27">
        <f>C4+30</f>
        <v>30</v>
      </c>
      <c r="C27" s="3"/>
    </row>
    <row r="28" spans="1:3">
      <c r="A28" t="s">
        <v>8</v>
      </c>
      <c r="B28">
        <f>C4+50</f>
        <v>50</v>
      </c>
      <c r="C28" s="3"/>
    </row>
    <row r="29" spans="1:3">
      <c r="A29" t="s">
        <v>8</v>
      </c>
      <c r="B29">
        <f>C4+80</f>
        <v>80</v>
      </c>
      <c r="C29" s="3"/>
    </row>
    <row r="30" spans="1:3">
      <c r="A30" t="s">
        <v>10</v>
      </c>
      <c r="B30">
        <f>C4+160</f>
        <v>160</v>
      </c>
      <c r="C30" s="3"/>
    </row>
    <row r="31" spans="1:3">
      <c r="B31">
        <f>C4+240</f>
        <v>240</v>
      </c>
      <c r="C31" s="2"/>
    </row>
    <row r="32" spans="1:3">
      <c r="B32">
        <f>C4+320</f>
        <v>320</v>
      </c>
      <c r="C32" s="2"/>
    </row>
    <row r="43" spans="2:3">
      <c r="B43" s="6" t="s">
        <v>5</v>
      </c>
      <c r="C43" s="6"/>
    </row>
    <row r="44" spans="2:3">
      <c r="B44" t="s">
        <v>4</v>
      </c>
      <c r="C44" t="s">
        <v>1</v>
      </c>
    </row>
    <row r="45" spans="2:3">
      <c r="B45">
        <v>10</v>
      </c>
      <c r="C45" s="3"/>
    </row>
    <row r="46" spans="2:3">
      <c r="B46">
        <v>13</v>
      </c>
      <c r="C46" s="3"/>
    </row>
    <row r="47" spans="2:3">
      <c r="B47">
        <v>16</v>
      </c>
      <c r="C47" s="3"/>
    </row>
    <row r="48" spans="2:3">
      <c r="B48">
        <v>19</v>
      </c>
      <c r="C48" s="3"/>
    </row>
    <row r="49" spans="2:3">
      <c r="B49">
        <v>22</v>
      </c>
      <c r="C49" s="3"/>
    </row>
    <row r="50" spans="2:3">
      <c r="B50">
        <v>25</v>
      </c>
      <c r="C50" s="3"/>
    </row>
    <row r="51" spans="2:3">
      <c r="B51">
        <v>28</v>
      </c>
      <c r="C51" s="3"/>
    </row>
    <row r="52" spans="2:3">
      <c r="B52">
        <v>31</v>
      </c>
      <c r="C52" s="3"/>
    </row>
    <row r="53" spans="2:3">
      <c r="B53" s="2"/>
      <c r="C53" s="2"/>
    </row>
    <row r="54" spans="2:3">
      <c r="B54" s="2"/>
      <c r="C54" s="2"/>
    </row>
    <row r="55" spans="2:3">
      <c r="B55" s="2"/>
      <c r="C55" s="2"/>
    </row>
    <row r="76" spans="3:8">
      <c r="C76" t="s">
        <v>12</v>
      </c>
      <c r="D76" s="3"/>
      <c r="E76" t="s">
        <v>16</v>
      </c>
      <c r="G76" t="s">
        <v>20</v>
      </c>
      <c r="H76" t="s">
        <v>18</v>
      </c>
    </row>
    <row r="77" spans="3:8">
      <c r="C77" t="s">
        <v>15</v>
      </c>
      <c r="D77" s="3"/>
      <c r="E77" t="s">
        <v>16</v>
      </c>
      <c r="G77" s="4" t="e">
        <f>0.001/(2*3.14159265359*SQRT(D76*D78*10^-15))</f>
        <v>#DIV/0!</v>
      </c>
      <c r="H77" s="3"/>
    </row>
    <row r="78" spans="3:8">
      <c r="C78" t="s">
        <v>13</v>
      </c>
      <c r="D78" s="3"/>
      <c r="E78" t="s">
        <v>17</v>
      </c>
      <c r="G78" s="8" t="s">
        <v>19</v>
      </c>
      <c r="H78" s="8"/>
    </row>
    <row r="79" spans="3:8">
      <c r="C79" t="s">
        <v>14</v>
      </c>
      <c r="D79" s="3"/>
      <c r="E79" t="s">
        <v>17</v>
      </c>
      <c r="G79" s="5" t="e">
        <f>ABS(H77-G77)/G77</f>
        <v>#DIV/0!</v>
      </c>
      <c r="H79" s="5"/>
    </row>
  </sheetData>
  <mergeCells count="5">
    <mergeCell ref="G79:H79"/>
    <mergeCell ref="B17:C17"/>
    <mergeCell ref="B43:C43"/>
    <mergeCell ref="A1:P1"/>
    <mergeCell ref="G78:H78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Chiaki Amamitsu</dc:creator>
  <cp:lastModifiedBy>Chiaki Amamitsu</cp:lastModifiedBy>
  <dcterms:created xsi:type="dcterms:W3CDTF">2023-11-08T04:56:01Z</dcterms:created>
  <dcterms:modified xsi:type="dcterms:W3CDTF">2024-03-20T13:14:28Z</dcterms:modified>
</cp:coreProperties>
</file>