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nStorage/Learneage In HITSZ/2B/大物实验/"/>
    </mc:Choice>
  </mc:AlternateContent>
  <xr:revisionPtr revIDLastSave="0" documentId="13_ncr:1_{43B98044-E9C0-D346-A1A4-D3B4B734B049}" xr6:coauthVersionLast="47" xr6:coauthVersionMax="47" xr10:uidLastSave="{00000000-0000-0000-0000-000000000000}"/>
  <bookViews>
    <workbookView xWindow="36880" yWindow="-1860" windowWidth="46380" windowHeight="25280" xr2:uid="{AD562AD7-6AE4-F046-B168-43D6283DDE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1" i="1" l="1"/>
  <c r="G60" i="1"/>
  <c r="G59" i="1"/>
  <c r="G58" i="1"/>
  <c r="G57" i="1"/>
  <c r="G56" i="1"/>
  <c r="G55" i="1"/>
  <c r="G54" i="1"/>
  <c r="G53" i="1"/>
  <c r="G52" i="1"/>
  <c r="G51" i="1"/>
  <c r="G49" i="1"/>
  <c r="G50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M29" i="1"/>
  <c r="D89" i="1"/>
  <c r="D88" i="1"/>
  <c r="D87" i="1"/>
  <c r="D86" i="1"/>
  <c r="D85" i="1"/>
  <c r="D84" i="1"/>
  <c r="D83" i="1"/>
  <c r="D82" i="1"/>
  <c r="D81" i="1"/>
  <c r="D80" i="1"/>
  <c r="D79" i="1"/>
  <c r="D78" i="1"/>
  <c r="D65" i="1"/>
  <c r="D76" i="1"/>
  <c r="D75" i="1"/>
  <c r="D74" i="1"/>
  <c r="D73" i="1"/>
  <c r="D72" i="1"/>
  <c r="D71" i="1"/>
  <c r="D70" i="1"/>
  <c r="D69" i="1"/>
  <c r="D68" i="1"/>
  <c r="D67" i="1"/>
  <c r="D66" i="1"/>
  <c r="I27" i="1" l="1"/>
  <c r="F61" i="1"/>
  <c r="H27" i="1"/>
  <c r="J2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J23" i="1" s="1"/>
  <c r="H24" i="1"/>
  <c r="J24" i="1" s="1"/>
  <c r="H25" i="1"/>
  <c r="J25" i="1" s="1"/>
  <c r="H26" i="1"/>
  <c r="K26" i="1" s="1"/>
  <c r="H17" i="1"/>
  <c r="K17" i="1" s="1"/>
  <c r="I26" i="1"/>
  <c r="I11" i="1"/>
  <c r="H6" i="1"/>
  <c r="J6" i="1" s="1"/>
  <c r="H7" i="1"/>
  <c r="K7" i="1" s="1"/>
  <c r="H8" i="1"/>
  <c r="J8" i="1" s="1"/>
  <c r="H9" i="1"/>
  <c r="K9" i="1" s="1"/>
  <c r="H10" i="1"/>
  <c r="J10" i="1" s="1"/>
  <c r="H11" i="1"/>
  <c r="J11" i="1" s="1"/>
  <c r="H12" i="1"/>
  <c r="J12" i="1" s="1"/>
  <c r="H13" i="1"/>
  <c r="J13" i="1" s="1"/>
  <c r="H14" i="1"/>
  <c r="J14" i="1" s="1"/>
  <c r="H5" i="1"/>
  <c r="J5" i="1" s="1"/>
  <c r="B28" i="1"/>
  <c r="I25" i="1"/>
  <c r="I24" i="1"/>
  <c r="I23" i="1"/>
  <c r="I22" i="1"/>
  <c r="J22" i="1"/>
  <c r="I21" i="1"/>
  <c r="I20" i="1"/>
  <c r="I19" i="1"/>
  <c r="I18" i="1"/>
  <c r="I17" i="1"/>
  <c r="I6" i="1"/>
  <c r="I7" i="1"/>
  <c r="I8" i="1"/>
  <c r="I9" i="1"/>
  <c r="I10" i="1"/>
  <c r="I12" i="1"/>
  <c r="I13" i="1"/>
  <c r="I14" i="1"/>
  <c r="I5" i="1"/>
  <c r="B15" i="1"/>
  <c r="F57" i="1"/>
  <c r="F58" i="1"/>
  <c r="F59" i="1"/>
  <c r="F60" i="1"/>
  <c r="F54" i="1"/>
  <c r="F55" i="1"/>
  <c r="F56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40" i="1"/>
  <c r="F39" i="1"/>
  <c r="F38" i="1"/>
  <c r="F37" i="1"/>
  <c r="F36" i="1"/>
  <c r="F35" i="1"/>
  <c r="F34" i="1"/>
  <c r="F33" i="1"/>
  <c r="F32" i="1"/>
  <c r="F31" i="1"/>
  <c r="G31" i="1" s="1"/>
  <c r="K14" i="1" l="1"/>
  <c r="J21" i="1"/>
  <c r="K5" i="1"/>
  <c r="J20" i="1"/>
  <c r="J19" i="1"/>
  <c r="D28" i="1"/>
  <c r="J26" i="1"/>
  <c r="K6" i="1"/>
  <c r="K8" i="1"/>
  <c r="J9" i="1"/>
  <c r="K23" i="1"/>
  <c r="K11" i="1"/>
  <c r="K24" i="1"/>
  <c r="K10" i="1"/>
  <c r="J18" i="1"/>
  <c r="K12" i="1"/>
  <c r="K27" i="1"/>
  <c r="K25" i="1"/>
  <c r="K13" i="1"/>
  <c r="H28" i="1"/>
  <c r="H15" i="1"/>
  <c r="D15" i="1"/>
  <c r="J7" i="1"/>
  <c r="J15" i="1" s="1"/>
  <c r="J17" i="1"/>
  <c r="J28" i="1" l="1"/>
  <c r="M19" i="1" s="1"/>
  <c r="M27" i="1" s="1"/>
  <c r="M7" i="1"/>
  <c r="M6" i="1" s="1"/>
  <c r="M18" i="1" l="1"/>
  <c r="M31" i="1"/>
  <c r="B114" i="1" l="1"/>
</calcChain>
</file>

<file path=xl/sharedStrings.xml><?xml version="1.0" encoding="utf-8"?>
<sst xmlns="http://schemas.openxmlformats.org/spreadsheetml/2006/main" count="62" uniqueCount="38">
  <si>
    <t>Vh-Im</t>
    <phoneticPr fontId="1"/>
  </si>
  <si>
    <t>Im</t>
    <phoneticPr fontId="1"/>
  </si>
  <si>
    <t>Im(A)</t>
    <phoneticPr fontId="1"/>
  </si>
  <si>
    <t>B(mT)</t>
    <phoneticPr fontId="1"/>
  </si>
  <si>
    <t>V1</t>
    <phoneticPr fontId="1"/>
  </si>
  <si>
    <t>V2</t>
    <phoneticPr fontId="1"/>
  </si>
  <si>
    <t>V3</t>
    <phoneticPr fontId="1"/>
  </si>
  <si>
    <t>V4</t>
    <phoneticPr fontId="1"/>
  </si>
  <si>
    <t>VH</t>
    <phoneticPr fontId="1"/>
  </si>
  <si>
    <t>L</t>
    <phoneticPr fontId="1"/>
  </si>
  <si>
    <t>D</t>
    <phoneticPr fontId="1"/>
  </si>
  <si>
    <t>Vh-Is</t>
    <phoneticPr fontId="1"/>
  </si>
  <si>
    <t>x(mm)</t>
    <phoneticPr fontId="1"/>
  </si>
  <si>
    <t>a=</t>
    <phoneticPr fontId="1"/>
  </si>
  <si>
    <t>b=</t>
    <phoneticPr fontId="1"/>
  </si>
  <si>
    <t>y=a+bx</t>
    <phoneticPr fontId="1"/>
  </si>
  <si>
    <t>xy</t>
    <phoneticPr fontId="1"/>
  </si>
  <si>
    <t>x=</t>
    <phoneticPr fontId="1"/>
  </si>
  <si>
    <t>y=</t>
    <phoneticPr fontId="1"/>
  </si>
  <si>
    <t>xy=</t>
    <phoneticPr fontId="1"/>
  </si>
  <si>
    <t>x^2=</t>
    <phoneticPr fontId="1"/>
  </si>
  <si>
    <t>x^2</t>
    <phoneticPr fontId="1"/>
  </si>
  <si>
    <t>Vout-B</t>
    <phoneticPr fontId="1"/>
  </si>
  <si>
    <t>Vout</t>
    <phoneticPr fontId="1"/>
  </si>
  <si>
    <t>Vout-t</t>
    <phoneticPr fontId="1"/>
  </si>
  <si>
    <t>N</t>
    <phoneticPr fontId="1"/>
  </si>
  <si>
    <t>Is(mA)</t>
    <phoneticPr fontId="1"/>
  </si>
  <si>
    <t>S</t>
    <phoneticPr fontId="1"/>
  </si>
  <si>
    <t>n=</t>
    <phoneticPr fontId="1"/>
  </si>
  <si>
    <t>KH=</t>
    <phoneticPr fontId="1"/>
  </si>
  <si>
    <t>m^-3</t>
    <phoneticPr fontId="1"/>
  </si>
  <si>
    <r>
      <t>我</t>
    </r>
    <r>
      <rPr>
        <sz val="12"/>
        <color theme="1"/>
        <rFont val="Yu Gothic"/>
        <family val="3"/>
        <charset val="128"/>
      </rPr>
      <t>这里黄色的是线性范围的。自己做的实验，自己看看哪些数据是</t>
    </r>
    <r>
      <rPr>
        <sz val="12"/>
        <color theme="1"/>
        <rFont val="Yu Gothic"/>
        <family val="3"/>
        <charset val="1"/>
      </rPr>
      <t>线性范围的，把0去掉（也就是表格第77行不算）</t>
    </r>
    <r>
      <rPr>
        <sz val="12"/>
        <color theme="1"/>
        <rFont val="游ゴシック"/>
        <family val="2"/>
        <charset val="128"/>
        <scheme val="minor"/>
      </rPr>
      <t>求平均</t>
    </r>
    <rPh sb="0" eb="1">
      <t>wo zhe li</t>
    </rPh>
    <rPh sb="3" eb="4">
      <t>huang se de</t>
    </rPh>
    <rPh sb="6" eb="7">
      <t>shi</t>
    </rPh>
    <rPh sb="7" eb="8">
      <t>xian xing fan wei</t>
    </rPh>
    <rPh sb="11" eb="12">
      <t>de</t>
    </rPh>
    <rPh sb="13" eb="14">
      <t>zi ji zuo de shi yan</t>
    </rPh>
    <rPh sb="20" eb="21">
      <t>zi ji kan kan</t>
    </rPh>
    <rPh sb="24" eb="25">
      <t>na</t>
    </rPh>
    <rPh sb="26" eb="27">
      <t>shu ju</t>
    </rPh>
    <rPh sb="28" eb="29">
      <t>shi</t>
    </rPh>
    <rPh sb="29" eb="30">
      <t>xian xing fan wei de</t>
    </rPh>
    <rPh sb="35" eb="36">
      <t>ba</t>
    </rPh>
    <rPh sb="37" eb="38">
      <t>qu diao</t>
    </rPh>
    <rPh sb="40" eb="41">
      <t>ye jiu shi</t>
    </rPh>
    <rPh sb="43" eb="44">
      <t>biao ge</t>
    </rPh>
    <rPh sb="45" eb="46">
      <t>di</t>
    </rPh>
    <rPh sb="48" eb="49">
      <t>hang</t>
    </rPh>
    <rPh sb="49" eb="50">
      <t>bu suan</t>
    </rPh>
    <rPh sb="52" eb="53">
      <t>qiu ping jun</t>
    </rPh>
    <phoneticPr fontId="1"/>
  </si>
  <si>
    <t>d(mm)</t>
    <phoneticPr fontId="1"/>
  </si>
  <si>
    <r>
      <t>霍尔效</t>
    </r>
    <r>
      <rPr>
        <sz val="22"/>
        <color theme="1"/>
        <rFont val="Yu Gothic"/>
        <family val="3"/>
        <charset val="1"/>
      </rPr>
      <t>应传感器和各向异性磁电阻传感器速成表 By Amamitsu 2024.03.18</t>
    </r>
    <phoneticPr fontId="1"/>
  </si>
  <si>
    <t>（可有可无）</t>
    <rPh sb="1" eb="2">
      <t>ke you ke wu</t>
    </rPh>
    <phoneticPr fontId="1"/>
  </si>
  <si>
    <t>测试：aorrytsm</t>
    <rPh sb="0" eb="1">
      <t>ce shi</t>
    </rPh>
    <phoneticPr fontId="1"/>
  </si>
  <si>
    <t>图没显示全的话，自己调一下纵轴最大值</t>
    <rPh sb="0" eb="1">
      <t>tu</t>
    </rPh>
    <rPh sb="1" eb="2">
      <t>mei xian shi quan de hua</t>
    </rPh>
    <rPh sb="8" eb="9">
      <t>zi ji tiao yi xia</t>
    </rPh>
    <rPh sb="13" eb="14">
      <t>zong zhou</t>
    </rPh>
    <rPh sb="15" eb="16">
      <t>zui da zhi</t>
    </rPh>
    <phoneticPr fontId="1"/>
  </si>
  <si>
    <r>
      <t>B</t>
    </r>
    <r>
      <rPr>
        <sz val="8"/>
        <color theme="1"/>
        <rFont val="游ゴシック"/>
        <family val="3"/>
        <charset val="128"/>
      </rPr>
      <t>（78~89行填入</t>
    </r>
    <r>
      <rPr>
        <sz val="8"/>
        <color theme="1"/>
        <rFont val="Yu Gothic"/>
        <family val="3"/>
        <charset val="1"/>
      </rPr>
      <t>负数）</t>
    </r>
    <rPh sb="7" eb="8">
      <t>hang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</si>
</sst>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0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theme="1"/>
      <name val="Yu Gothic"/>
      <family val="3"/>
      <charset val="128"/>
    </font>
    <font>
      <sz val="12"/>
      <color theme="1"/>
      <name val="Yu Gothic"/>
      <family val="3"/>
      <charset val="1"/>
    </font>
    <font>
      <sz val="22"/>
      <color theme="1"/>
      <name val="游ゴシック"/>
      <family val="2"/>
      <charset val="128"/>
      <scheme val="minor"/>
    </font>
    <font>
      <sz val="22"/>
      <color theme="1"/>
      <name val="Yu Gothic"/>
      <family val="3"/>
      <charset val="1"/>
    </font>
    <font>
      <sz val="8"/>
      <color theme="1"/>
      <name val="游ゴシック"/>
      <family val="3"/>
      <charset val="128"/>
    </font>
    <font>
      <sz val="22"/>
      <color theme="1"/>
      <name val="Klee Medium"/>
      <family val="1"/>
      <charset val="128"/>
    </font>
    <font>
      <sz val="8"/>
      <color theme="1"/>
      <name val="Yu Gothic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2" xfId="0" applyBorder="1">
      <alignment vertical="center"/>
    </xf>
    <xf numFmtId="0" fontId="0" fillId="4" borderId="0" xfId="0" applyFill="1">
      <alignment vertical="center"/>
    </xf>
    <xf numFmtId="176" fontId="0" fillId="2" borderId="1" xfId="0" applyNumberFormat="1" applyFill="1" applyBorder="1">
      <alignment vertical="center"/>
    </xf>
    <xf numFmtId="0" fontId="2" fillId="2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5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000"/>
              <a:t>V</a:t>
            </a:r>
            <a:r>
              <a:rPr lang="en-US" altLang="ja-JP" sz="1100"/>
              <a:t>H</a:t>
            </a:r>
            <a:r>
              <a:rPr lang="en-US" altLang="ja-JP" sz="2000"/>
              <a:t>-I</a:t>
            </a:r>
            <a:r>
              <a:rPr lang="en-US" altLang="ja-JP" sz="1100"/>
              <a:t>M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CN"/>
        </a:p>
      </c:txPr>
    </c:title>
    <c:autoTitleDeleted val="0"/>
    <c:plotArea>
      <c:layout>
        <c:manualLayout>
          <c:layoutTarget val="inner"/>
          <c:xMode val="edge"/>
          <c:yMode val="edge"/>
          <c:x val="7.2797682067964525E-2"/>
          <c:y val="0.12455333601214645"/>
          <c:w val="0.87347337151934856"/>
          <c:h val="0.7086235724412488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VH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Sheet1!$B$5:$B$14</c:f>
              <c:numCache>
                <c:formatCode>General</c:formatCode>
                <c:ptCount val="10"/>
              </c:numCache>
            </c:numRef>
          </c:xVal>
          <c:yVal>
            <c:numRef>
              <c:f>Sheet1!$H$5:$H$14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94-FF45-AFD1-9B17BA144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870863"/>
        <c:axId val="614228223"/>
      </c:scatterChart>
      <c:valAx>
        <c:axId val="106887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I</a:t>
                </a:r>
                <a:r>
                  <a:rPr lang="en-US" altLang="ja-JP" sz="1000"/>
                  <a:t>M</a:t>
                </a:r>
                <a:r>
                  <a:rPr lang="en-US" altLang="ja-JP" sz="1400"/>
                  <a:t>(A)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CN"/>
          </a:p>
        </c:txPr>
        <c:crossAx val="614228223"/>
        <c:crosses val="autoZero"/>
        <c:crossBetween val="midCat"/>
      </c:valAx>
      <c:valAx>
        <c:axId val="614228223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V</a:t>
                </a:r>
                <a:r>
                  <a:rPr lang="en-US" altLang="ja-JP" sz="1000"/>
                  <a:t>H</a:t>
                </a:r>
                <a:r>
                  <a:rPr lang="en-US" altLang="ja-JP" sz="1400"/>
                  <a:t>(mV)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CN"/>
          </a:p>
        </c:txPr>
        <c:crossAx val="106887086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000"/>
              <a:t>V</a:t>
            </a:r>
            <a:r>
              <a:rPr lang="en-US" altLang="ja-JP" sz="1100"/>
              <a:t>H</a:t>
            </a:r>
            <a:r>
              <a:rPr lang="en-US" altLang="ja-JP" sz="2000"/>
              <a:t>-I</a:t>
            </a:r>
            <a:r>
              <a:rPr lang="en-US" altLang="ja-JP" sz="1100"/>
              <a:t>S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VH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Sheet1!$B$17:$B$27</c:f>
              <c:numCache>
                <c:formatCode>General</c:formatCode>
                <c:ptCount val="11"/>
              </c:numCache>
            </c:numRef>
          </c:xVal>
          <c:yVal>
            <c:numRef>
              <c:f>Sheet1!$H$17:$H$27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47-A14D-938E-13230CFFF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870863"/>
        <c:axId val="614228223"/>
      </c:scatterChart>
      <c:valAx>
        <c:axId val="1068870863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I</a:t>
                </a:r>
                <a:r>
                  <a:rPr lang="en-US" altLang="ja-JP" sz="1000"/>
                  <a:t>S</a:t>
                </a:r>
                <a:r>
                  <a:rPr lang="en-US" altLang="ja-JP" sz="1400"/>
                  <a:t>(mA)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CN"/>
          </a:p>
        </c:txPr>
        <c:crossAx val="614228223"/>
        <c:crosses val="autoZero"/>
        <c:crossBetween val="midCat"/>
      </c:valAx>
      <c:valAx>
        <c:axId val="614228223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V</a:t>
                </a:r>
                <a:r>
                  <a:rPr lang="en-US" altLang="ja-JP" sz="1000"/>
                  <a:t>H</a:t>
                </a:r>
                <a:r>
                  <a:rPr lang="en-US" altLang="ja-JP" sz="1400"/>
                  <a:t>(mV)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CN"/>
          </a:p>
        </c:txPr>
        <c:crossAx val="106887086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000"/>
              <a:t>B-x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VH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Sheet1!$A$31:$A$61</c:f>
              <c:numCache>
                <c:formatCode>0.0</c:formatCode>
                <c:ptCount val="31"/>
              </c:numCache>
            </c:numRef>
          </c:xVal>
          <c:yVal>
            <c:numRef>
              <c:f>Sheet1!$G$31:$G$61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65-D345-9A9A-27D78E84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870863"/>
        <c:axId val="614228223"/>
      </c:scatterChart>
      <c:valAx>
        <c:axId val="1068870863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x(mm)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CN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CN"/>
          </a:p>
        </c:txPr>
        <c:crossAx val="614228223"/>
        <c:crosses val="autoZero"/>
        <c:crossBetween val="midCat"/>
        <c:majorUnit val="20"/>
      </c:valAx>
      <c:valAx>
        <c:axId val="614228223"/>
        <c:scaling>
          <c:orientation val="minMax"/>
          <c:max val="6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B(mT)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CN"/>
          </a:p>
        </c:txPr>
        <c:crossAx val="1068870863"/>
        <c:crosses val="autoZero"/>
        <c:crossBetween val="midCat"/>
        <c:majorUnit val="0.6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just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000"/>
              <a:t>V</a:t>
            </a:r>
            <a:r>
              <a:rPr lang="en-US" altLang="ja-JP" sz="1100"/>
              <a:t>out</a:t>
            </a:r>
            <a:r>
              <a:rPr lang="en-US" altLang="ja-JP" sz="2000"/>
              <a:t>-B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just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VH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Sheet1!$B$65:$B$89</c:f>
              <c:numCache>
                <c:formatCode>General</c:formatCode>
                <c:ptCount val="25"/>
              </c:numCache>
            </c:numRef>
          </c:xVal>
          <c:yVal>
            <c:numRef>
              <c:f>Sheet1!$C$65:$C$89</c:f>
              <c:numCache>
                <c:formatCode>General</c:formatCode>
                <c:ptCount val="2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E3-B946-9D6A-89DFEFD61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870863"/>
        <c:axId val="614228223"/>
      </c:scatterChart>
      <c:valAx>
        <c:axId val="1068870863"/>
        <c:scaling>
          <c:orientation val="minMax"/>
          <c:max val="18"/>
          <c:min val="-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B(Gs)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CN"/>
          </a:p>
        </c:txPr>
        <c:crossAx val="614228223"/>
        <c:crosses val="autoZero"/>
        <c:crossBetween val="midCat"/>
        <c:majorUnit val="2"/>
      </c:valAx>
      <c:valAx>
        <c:axId val="614228223"/>
        <c:scaling>
          <c:orientation val="minMax"/>
          <c:max val="35"/>
          <c:min val="-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V</a:t>
                </a:r>
                <a:r>
                  <a:rPr lang="en-US" altLang="ja-JP" sz="1000"/>
                  <a:t>out</a:t>
                </a:r>
                <a:r>
                  <a:rPr lang="en-US" altLang="ja-JP" sz="1400"/>
                  <a:t>(mV)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CN"/>
          </a:p>
        </c:txPr>
        <c:crossAx val="106887086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Vout</a:t>
            </a:r>
            <a:r>
              <a:rPr lang="en-US" altLang="zh-CN"/>
              <a:t>-</a:t>
            </a:r>
            <a:r>
              <a:rPr lang="en-US" altLang="ja-CN"/>
              <a:t>θ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Sheet1!$B$91</c:f>
              <c:strCache>
                <c:ptCount val="1"/>
                <c:pt idx="0">
                  <c:v>Vout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Sheet1!$A$92:$A$111</c:f>
              <c:numCache>
                <c:formatCode>General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Sheet1!$B$92:$B$111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A7-5F48-A276-B41BBE6F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169263"/>
        <c:axId val="2061069631"/>
      </c:scatterChart>
      <c:valAx>
        <c:axId val="172416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CN"/>
                  <a:t>θ(˚ 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CN"/>
          </a:p>
        </c:txPr>
        <c:crossAx val="2061069631"/>
        <c:crosses val="autoZero"/>
        <c:crossBetween val="midCat"/>
        <c:majorUnit val="5"/>
      </c:valAx>
      <c:valAx>
        <c:axId val="206106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</a:t>
                </a:r>
                <a:r>
                  <a:rPr lang="en-US" altLang="ja-JP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out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(mV)</a:t>
                </a:r>
                <a:endParaRPr lang="ja-JP" alt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CN"/>
          </a:p>
        </c:txPr>
        <c:crossAx val="172416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3.xml"/><Relationship Id="rId7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10" Type="http://schemas.openxmlformats.org/officeDocument/2006/relationships/image" Target="../media/image5.png"/><Relationship Id="rId4" Type="http://schemas.openxmlformats.org/officeDocument/2006/relationships/chart" Target="../charts/chart4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43465</xdr:colOff>
      <xdr:row>3</xdr:row>
      <xdr:rowOff>104298</xdr:rowOff>
    </xdr:from>
    <xdr:to>
      <xdr:col>20</xdr:col>
      <xdr:colOff>179190</xdr:colOff>
      <xdr:row>20</xdr:row>
      <xdr:rowOff>104296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7C5F773-133E-CC43-340C-78BF6E9A1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402062</xdr:colOff>
      <xdr:row>3</xdr:row>
      <xdr:rowOff>96947</xdr:rowOff>
    </xdr:from>
    <xdr:to>
      <xdr:col>27</xdr:col>
      <xdr:colOff>537786</xdr:colOff>
      <xdr:row>20</xdr:row>
      <xdr:rowOff>96946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C865DD5-C0A9-BA49-BAC3-83AFDF0E0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417566</xdr:colOff>
      <xdr:row>44</xdr:row>
      <xdr:rowOff>130443</xdr:rowOff>
    </xdr:from>
    <xdr:to>
      <xdr:col>14</xdr:col>
      <xdr:colOff>553290</xdr:colOff>
      <xdr:row>61</xdr:row>
      <xdr:rowOff>130443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4CC073B-FD80-054D-B912-E6D7B3C69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578162</xdr:colOff>
      <xdr:row>74</xdr:row>
      <xdr:rowOff>249496</xdr:rowOff>
    </xdr:from>
    <xdr:to>
      <xdr:col>12</xdr:col>
      <xdr:colOff>713887</xdr:colOff>
      <xdr:row>91</xdr:row>
      <xdr:rowOff>249495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796FFC18-B45C-134F-A13D-860BDDD1D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890429</xdr:colOff>
      <xdr:row>95</xdr:row>
      <xdr:rowOff>73119</xdr:rowOff>
    </xdr:from>
    <xdr:to>
      <xdr:col>11</xdr:col>
      <xdr:colOff>150605</xdr:colOff>
      <xdr:row>111</xdr:row>
      <xdr:rowOff>116462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0E390A27-AAC0-FF88-5AE5-D84407827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41867</xdr:colOff>
      <xdr:row>1</xdr:row>
      <xdr:rowOff>83736</xdr:rowOff>
    </xdr:from>
    <xdr:to>
      <xdr:col>20</xdr:col>
      <xdr:colOff>222180</xdr:colOff>
      <xdr:row>2</xdr:row>
      <xdr:rowOff>95195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D5397902-C03F-1450-3B30-A8AF40581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39340" y="334945"/>
          <a:ext cx="7772400" cy="458658"/>
        </a:xfrm>
        <a:prstGeom prst="rect">
          <a:avLst/>
        </a:prstGeom>
      </xdr:spPr>
    </xdr:pic>
    <xdr:clientData/>
  </xdr:twoCellAnchor>
  <xdr:twoCellAnchor editAs="oneCell">
    <xdr:from>
      <xdr:col>7</xdr:col>
      <xdr:colOff>390770</xdr:colOff>
      <xdr:row>38</xdr:row>
      <xdr:rowOff>83736</xdr:rowOff>
    </xdr:from>
    <xdr:to>
      <xdr:col>15</xdr:col>
      <xdr:colOff>571083</xdr:colOff>
      <xdr:row>42</xdr:row>
      <xdr:rowOff>126527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C9F597FF-DF57-9EDC-1C51-12AE20302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188" y="9629670"/>
          <a:ext cx="7772400" cy="1047627"/>
        </a:xfrm>
        <a:prstGeom prst="rect">
          <a:avLst/>
        </a:prstGeom>
      </xdr:spPr>
    </xdr:pic>
    <xdr:clientData/>
  </xdr:twoCellAnchor>
  <xdr:twoCellAnchor>
    <xdr:from>
      <xdr:col>9</xdr:col>
      <xdr:colOff>27912</xdr:colOff>
      <xdr:row>7</xdr:row>
      <xdr:rowOff>125604</xdr:rowOff>
    </xdr:from>
    <xdr:to>
      <xdr:col>11</xdr:col>
      <xdr:colOff>415890</xdr:colOff>
      <xdr:row>37</xdr:row>
      <xdr:rowOff>223297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596C9DA3-FBB7-9113-6287-ADA4BD121CA2}"/>
            </a:ext>
          </a:extLst>
        </xdr:cNvPr>
        <xdr:cNvCxnSpPr/>
      </xdr:nvCxnSpPr>
      <xdr:spPr>
        <a:xfrm flipV="1">
          <a:off x="8778352" y="1884066"/>
          <a:ext cx="2286000" cy="763395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97692</xdr:colOff>
      <xdr:row>19</xdr:row>
      <xdr:rowOff>41868</xdr:rowOff>
    </xdr:from>
    <xdr:to>
      <xdr:col>12</xdr:col>
      <xdr:colOff>851318</xdr:colOff>
      <xdr:row>37</xdr:row>
      <xdr:rowOff>153517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9A515BB5-41C6-4542-9573-4FF779EE8375}"/>
            </a:ext>
          </a:extLst>
        </xdr:cNvPr>
        <xdr:cNvCxnSpPr/>
      </xdr:nvCxnSpPr>
      <xdr:spPr>
        <a:xfrm flipH="1" flipV="1">
          <a:off x="10746154" y="4814835"/>
          <a:ext cx="1702637" cy="463340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641977</xdr:colOff>
      <xdr:row>21</xdr:row>
      <xdr:rowOff>209339</xdr:rowOff>
    </xdr:from>
    <xdr:to>
      <xdr:col>21</xdr:col>
      <xdr:colOff>822290</xdr:colOff>
      <xdr:row>35</xdr:row>
      <xdr:rowOff>9426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A3AF01F8-C841-46A6-3A05-8FD70FFFD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188461" y="5484724"/>
          <a:ext cx="7772400" cy="3317009"/>
        </a:xfrm>
        <a:prstGeom prst="rect">
          <a:avLst/>
        </a:prstGeom>
      </xdr:spPr>
    </xdr:pic>
    <xdr:clientData/>
  </xdr:twoCellAnchor>
  <xdr:twoCellAnchor>
    <xdr:from>
      <xdr:col>12</xdr:col>
      <xdr:colOff>935054</xdr:colOff>
      <xdr:row>25</xdr:row>
      <xdr:rowOff>111648</xdr:rowOff>
    </xdr:from>
    <xdr:to>
      <xdr:col>13</xdr:col>
      <xdr:colOff>767582</xdr:colOff>
      <xdr:row>28</xdr:row>
      <xdr:rowOff>13956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548E48C3-11A9-1E41-8F19-78BA9F59F3FB}"/>
            </a:ext>
          </a:extLst>
        </xdr:cNvPr>
        <xdr:cNvCxnSpPr/>
      </xdr:nvCxnSpPr>
      <xdr:spPr>
        <a:xfrm flipH="1">
          <a:off x="12532527" y="6391868"/>
          <a:ext cx="781539" cy="65593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13956</xdr:colOff>
      <xdr:row>26</xdr:row>
      <xdr:rowOff>83735</xdr:rowOff>
    </xdr:from>
    <xdr:to>
      <xdr:col>13</xdr:col>
      <xdr:colOff>711758</xdr:colOff>
      <xdr:row>30</xdr:row>
      <xdr:rowOff>181428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B913EA93-ABA0-8044-AD04-2FA0EC170325}"/>
            </a:ext>
          </a:extLst>
        </xdr:cNvPr>
        <xdr:cNvCxnSpPr/>
      </xdr:nvCxnSpPr>
      <xdr:spPr>
        <a:xfrm flipH="1" flipV="1">
          <a:off x="12560440" y="6615164"/>
          <a:ext cx="697802" cy="110252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947894</xdr:colOff>
      <xdr:row>30</xdr:row>
      <xdr:rowOff>124486</xdr:rowOff>
    </xdr:from>
    <xdr:to>
      <xdr:col>13</xdr:col>
      <xdr:colOff>614065</xdr:colOff>
      <xdr:row>33</xdr:row>
      <xdr:rowOff>195385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4395BA1D-7825-684B-90BF-E9BC96ED7CBE}"/>
            </a:ext>
          </a:extLst>
        </xdr:cNvPr>
        <xdr:cNvCxnSpPr/>
      </xdr:nvCxnSpPr>
      <xdr:spPr>
        <a:xfrm flipH="1" flipV="1">
          <a:off x="12545367" y="7660750"/>
          <a:ext cx="615182" cy="8245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814848</xdr:colOff>
      <xdr:row>61</xdr:row>
      <xdr:rowOff>224226</xdr:rowOff>
    </xdr:from>
    <xdr:to>
      <xdr:col>14</xdr:col>
      <xdr:colOff>399005</xdr:colOff>
      <xdr:row>72</xdr:row>
      <xdr:rowOff>127929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F3CD083B-7A77-4869-EF1D-52FC922B1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07648" y="15718226"/>
          <a:ext cx="7170290" cy="2697703"/>
        </a:xfrm>
        <a:prstGeom prst="rect">
          <a:avLst/>
        </a:prstGeom>
      </xdr:spPr>
    </xdr:pic>
    <xdr:clientData/>
  </xdr:twoCellAnchor>
  <xdr:twoCellAnchor editAs="oneCell">
    <xdr:from>
      <xdr:col>14</xdr:col>
      <xdr:colOff>433658</xdr:colOff>
      <xdr:row>59</xdr:row>
      <xdr:rowOff>123902</xdr:rowOff>
    </xdr:from>
    <xdr:to>
      <xdr:col>18</xdr:col>
      <xdr:colOff>929267</xdr:colOff>
      <xdr:row>97</xdr:row>
      <xdr:rowOff>183863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234971D4-BD40-2C63-E70A-E105F0F79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062926" y="14744390"/>
          <a:ext cx="4336585" cy="9476546"/>
        </a:xfrm>
        <a:prstGeom prst="rect">
          <a:avLst/>
        </a:prstGeom>
      </xdr:spPr>
    </xdr:pic>
    <xdr:clientData/>
  </xdr:twoCellAnchor>
  <xdr:twoCellAnchor>
    <xdr:from>
      <xdr:col>14</xdr:col>
      <xdr:colOff>609600</xdr:colOff>
      <xdr:row>94</xdr:row>
      <xdr:rowOff>50800</xdr:rowOff>
    </xdr:from>
    <xdr:to>
      <xdr:col>17</xdr:col>
      <xdr:colOff>287867</xdr:colOff>
      <xdr:row>99</xdr:row>
      <xdr:rowOff>169333</xdr:rowOff>
    </xdr:to>
    <xdr:sp macro="" textlink="">
      <xdr:nvSpPr>
        <xdr:cNvPr id="28" name="円/楕円 27">
          <a:extLst>
            <a:ext uri="{FF2B5EF4-FFF2-40B4-BE49-F238E27FC236}">
              <a16:creationId xmlns:a16="http://schemas.microsoft.com/office/drawing/2014/main" id="{98A94438-7180-7F43-DFEC-944E0588A41C}"/>
            </a:ext>
          </a:extLst>
        </xdr:cNvPr>
        <xdr:cNvSpPr/>
      </xdr:nvSpPr>
      <xdr:spPr>
        <a:xfrm>
          <a:off x="14088533" y="23926800"/>
          <a:ext cx="2523067" cy="1388533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ja-JP" altLang="en-US" sz="1100"/>
        </a:p>
      </xdr:txBody>
    </xdr:sp>
    <xdr:clientData/>
  </xdr:twoCellAnchor>
  <xdr:twoCellAnchor>
    <xdr:from>
      <xdr:col>14</xdr:col>
      <xdr:colOff>33867</xdr:colOff>
      <xdr:row>71</xdr:row>
      <xdr:rowOff>220133</xdr:rowOff>
    </xdr:from>
    <xdr:to>
      <xdr:col>14</xdr:col>
      <xdr:colOff>829734</xdr:colOff>
      <xdr:row>96</xdr:row>
      <xdr:rowOff>50800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BAD49009-DEC6-9C4F-A484-72ABBB7BE6F4}"/>
            </a:ext>
          </a:extLst>
        </xdr:cNvPr>
        <xdr:cNvCxnSpPr/>
      </xdr:nvCxnSpPr>
      <xdr:spPr>
        <a:xfrm flipH="1" flipV="1">
          <a:off x="13512800" y="18254133"/>
          <a:ext cx="795867" cy="618066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8F2A-436B-C74B-BA52-601E8D15EE89}">
  <dimension ref="A1:X114"/>
  <sheetViews>
    <sheetView tabSelected="1" topLeftCell="A39" zoomScale="94" zoomScaleNormal="200" workbookViewId="0">
      <selection activeCell="L13" sqref="L13"/>
    </sheetView>
  </sheetViews>
  <sheetFormatPr baseColWidth="10" defaultRowHeight="20"/>
  <cols>
    <col min="2" max="2" width="13" bestFit="1" customWidth="1"/>
  </cols>
  <sheetData>
    <row r="1" spans="1:24" ht="77" customHeight="1">
      <c r="A1" s="11" t="s">
        <v>33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24" s="9" customFormat="1" ht="35" customHeight="1">
      <c r="A2" s="12" t="s">
        <v>35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24">
      <c r="A3" s="3" t="s">
        <v>0</v>
      </c>
      <c r="E3" t="s">
        <v>9</v>
      </c>
      <c r="F3">
        <v>0.3</v>
      </c>
      <c r="G3" t="s">
        <v>10</v>
      </c>
      <c r="H3">
        <v>3.5999999999999997E-2</v>
      </c>
      <c r="I3" t="s">
        <v>25</v>
      </c>
      <c r="J3">
        <v>3200</v>
      </c>
      <c r="U3" s="10" t="s">
        <v>36</v>
      </c>
      <c r="V3" s="10"/>
      <c r="W3" s="10"/>
      <c r="X3" s="10"/>
    </row>
    <row r="4" spans="1:24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s="5" t="s">
        <v>8</v>
      </c>
      <c r="I4" t="s">
        <v>21</v>
      </c>
      <c r="J4" t="s">
        <v>16</v>
      </c>
    </row>
    <row r="5" spans="1:24">
      <c r="A5">
        <v>0</v>
      </c>
      <c r="B5" s="2"/>
      <c r="C5" s="2"/>
      <c r="D5" s="2"/>
      <c r="E5" s="2"/>
      <c r="F5" s="2"/>
      <c r="G5" s="2"/>
      <c r="H5" s="5">
        <f>(D5-E5+F5-G5)/4</f>
        <v>0</v>
      </c>
      <c r="I5">
        <f>B5^2</f>
        <v>0</v>
      </c>
      <c r="J5">
        <f>B5*H5</f>
        <v>0</v>
      </c>
      <c r="K5" t="e">
        <f>H5/0.005/C5</f>
        <v>#DIV/0!</v>
      </c>
      <c r="L5" s="5" t="s">
        <v>15</v>
      </c>
      <c r="M5" s="5"/>
    </row>
    <row r="6" spans="1:24">
      <c r="A6">
        <v>1</v>
      </c>
      <c r="B6" s="2"/>
      <c r="C6" s="2"/>
      <c r="D6" s="2"/>
      <c r="E6" s="2"/>
      <c r="F6" s="2"/>
      <c r="G6" s="2"/>
      <c r="H6" s="5">
        <f t="shared" ref="H6:H14" si="0">(D6-E6+F6-G6)/4</f>
        <v>0</v>
      </c>
      <c r="I6">
        <f t="shared" ref="I6:I14" si="1">B6^2</f>
        <v>0</v>
      </c>
      <c r="J6">
        <f t="shared" ref="J6:J14" si="2">B6*H6</f>
        <v>0</v>
      </c>
      <c r="K6" t="e">
        <f t="shared" ref="K6:K14" si="3">H6/0.005/C6</f>
        <v>#DIV/0!</v>
      </c>
      <c r="L6" s="5" t="s">
        <v>13</v>
      </c>
      <c r="M6" s="5" t="e">
        <f>H15-M7*B15</f>
        <v>#DIV/0!</v>
      </c>
    </row>
    <row r="7" spans="1:24">
      <c r="A7">
        <v>2</v>
      </c>
      <c r="B7" s="2"/>
      <c r="C7" s="2"/>
      <c r="D7" s="2"/>
      <c r="E7" s="2"/>
      <c r="F7" s="2"/>
      <c r="G7" s="2"/>
      <c r="H7" s="5">
        <f t="shared" si="0"/>
        <v>0</v>
      </c>
      <c r="I7">
        <f t="shared" si="1"/>
        <v>0</v>
      </c>
      <c r="J7">
        <f t="shared" si="2"/>
        <v>0</v>
      </c>
      <c r="K7" t="e">
        <f t="shared" si="3"/>
        <v>#DIV/0!</v>
      </c>
      <c r="L7" s="5" t="s">
        <v>14</v>
      </c>
      <c r="M7" s="5" t="e">
        <f>(B15*H15-J15)/(B15^2-D15)</f>
        <v>#DIV/0!</v>
      </c>
    </row>
    <row r="8" spans="1:24">
      <c r="A8">
        <v>3</v>
      </c>
      <c r="B8" s="2"/>
      <c r="C8" s="2"/>
      <c r="D8" s="2"/>
      <c r="E8" s="2"/>
      <c r="F8" s="2"/>
      <c r="G8" s="2"/>
      <c r="H8" s="5">
        <f t="shared" si="0"/>
        <v>0</v>
      </c>
      <c r="I8">
        <f t="shared" si="1"/>
        <v>0</v>
      </c>
      <c r="J8">
        <f t="shared" si="2"/>
        <v>0</v>
      </c>
      <c r="K8" t="e">
        <f t="shared" si="3"/>
        <v>#DIV/0!</v>
      </c>
    </row>
    <row r="9" spans="1:24">
      <c r="A9">
        <v>4</v>
      </c>
      <c r="B9" s="2"/>
      <c r="C9" s="2"/>
      <c r="D9" s="2"/>
      <c r="E9" s="2"/>
      <c r="F9" s="2"/>
      <c r="G9" s="2"/>
      <c r="H9" s="5">
        <f t="shared" si="0"/>
        <v>0</v>
      </c>
      <c r="I9">
        <f t="shared" si="1"/>
        <v>0</v>
      </c>
      <c r="J9">
        <f t="shared" si="2"/>
        <v>0</v>
      </c>
      <c r="K9" t="e">
        <f t="shared" si="3"/>
        <v>#DIV/0!</v>
      </c>
    </row>
    <row r="10" spans="1:24">
      <c r="A10">
        <v>5</v>
      </c>
      <c r="B10" s="2"/>
      <c r="C10" s="2"/>
      <c r="D10" s="2"/>
      <c r="E10" s="2"/>
      <c r="F10" s="2"/>
      <c r="G10" s="2"/>
      <c r="H10" s="5">
        <f t="shared" si="0"/>
        <v>0</v>
      </c>
      <c r="I10">
        <f t="shared" si="1"/>
        <v>0</v>
      </c>
      <c r="J10">
        <f t="shared" si="2"/>
        <v>0</v>
      </c>
      <c r="K10" t="e">
        <f t="shared" si="3"/>
        <v>#DIV/0!</v>
      </c>
    </row>
    <row r="11" spans="1:24">
      <c r="A11">
        <v>6</v>
      </c>
      <c r="B11" s="2"/>
      <c r="C11" s="2"/>
      <c r="D11" s="2"/>
      <c r="E11" s="2"/>
      <c r="F11" s="2"/>
      <c r="G11" s="2"/>
      <c r="H11" s="5">
        <f t="shared" si="0"/>
        <v>0</v>
      </c>
      <c r="I11">
        <f>B11^2</f>
        <v>0</v>
      </c>
      <c r="J11">
        <f t="shared" si="2"/>
        <v>0</v>
      </c>
      <c r="K11" t="e">
        <f t="shared" si="3"/>
        <v>#DIV/0!</v>
      </c>
    </row>
    <row r="12" spans="1:24">
      <c r="A12">
        <v>7</v>
      </c>
      <c r="B12" s="2"/>
      <c r="C12" s="2"/>
      <c r="D12" s="2"/>
      <c r="E12" s="2"/>
      <c r="F12" s="2"/>
      <c r="G12" s="2"/>
      <c r="H12" s="5">
        <f t="shared" si="0"/>
        <v>0</v>
      </c>
      <c r="I12">
        <f t="shared" si="1"/>
        <v>0</v>
      </c>
      <c r="J12">
        <f t="shared" si="2"/>
        <v>0</v>
      </c>
      <c r="K12" t="e">
        <f t="shared" si="3"/>
        <v>#DIV/0!</v>
      </c>
    </row>
    <row r="13" spans="1:24">
      <c r="A13">
        <v>8</v>
      </c>
      <c r="B13" s="2"/>
      <c r="C13" s="2"/>
      <c r="D13" s="2"/>
      <c r="E13" s="2"/>
      <c r="F13" s="2"/>
      <c r="G13" s="2"/>
      <c r="H13" s="5">
        <f t="shared" si="0"/>
        <v>0</v>
      </c>
      <c r="I13">
        <f t="shared" si="1"/>
        <v>0</v>
      </c>
      <c r="J13">
        <f t="shared" si="2"/>
        <v>0</v>
      </c>
      <c r="K13" t="e">
        <f t="shared" si="3"/>
        <v>#DIV/0!</v>
      </c>
    </row>
    <row r="14" spans="1:24">
      <c r="A14">
        <v>9</v>
      </c>
      <c r="B14" s="2"/>
      <c r="C14" s="2"/>
      <c r="D14" s="2"/>
      <c r="E14" s="2"/>
      <c r="F14" s="2"/>
      <c r="G14" s="2"/>
      <c r="H14" s="5">
        <f t="shared" si="0"/>
        <v>0</v>
      </c>
      <c r="I14">
        <f t="shared" si="1"/>
        <v>0</v>
      </c>
      <c r="J14">
        <f t="shared" si="2"/>
        <v>0</v>
      </c>
      <c r="K14" t="e">
        <f t="shared" si="3"/>
        <v>#DIV/0!</v>
      </c>
    </row>
    <row r="15" spans="1:24">
      <c r="A15" t="s">
        <v>17</v>
      </c>
      <c r="B15" t="e">
        <f>AVERAGE(B5:B14)</f>
        <v>#DIV/0!</v>
      </c>
      <c r="C15" t="s">
        <v>20</v>
      </c>
      <c r="D15">
        <f>AVERAGE(I5:I14)</f>
        <v>0</v>
      </c>
      <c r="G15" t="s">
        <v>18</v>
      </c>
      <c r="H15">
        <f>AVERAGE(H5:H14)</f>
        <v>0</v>
      </c>
      <c r="I15" t="s">
        <v>19</v>
      </c>
      <c r="J15">
        <f>AVERAGE(J5:J14)</f>
        <v>0</v>
      </c>
    </row>
    <row r="16" spans="1:24">
      <c r="A16" s="3" t="s">
        <v>11</v>
      </c>
      <c r="B16" t="s">
        <v>26</v>
      </c>
      <c r="D16" t="s">
        <v>4</v>
      </c>
      <c r="E16" t="s">
        <v>5</v>
      </c>
      <c r="F16" t="s">
        <v>6</v>
      </c>
      <c r="G16" t="s">
        <v>7</v>
      </c>
      <c r="H16" s="5" t="s">
        <v>8</v>
      </c>
      <c r="I16" t="s">
        <v>21</v>
      </c>
      <c r="J16" t="s">
        <v>16</v>
      </c>
    </row>
    <row r="17" spans="1:13">
      <c r="A17">
        <v>0</v>
      </c>
      <c r="B17" s="2"/>
      <c r="D17" s="2"/>
      <c r="E17" s="2"/>
      <c r="F17" s="2"/>
      <c r="G17" s="2"/>
      <c r="H17" s="5">
        <f>(D17-E17+F17-G17)/4</f>
        <v>0</v>
      </c>
      <c r="I17">
        <f>B17^2</f>
        <v>0</v>
      </c>
      <c r="J17">
        <f>B17*H17</f>
        <v>0</v>
      </c>
      <c r="K17" t="e">
        <f>H17/B17/6.65432444</f>
        <v>#DIV/0!</v>
      </c>
      <c r="L17" s="5" t="s">
        <v>15</v>
      </c>
      <c r="M17" s="5"/>
    </row>
    <row r="18" spans="1:13">
      <c r="A18">
        <v>1</v>
      </c>
      <c r="B18" s="2"/>
      <c r="D18" s="2"/>
      <c r="E18" s="2"/>
      <c r="F18" s="2"/>
      <c r="G18" s="2"/>
      <c r="H18" s="5">
        <f t="shared" ref="H18:H26" si="4">(D18-E18+F18-G18)/4</f>
        <v>0</v>
      </c>
      <c r="I18">
        <f t="shared" ref="I18:I26" si="5">B18^2</f>
        <v>0</v>
      </c>
      <c r="J18">
        <f t="shared" ref="J18:J27" si="6">B18*H18</f>
        <v>0</v>
      </c>
      <c r="K18" t="e">
        <f t="shared" ref="K18:K27" si="7">H18/B18/6.65432444</f>
        <v>#DIV/0!</v>
      </c>
      <c r="L18" s="5" t="s">
        <v>13</v>
      </c>
      <c r="M18" s="5" t="e">
        <f>H28-M19*B28</f>
        <v>#DIV/0!</v>
      </c>
    </row>
    <row r="19" spans="1:13">
      <c r="A19">
        <v>2</v>
      </c>
      <c r="B19" s="2"/>
      <c r="D19" s="2"/>
      <c r="E19" s="2"/>
      <c r="F19" s="2"/>
      <c r="G19" s="2"/>
      <c r="H19" s="5">
        <f t="shared" si="4"/>
        <v>0</v>
      </c>
      <c r="I19">
        <f t="shared" si="5"/>
        <v>0</v>
      </c>
      <c r="J19">
        <f t="shared" si="6"/>
        <v>0</v>
      </c>
      <c r="K19" t="e">
        <f t="shared" si="7"/>
        <v>#DIV/0!</v>
      </c>
      <c r="L19" s="5" t="s">
        <v>14</v>
      </c>
      <c r="M19" s="5" t="e">
        <f>(B28*H28-J28)/(B28^2-D28)</f>
        <v>#DIV/0!</v>
      </c>
    </row>
    <row r="20" spans="1:13">
      <c r="A20">
        <v>3</v>
      </c>
      <c r="B20" s="2"/>
      <c r="D20" s="2"/>
      <c r="E20" s="2"/>
      <c r="F20" s="2"/>
      <c r="G20" s="2"/>
      <c r="H20" s="5">
        <f t="shared" si="4"/>
        <v>0</v>
      </c>
      <c r="I20">
        <f t="shared" si="5"/>
        <v>0</v>
      </c>
      <c r="J20">
        <f t="shared" si="6"/>
        <v>0</v>
      </c>
      <c r="K20" t="e">
        <f t="shared" si="7"/>
        <v>#DIV/0!</v>
      </c>
    </row>
    <row r="21" spans="1:13">
      <c r="A21">
        <v>4</v>
      </c>
      <c r="B21" s="2"/>
      <c r="D21" s="2"/>
      <c r="E21" s="2"/>
      <c r="F21" s="2"/>
      <c r="G21" s="2"/>
      <c r="H21" s="5">
        <f t="shared" si="4"/>
        <v>0</v>
      </c>
      <c r="I21">
        <f t="shared" si="5"/>
        <v>0</v>
      </c>
      <c r="J21">
        <f t="shared" si="6"/>
        <v>0</v>
      </c>
      <c r="K21" t="e">
        <f t="shared" si="7"/>
        <v>#DIV/0!</v>
      </c>
    </row>
    <row r="22" spans="1:13">
      <c r="A22">
        <v>5</v>
      </c>
      <c r="B22" s="2"/>
      <c r="D22" s="2"/>
      <c r="E22" s="2"/>
      <c r="F22" s="2"/>
      <c r="G22" s="2"/>
      <c r="H22" s="5">
        <f t="shared" si="4"/>
        <v>0</v>
      </c>
      <c r="I22">
        <f t="shared" si="5"/>
        <v>0</v>
      </c>
      <c r="J22">
        <f t="shared" si="6"/>
        <v>0</v>
      </c>
      <c r="K22" t="e">
        <f t="shared" si="7"/>
        <v>#DIV/0!</v>
      </c>
    </row>
    <row r="23" spans="1:13">
      <c r="A23">
        <v>6</v>
      </c>
      <c r="B23" s="2"/>
      <c r="D23" s="2"/>
      <c r="E23" s="2"/>
      <c r="F23" s="2"/>
      <c r="G23" s="2"/>
      <c r="H23" s="5">
        <f t="shared" si="4"/>
        <v>0</v>
      </c>
      <c r="I23">
        <f t="shared" si="5"/>
        <v>0</v>
      </c>
      <c r="J23">
        <f t="shared" si="6"/>
        <v>0</v>
      </c>
      <c r="K23" t="e">
        <f t="shared" si="7"/>
        <v>#DIV/0!</v>
      </c>
    </row>
    <row r="24" spans="1:13">
      <c r="A24">
        <v>7</v>
      </c>
      <c r="B24" s="2"/>
      <c r="D24" s="2"/>
      <c r="E24" s="2"/>
      <c r="F24" s="2"/>
      <c r="G24" s="2"/>
      <c r="H24" s="5">
        <f t="shared" si="4"/>
        <v>0</v>
      </c>
      <c r="I24">
        <f t="shared" si="5"/>
        <v>0</v>
      </c>
      <c r="J24">
        <f t="shared" si="6"/>
        <v>0</v>
      </c>
      <c r="K24" t="e">
        <f t="shared" si="7"/>
        <v>#DIV/0!</v>
      </c>
    </row>
    <row r="25" spans="1:13">
      <c r="A25">
        <v>8</v>
      </c>
      <c r="B25" s="2"/>
      <c r="D25" s="2"/>
      <c r="E25" s="2"/>
      <c r="F25" s="2"/>
      <c r="G25" s="2"/>
      <c r="H25" s="5">
        <f t="shared" si="4"/>
        <v>0</v>
      </c>
      <c r="I25">
        <f t="shared" si="5"/>
        <v>0</v>
      </c>
      <c r="J25">
        <f t="shared" si="6"/>
        <v>0</v>
      </c>
      <c r="K25" t="e">
        <f t="shared" si="7"/>
        <v>#DIV/0!</v>
      </c>
    </row>
    <row r="26" spans="1:13">
      <c r="A26">
        <v>9</v>
      </c>
      <c r="B26" s="2"/>
      <c r="D26" s="2"/>
      <c r="E26" s="2"/>
      <c r="F26" s="2"/>
      <c r="G26" s="2"/>
      <c r="H26" s="5">
        <f t="shared" si="4"/>
        <v>0</v>
      </c>
      <c r="I26">
        <f t="shared" si="5"/>
        <v>0</v>
      </c>
      <c r="J26">
        <f t="shared" si="6"/>
        <v>0</v>
      </c>
      <c r="K26" t="e">
        <f t="shared" si="7"/>
        <v>#DIV/0!</v>
      </c>
    </row>
    <row r="27" spans="1:13">
      <c r="A27">
        <v>10</v>
      </c>
      <c r="B27" s="2"/>
      <c r="D27" s="2"/>
      <c r="E27" s="2"/>
      <c r="F27" s="2"/>
      <c r="G27" s="2"/>
      <c r="H27" s="5">
        <f>(D27-E27+F27-G27)/4</f>
        <v>0</v>
      </c>
      <c r="I27" s="4">
        <f>B27^2</f>
        <v>0</v>
      </c>
      <c r="J27">
        <f t="shared" si="6"/>
        <v>0</v>
      </c>
      <c r="K27" t="e">
        <f t="shared" si="7"/>
        <v>#DIV/0!</v>
      </c>
      <c r="M27" s="5" t="e">
        <f>M19*1000/MAX(G31:G61)</f>
        <v>#DIV/0!</v>
      </c>
    </row>
    <row r="28" spans="1:13">
      <c r="A28" t="s">
        <v>17</v>
      </c>
      <c r="B28" t="e">
        <f>AVERAGE(B17:B27)</f>
        <v>#DIV/0!</v>
      </c>
      <c r="C28" t="s">
        <v>20</v>
      </c>
      <c r="D28">
        <f>AVERAGE(I17:I27)</f>
        <v>0</v>
      </c>
      <c r="G28" t="s">
        <v>18</v>
      </c>
      <c r="H28">
        <f>AVERAGE(H17:H27)</f>
        <v>0</v>
      </c>
      <c r="I28" t="s">
        <v>19</v>
      </c>
      <c r="J28">
        <f>AVERAGE(J17:J27)</f>
        <v>0</v>
      </c>
    </row>
    <row r="29" spans="1:13">
      <c r="M29" s="5" t="e">
        <f>AVERAGE(K6:K14)</f>
        <v>#DIV/0!</v>
      </c>
    </row>
    <row r="30" spans="1:13">
      <c r="A30" t="s">
        <v>12</v>
      </c>
      <c r="B30" t="s">
        <v>4</v>
      </c>
      <c r="C30" t="s">
        <v>5</v>
      </c>
      <c r="D30" t="s">
        <v>6</v>
      </c>
      <c r="E30" t="s">
        <v>7</v>
      </c>
      <c r="F30" s="5" t="s">
        <v>8</v>
      </c>
      <c r="G30" s="5" t="s">
        <v>3</v>
      </c>
    </row>
    <row r="31" spans="1:13">
      <c r="A31" s="6"/>
      <c r="B31" s="2"/>
      <c r="C31" s="2"/>
      <c r="D31" s="2"/>
      <c r="E31" s="2"/>
      <c r="F31" s="8">
        <f>(B31-C31+D31-E31)/4</f>
        <v>0</v>
      </c>
      <c r="G31" s="8" t="e">
        <f>F31/5/M29*1000</f>
        <v>#DIV/0!</v>
      </c>
      <c r="L31" s="5" t="s">
        <v>29</v>
      </c>
      <c r="M31" s="5" t="e">
        <f>AVERAGE(M27,M29)</f>
        <v>#DIV/0!</v>
      </c>
    </row>
    <row r="32" spans="1:13">
      <c r="A32" s="6"/>
      <c r="B32" s="2"/>
      <c r="C32" s="2"/>
      <c r="D32" s="2"/>
      <c r="E32" s="2"/>
      <c r="F32" s="8">
        <f t="shared" ref="F32:F61" si="8">(B32-C32+D32-E32)/4</f>
        <v>0</v>
      </c>
      <c r="G32" s="8" t="e">
        <f>F32/5/M29*1000</f>
        <v>#DIV/0!</v>
      </c>
    </row>
    <row r="33" spans="1:13">
      <c r="A33" s="6"/>
      <c r="B33" s="2"/>
      <c r="C33" s="2"/>
      <c r="D33" s="2"/>
      <c r="E33" s="2"/>
      <c r="F33" s="8">
        <f t="shared" si="8"/>
        <v>0</v>
      </c>
      <c r="G33" s="8" t="e">
        <f>F33/5/M29*1000</f>
        <v>#DIV/0!</v>
      </c>
    </row>
    <row r="34" spans="1:13">
      <c r="A34" s="6"/>
      <c r="B34" s="2"/>
      <c r="C34" s="2"/>
      <c r="D34" s="2"/>
      <c r="E34" s="2"/>
      <c r="F34" s="8">
        <f t="shared" si="8"/>
        <v>0</v>
      </c>
      <c r="G34" s="8" t="e">
        <f>F34/5/M29*1000</f>
        <v>#DIV/0!</v>
      </c>
    </row>
    <row r="35" spans="1:13">
      <c r="A35" s="6"/>
      <c r="B35" s="2"/>
      <c r="C35" s="2"/>
      <c r="D35" s="2"/>
      <c r="E35" s="2"/>
      <c r="F35" s="8">
        <f t="shared" si="8"/>
        <v>0</v>
      </c>
      <c r="G35" s="8" t="e">
        <f>F35/5/M29*1000</f>
        <v>#DIV/0!</v>
      </c>
    </row>
    <row r="36" spans="1:13">
      <c r="A36" s="6"/>
      <c r="B36" s="2"/>
      <c r="C36" s="2"/>
      <c r="D36" s="2"/>
      <c r="E36" s="2"/>
      <c r="F36" s="8">
        <f t="shared" si="8"/>
        <v>0</v>
      </c>
      <c r="G36" s="8" t="e">
        <f>F36/5/M29*1000</f>
        <v>#DIV/0!</v>
      </c>
    </row>
    <row r="37" spans="1:13">
      <c r="A37" s="6"/>
      <c r="B37" s="2"/>
      <c r="C37" s="2"/>
      <c r="D37" s="2"/>
      <c r="E37" s="2"/>
      <c r="F37" s="8">
        <f t="shared" si="8"/>
        <v>0</v>
      </c>
      <c r="G37" s="8" t="e">
        <f>F37/5/M29*1000</f>
        <v>#DIV/0!</v>
      </c>
    </row>
    <row r="38" spans="1:13">
      <c r="A38" s="6"/>
      <c r="B38" s="2"/>
      <c r="C38" s="2"/>
      <c r="D38" s="2"/>
      <c r="E38" s="2"/>
      <c r="F38" s="8">
        <f t="shared" si="8"/>
        <v>0</v>
      </c>
      <c r="G38" s="8" t="e">
        <f>F38/5/M29*1000</f>
        <v>#DIV/0!</v>
      </c>
    </row>
    <row r="39" spans="1:13">
      <c r="A39" s="6"/>
      <c r="B39" s="2"/>
      <c r="C39" s="2"/>
      <c r="D39" s="2"/>
      <c r="E39" s="2"/>
      <c r="F39" s="8">
        <f t="shared" si="8"/>
        <v>0</v>
      </c>
      <c r="G39" s="8" t="e">
        <f>F39/5/M29*1000</f>
        <v>#DIV/0!</v>
      </c>
    </row>
    <row r="40" spans="1:13">
      <c r="A40" s="6"/>
      <c r="B40" s="2"/>
      <c r="C40" s="2"/>
      <c r="D40" s="2"/>
      <c r="E40" s="2"/>
      <c r="F40" s="8">
        <f t="shared" si="8"/>
        <v>0</v>
      </c>
      <c r="G40" s="8" t="e">
        <f>F40/5/M29*1000</f>
        <v>#DIV/0!</v>
      </c>
    </row>
    <row r="41" spans="1:13">
      <c r="A41" s="6"/>
      <c r="B41" s="2"/>
      <c r="C41" s="2"/>
      <c r="D41" s="2"/>
      <c r="E41" s="2"/>
      <c r="F41" s="8">
        <f t="shared" si="8"/>
        <v>0</v>
      </c>
      <c r="G41" s="8" t="e">
        <f>F41/5/M29*1000</f>
        <v>#DIV/0!</v>
      </c>
    </row>
    <row r="42" spans="1:13">
      <c r="A42" s="6"/>
      <c r="B42" s="2"/>
      <c r="C42" s="2"/>
      <c r="D42" s="2"/>
      <c r="E42" s="2"/>
      <c r="F42" s="8">
        <f t="shared" si="8"/>
        <v>0</v>
      </c>
      <c r="G42" s="8" t="e">
        <f>F42/5/M29*1000</f>
        <v>#DIV/0!</v>
      </c>
    </row>
    <row r="43" spans="1:13">
      <c r="A43" s="6"/>
      <c r="B43" s="2"/>
      <c r="C43" s="2"/>
      <c r="D43" s="2"/>
      <c r="E43" s="2"/>
      <c r="F43" s="8">
        <f t="shared" si="8"/>
        <v>0</v>
      </c>
      <c r="G43" s="8" t="e">
        <f>F43/5/M29*1000</f>
        <v>#DIV/0!</v>
      </c>
    </row>
    <row r="44" spans="1:13">
      <c r="A44" s="6"/>
      <c r="B44" s="2"/>
      <c r="C44" s="2"/>
      <c r="D44" s="2"/>
      <c r="E44" s="2"/>
      <c r="F44" s="8">
        <f t="shared" si="8"/>
        <v>0</v>
      </c>
      <c r="G44" s="8" t="e">
        <f>F44/5/M29*1000</f>
        <v>#DIV/0!</v>
      </c>
      <c r="J44" s="10" t="s">
        <v>36</v>
      </c>
      <c r="K44" s="10"/>
      <c r="L44" s="10"/>
      <c r="M44" s="10"/>
    </row>
    <row r="45" spans="1:13">
      <c r="A45" s="6"/>
      <c r="B45" s="2"/>
      <c r="C45" s="2"/>
      <c r="D45" s="2"/>
      <c r="E45" s="2"/>
      <c r="F45" s="8">
        <f t="shared" si="8"/>
        <v>0</v>
      </c>
      <c r="G45" s="8" t="e">
        <f>F45/5/M29*1000</f>
        <v>#DIV/0!</v>
      </c>
    </row>
    <row r="46" spans="1:13">
      <c r="A46" s="6"/>
      <c r="B46" s="2"/>
      <c r="C46" s="2"/>
      <c r="D46" s="2"/>
      <c r="E46" s="2"/>
      <c r="F46" s="8">
        <f t="shared" si="8"/>
        <v>0</v>
      </c>
      <c r="G46" s="8" t="e">
        <f>F46/5/M29*1000</f>
        <v>#DIV/0!</v>
      </c>
    </row>
    <row r="47" spans="1:13">
      <c r="A47" s="6"/>
      <c r="B47" s="2"/>
      <c r="C47" s="2"/>
      <c r="D47" s="2"/>
      <c r="E47" s="2"/>
      <c r="F47" s="8">
        <f t="shared" si="8"/>
        <v>0</v>
      </c>
      <c r="G47" s="8" t="e">
        <f>F47/5/M29*1000</f>
        <v>#DIV/0!</v>
      </c>
    </row>
    <row r="48" spans="1:13">
      <c r="A48" s="6"/>
      <c r="B48" s="2"/>
      <c r="C48" s="2"/>
      <c r="D48" s="2"/>
      <c r="E48" s="2"/>
      <c r="F48" s="8">
        <f t="shared" si="8"/>
        <v>0</v>
      </c>
      <c r="G48" s="8" t="e">
        <f>F48/5/M29*1000</f>
        <v>#DIV/0!</v>
      </c>
    </row>
    <row r="49" spans="1:7">
      <c r="A49" s="6"/>
      <c r="B49" s="2"/>
      <c r="C49" s="2"/>
      <c r="D49" s="2"/>
      <c r="E49" s="2"/>
      <c r="F49" s="8">
        <f t="shared" si="8"/>
        <v>0</v>
      </c>
      <c r="G49" s="8" t="e">
        <f>F49/5/M29*1000</f>
        <v>#DIV/0!</v>
      </c>
    </row>
    <row r="50" spans="1:7">
      <c r="A50" s="6"/>
      <c r="B50" s="2"/>
      <c r="C50" s="2"/>
      <c r="D50" s="2"/>
      <c r="E50" s="2"/>
      <c r="F50" s="8">
        <f t="shared" si="8"/>
        <v>0</v>
      </c>
      <c r="G50" s="8" t="e">
        <f>F50/5/M29*1000</f>
        <v>#DIV/0!</v>
      </c>
    </row>
    <row r="51" spans="1:7">
      <c r="A51" s="6"/>
      <c r="B51" s="2"/>
      <c r="C51" s="2"/>
      <c r="D51" s="2"/>
      <c r="E51" s="2"/>
      <c r="F51" s="8">
        <f t="shared" si="8"/>
        <v>0</v>
      </c>
      <c r="G51" s="8" t="e">
        <f>F51/5/M29*1000</f>
        <v>#DIV/0!</v>
      </c>
    </row>
    <row r="52" spans="1:7">
      <c r="A52" s="6"/>
      <c r="B52" s="2"/>
      <c r="C52" s="2"/>
      <c r="D52" s="2"/>
      <c r="E52" s="2"/>
      <c r="F52" s="8">
        <f t="shared" si="8"/>
        <v>0</v>
      </c>
      <c r="G52" s="8" t="e">
        <f>F52/5/M29*1000</f>
        <v>#DIV/0!</v>
      </c>
    </row>
    <row r="53" spans="1:7">
      <c r="A53" s="6"/>
      <c r="B53" s="2"/>
      <c r="C53" s="2"/>
      <c r="D53" s="2"/>
      <c r="E53" s="2"/>
      <c r="F53" s="8">
        <f t="shared" si="8"/>
        <v>0</v>
      </c>
      <c r="G53" s="8" t="e">
        <f>F53/5/M29*1000</f>
        <v>#DIV/0!</v>
      </c>
    </row>
    <row r="54" spans="1:7">
      <c r="A54" s="6"/>
      <c r="B54" s="2"/>
      <c r="C54" s="2"/>
      <c r="D54" s="2"/>
      <c r="E54" s="2"/>
      <c r="F54" s="8">
        <f>(B54-C54+D54-E54)/4</f>
        <v>0</v>
      </c>
      <c r="G54" s="8" t="e">
        <f>F54/5/M29*1000</f>
        <v>#DIV/0!</v>
      </c>
    </row>
    <row r="55" spans="1:7">
      <c r="A55" s="6"/>
      <c r="B55" s="2"/>
      <c r="C55" s="2"/>
      <c r="D55" s="2"/>
      <c r="E55" s="2"/>
      <c r="F55" s="8">
        <f t="shared" si="8"/>
        <v>0</v>
      </c>
      <c r="G55" s="8" t="e">
        <f>F55/5/M29*1000</f>
        <v>#DIV/0!</v>
      </c>
    </row>
    <row r="56" spans="1:7">
      <c r="A56" s="6"/>
      <c r="B56" s="2"/>
      <c r="C56" s="2"/>
      <c r="D56" s="2"/>
      <c r="E56" s="2"/>
      <c r="F56" s="8">
        <f t="shared" si="8"/>
        <v>0</v>
      </c>
      <c r="G56" s="8" t="e">
        <f>F56/5/M29*1000</f>
        <v>#DIV/0!</v>
      </c>
    </row>
    <row r="57" spans="1:7">
      <c r="A57" s="6"/>
      <c r="B57" s="2"/>
      <c r="C57" s="2"/>
      <c r="D57" s="2"/>
      <c r="E57" s="2"/>
      <c r="F57" s="8">
        <f>(B57-C57+D57-E57)/4</f>
        <v>0</v>
      </c>
      <c r="G57" s="8" t="e">
        <f>F57/5/M29*1000</f>
        <v>#DIV/0!</v>
      </c>
    </row>
    <row r="58" spans="1:7">
      <c r="A58" s="6"/>
      <c r="B58" s="2"/>
      <c r="C58" s="2"/>
      <c r="D58" s="2"/>
      <c r="E58" s="2"/>
      <c r="F58" s="8">
        <f t="shared" si="8"/>
        <v>0</v>
      </c>
      <c r="G58" s="8" t="e">
        <f>F58/5/M29*1000</f>
        <v>#DIV/0!</v>
      </c>
    </row>
    <row r="59" spans="1:7">
      <c r="A59" s="6"/>
      <c r="B59" s="2"/>
      <c r="C59" s="2"/>
      <c r="D59" s="2"/>
      <c r="E59" s="2"/>
      <c r="F59" s="8">
        <f t="shared" si="8"/>
        <v>0</v>
      </c>
      <c r="G59" s="8" t="e">
        <f>F59/5/M29*1000</f>
        <v>#DIV/0!</v>
      </c>
    </row>
    <row r="60" spans="1:7">
      <c r="A60" s="6"/>
      <c r="B60" s="2"/>
      <c r="C60" s="2"/>
      <c r="D60" s="2"/>
      <c r="E60" s="2"/>
      <c r="F60" s="8">
        <f t="shared" si="8"/>
        <v>0</v>
      </c>
      <c r="G60" s="8" t="e">
        <f>F60/5/M29*1000</f>
        <v>#DIV/0!</v>
      </c>
    </row>
    <row r="61" spans="1:7">
      <c r="A61" s="6"/>
      <c r="B61" s="2"/>
      <c r="C61" s="2"/>
      <c r="D61" s="2"/>
      <c r="E61" s="2"/>
      <c r="F61" s="8">
        <f t="shared" si="8"/>
        <v>0</v>
      </c>
      <c r="G61" s="8" t="e">
        <f>F61/5/M29*1000</f>
        <v>#DIV/0!</v>
      </c>
    </row>
    <row r="63" spans="1:7">
      <c r="A63" t="s">
        <v>22</v>
      </c>
    </row>
    <row r="64" spans="1:7">
      <c r="A64" t="s">
        <v>1</v>
      </c>
      <c r="B64" s="3" t="s">
        <v>37</v>
      </c>
      <c r="C64" t="s">
        <v>23</v>
      </c>
      <c r="D64" t="s">
        <v>27</v>
      </c>
    </row>
    <row r="65" spans="1:14">
      <c r="A65">
        <v>600</v>
      </c>
      <c r="B65" s="2"/>
      <c r="C65" s="2"/>
      <c r="D65" t="e">
        <f>(C65-C77)/B65/4</f>
        <v>#DIV/0!</v>
      </c>
    </row>
    <row r="66" spans="1:14">
      <c r="A66">
        <v>550</v>
      </c>
      <c r="B66" s="2"/>
      <c r="C66" s="2"/>
      <c r="D66" t="e">
        <f>(C66-C77)/B66/4</f>
        <v>#DIV/0!</v>
      </c>
    </row>
    <row r="67" spans="1:14">
      <c r="A67">
        <v>500</v>
      </c>
      <c r="B67" s="2"/>
      <c r="C67" s="2"/>
      <c r="D67" t="e">
        <f>(C67-C77)/B67/4</f>
        <v>#DIV/0!</v>
      </c>
    </row>
    <row r="68" spans="1:14">
      <c r="A68">
        <v>450</v>
      </c>
      <c r="B68" s="2"/>
      <c r="C68" s="2"/>
      <c r="D68" t="e">
        <f>(C68-C77)/B68/4</f>
        <v>#DIV/0!</v>
      </c>
    </row>
    <row r="69" spans="1:14">
      <c r="A69">
        <v>400</v>
      </c>
      <c r="B69" s="2"/>
      <c r="C69" s="2"/>
      <c r="D69" t="e">
        <f>(C69-C77)/B69/4</f>
        <v>#DIV/0!</v>
      </c>
    </row>
    <row r="70" spans="1:14">
      <c r="A70">
        <v>350</v>
      </c>
      <c r="B70" s="2"/>
      <c r="C70" s="2"/>
      <c r="D70" t="e">
        <f>(C70-C77)/B70/4</f>
        <v>#DIV/0!</v>
      </c>
    </row>
    <row r="71" spans="1:14">
      <c r="A71">
        <v>300</v>
      </c>
      <c r="B71" s="2"/>
      <c r="C71" s="2"/>
      <c r="D71" t="e">
        <f>(C71-C77)/B71/4</f>
        <v>#DIV/0!</v>
      </c>
    </row>
    <row r="72" spans="1:14">
      <c r="A72">
        <v>250</v>
      </c>
      <c r="B72" s="2"/>
      <c r="C72" s="2"/>
      <c r="D72" t="e">
        <f>(C72-C77)/B72/4</f>
        <v>#DIV/0!</v>
      </c>
    </row>
    <row r="73" spans="1:14">
      <c r="A73">
        <v>200</v>
      </c>
      <c r="B73" s="2"/>
      <c r="C73" s="2"/>
      <c r="D73" s="3" t="e">
        <f>(C73-C77)/B73/4</f>
        <v>#DIV/0!</v>
      </c>
    </row>
    <row r="74" spans="1:14">
      <c r="A74">
        <v>150</v>
      </c>
      <c r="B74" s="2"/>
      <c r="C74" s="2"/>
      <c r="D74" s="3" t="e">
        <f>(C74-C77)/B74/4</f>
        <v>#DIV/0!</v>
      </c>
      <c r="F74" s="10" t="s">
        <v>31</v>
      </c>
      <c r="G74" s="10"/>
      <c r="H74" s="10"/>
      <c r="I74" s="10"/>
      <c r="J74" s="10"/>
      <c r="K74" s="10"/>
      <c r="L74" s="10"/>
      <c r="M74" s="10"/>
      <c r="N74" s="10"/>
    </row>
    <row r="75" spans="1:14">
      <c r="A75">
        <v>100</v>
      </c>
      <c r="B75" s="2"/>
      <c r="C75" s="2"/>
      <c r="D75" s="3" t="e">
        <f>(C75-C77)/B75/4</f>
        <v>#DIV/0!</v>
      </c>
      <c r="H75" s="10" t="s">
        <v>36</v>
      </c>
      <c r="I75" s="10"/>
      <c r="J75" s="10"/>
      <c r="K75" s="10"/>
    </row>
    <row r="76" spans="1:14">
      <c r="A76">
        <v>50</v>
      </c>
      <c r="B76" s="2"/>
      <c r="C76" s="2"/>
      <c r="D76" s="3" t="e">
        <f>(C76-C77)/B76/4</f>
        <v>#DIV/0!</v>
      </c>
    </row>
    <row r="77" spans="1:14">
      <c r="A77">
        <v>0</v>
      </c>
      <c r="B77" s="2"/>
      <c r="C77" s="2"/>
      <c r="D77" s="3"/>
    </row>
    <row r="78" spans="1:14">
      <c r="A78">
        <v>-50</v>
      </c>
      <c r="B78" s="2"/>
      <c r="C78" s="2"/>
      <c r="D78" s="3" t="e">
        <f>(C78-C77)/B78/4</f>
        <v>#DIV/0!</v>
      </c>
    </row>
    <row r="79" spans="1:14">
      <c r="A79">
        <v>-100</v>
      </c>
      <c r="B79" s="2"/>
      <c r="C79" s="2"/>
      <c r="D79" s="3" t="e">
        <f>(C79-C77)/B79/4</f>
        <v>#DIV/0!</v>
      </c>
    </row>
    <row r="80" spans="1:14">
      <c r="A80">
        <v>-150</v>
      </c>
      <c r="B80" s="2"/>
      <c r="C80" s="2"/>
      <c r="D80" s="3" t="e">
        <f>(C80-C77)/B80/4</f>
        <v>#DIV/0!</v>
      </c>
    </row>
    <row r="81" spans="1:10">
      <c r="A81">
        <v>-200</v>
      </c>
      <c r="B81" s="2"/>
      <c r="C81" s="7"/>
      <c r="D81" s="3" t="e">
        <f>(C81-C77)/B81/4</f>
        <v>#DIV/0!</v>
      </c>
    </row>
    <row r="82" spans="1:10">
      <c r="A82">
        <v>-250</v>
      </c>
      <c r="B82" s="2"/>
      <c r="C82" s="7"/>
      <c r="D82" t="e">
        <f>(C82-C77)/B82/4</f>
        <v>#DIV/0!</v>
      </c>
    </row>
    <row r="83" spans="1:10">
      <c r="A83">
        <v>-300</v>
      </c>
      <c r="B83" s="2"/>
      <c r="C83" s="7"/>
      <c r="D83" t="e">
        <f>(C83-C77)/B83/4</f>
        <v>#DIV/0!</v>
      </c>
    </row>
    <row r="84" spans="1:10">
      <c r="A84">
        <v>-350</v>
      </c>
      <c r="B84" s="2"/>
      <c r="C84" s="7"/>
      <c r="D84" t="e">
        <f>(C84-C77)/B84/4</f>
        <v>#DIV/0!</v>
      </c>
    </row>
    <row r="85" spans="1:10">
      <c r="A85">
        <v>-400</v>
      </c>
      <c r="B85" s="2"/>
      <c r="C85" s="7"/>
      <c r="D85" t="e">
        <f>(C85-C77)/B85/4</f>
        <v>#DIV/0!</v>
      </c>
    </row>
    <row r="86" spans="1:10">
      <c r="A86">
        <v>-450</v>
      </c>
      <c r="B86" s="2"/>
      <c r="C86" s="7"/>
      <c r="D86" t="e">
        <f>(C86-C77)/B86/4</f>
        <v>#DIV/0!</v>
      </c>
    </row>
    <row r="87" spans="1:10">
      <c r="A87">
        <v>-500</v>
      </c>
      <c r="B87" s="2"/>
      <c r="C87" s="7"/>
      <c r="D87" t="e">
        <f>(C87-C77)/B87/4</f>
        <v>#DIV/0!</v>
      </c>
    </row>
    <row r="88" spans="1:10">
      <c r="A88">
        <v>-550</v>
      </c>
      <c r="B88" s="2"/>
      <c r="C88" s="7"/>
      <c r="D88" t="e">
        <f>(C88-C77)/B88/4</f>
        <v>#DIV/0!</v>
      </c>
    </row>
    <row r="89" spans="1:10">
      <c r="A89">
        <v>-600</v>
      </c>
      <c r="B89" s="2"/>
      <c r="C89" s="7"/>
      <c r="D89" t="e">
        <f>(C89-C77)/B89/4</f>
        <v>#DIV/0!</v>
      </c>
    </row>
    <row r="91" spans="1:10">
      <c r="A91" t="s">
        <v>24</v>
      </c>
      <c r="B91" t="s">
        <v>23</v>
      </c>
    </row>
    <row r="92" spans="1:10">
      <c r="A92">
        <v>0</v>
      </c>
      <c r="B92" s="2"/>
    </row>
    <row r="93" spans="1:10">
      <c r="A93">
        <v>5</v>
      </c>
      <c r="B93" s="2"/>
    </row>
    <row r="94" spans="1:10">
      <c r="A94">
        <v>10</v>
      </c>
      <c r="B94" s="2"/>
    </row>
    <row r="95" spans="1:10">
      <c r="A95">
        <v>15</v>
      </c>
      <c r="B95" s="2"/>
      <c r="G95" s="10" t="s">
        <v>36</v>
      </c>
      <c r="H95" s="10"/>
      <c r="I95" s="10"/>
      <c r="J95" s="10"/>
    </row>
    <row r="96" spans="1:10">
      <c r="A96">
        <v>20</v>
      </c>
      <c r="B96" s="2"/>
    </row>
    <row r="97" spans="1:3">
      <c r="A97">
        <v>25</v>
      </c>
      <c r="B97" s="2"/>
    </row>
    <row r="98" spans="1:3">
      <c r="A98">
        <v>30</v>
      </c>
      <c r="B98" s="2"/>
    </row>
    <row r="99" spans="1:3">
      <c r="A99">
        <v>35</v>
      </c>
      <c r="B99" s="2"/>
    </row>
    <row r="100" spans="1:3">
      <c r="A100">
        <v>40</v>
      </c>
      <c r="B100" s="2"/>
    </row>
    <row r="101" spans="1:3">
      <c r="A101">
        <v>45</v>
      </c>
      <c r="B101" s="2"/>
    </row>
    <row r="102" spans="1:3">
      <c r="A102">
        <v>50</v>
      </c>
      <c r="B102" s="2"/>
    </row>
    <row r="103" spans="1:3">
      <c r="A103">
        <v>55</v>
      </c>
      <c r="B103" s="2"/>
    </row>
    <row r="104" spans="1:3">
      <c r="A104">
        <v>60</v>
      </c>
      <c r="B104" s="2"/>
    </row>
    <row r="105" spans="1:3">
      <c r="A105">
        <v>65</v>
      </c>
      <c r="B105" s="2"/>
    </row>
    <row r="106" spans="1:3">
      <c r="A106">
        <v>70</v>
      </c>
      <c r="B106" s="2"/>
    </row>
    <row r="107" spans="1:3">
      <c r="A107">
        <v>75</v>
      </c>
      <c r="B107" s="2"/>
    </row>
    <row r="108" spans="1:3">
      <c r="A108">
        <v>80</v>
      </c>
      <c r="B108" s="2"/>
    </row>
    <row r="109" spans="1:3">
      <c r="A109">
        <v>85</v>
      </c>
      <c r="B109" s="2"/>
    </row>
    <row r="110" spans="1:3">
      <c r="A110">
        <v>90</v>
      </c>
      <c r="B110" s="2"/>
    </row>
    <row r="111" spans="1:3">
      <c r="A111">
        <v>95</v>
      </c>
      <c r="B111" s="3"/>
      <c r="C111" t="s">
        <v>34</v>
      </c>
    </row>
    <row r="113" spans="1:3">
      <c r="A113" t="s">
        <v>32</v>
      </c>
      <c r="B113" s="1"/>
    </row>
    <row r="114" spans="1:3">
      <c r="A114" s="5" t="s">
        <v>28</v>
      </c>
      <c r="B114" s="5" t="e">
        <f>1/(1.60217E-19*B113/1000*M31)</f>
        <v>#DIV/0!</v>
      </c>
      <c r="C114" s="5" t="s">
        <v>30</v>
      </c>
    </row>
  </sheetData>
  <mergeCells count="7">
    <mergeCell ref="U3:X3"/>
    <mergeCell ref="H75:K75"/>
    <mergeCell ref="G95:J95"/>
    <mergeCell ref="F74:N74"/>
    <mergeCell ref="A1:K1"/>
    <mergeCell ref="A2:K2"/>
    <mergeCell ref="J44:M44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Chiaki Amamitsu</dc:creator>
  <cp:keywords/>
  <dc:description/>
  <cp:lastModifiedBy>Chiaki Amamitsu</cp:lastModifiedBy>
  <dcterms:created xsi:type="dcterms:W3CDTF">2023-10-05T07:22:28Z</dcterms:created>
  <dcterms:modified xsi:type="dcterms:W3CDTF">2024-03-18T16:30:02Z</dcterms:modified>
  <cp:category/>
</cp:coreProperties>
</file>