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2" r:id="rId1"/>
  </sheets>
  <calcPr calcId="152511"/>
</workbook>
</file>

<file path=xl/calcChain.xml><?xml version="1.0" encoding="utf-8"?>
<calcChain xmlns="http://schemas.openxmlformats.org/spreadsheetml/2006/main">
  <c r="G136" i="2" l="1"/>
  <c r="C135" i="2" l="1"/>
  <c r="C136" i="2" l="1"/>
  <c r="C131" i="2"/>
  <c r="C128" i="2"/>
  <c r="C121" i="2"/>
  <c r="C129" i="2" s="1"/>
  <c r="C130" i="2"/>
  <c r="C138" i="2"/>
  <c r="C137" i="2"/>
  <c r="C143" i="2"/>
  <c r="C144" i="2"/>
  <c r="G142" i="2" l="1"/>
  <c r="C117" i="2"/>
  <c r="C127" i="2"/>
  <c r="C110" i="2"/>
  <c r="C105" i="2"/>
  <c r="C100" i="2"/>
  <c r="C95" i="2"/>
  <c r="C90" i="2"/>
  <c r="C85" i="2"/>
  <c r="C80" i="2"/>
  <c r="C75" i="2"/>
  <c r="C70" i="2"/>
  <c r="C65" i="2"/>
  <c r="C60" i="2"/>
  <c r="C106" i="2" l="1"/>
  <c r="C101" i="2"/>
  <c r="C96" i="2"/>
  <c r="C91" i="2"/>
  <c r="C86" i="2"/>
  <c r="C81" i="2"/>
  <c r="C76" i="2"/>
  <c r="C71" i="2"/>
  <c r="C66" i="2"/>
  <c r="C61" i="2"/>
  <c r="C111" i="2"/>
  <c r="C126" i="2"/>
  <c r="C125" i="2"/>
  <c r="C132" i="2" s="1"/>
  <c r="C133" i="2" s="1"/>
  <c r="C55" i="2"/>
  <c r="C50" i="2"/>
  <c r="C45" i="2"/>
  <c r="C40" i="2"/>
  <c r="C35" i="2"/>
  <c r="C30" i="2"/>
  <c r="C25" i="2"/>
  <c r="C20" i="2"/>
  <c r="C15" i="2"/>
  <c r="C10" i="2"/>
  <c r="C116" i="2"/>
  <c r="C134" i="2" l="1"/>
  <c r="C16" i="2"/>
  <c r="C56" i="2"/>
  <c r="C51" i="2"/>
  <c r="C46" i="2"/>
  <c r="C41" i="2"/>
  <c r="C36" i="2"/>
  <c r="C31" i="2"/>
  <c r="C26" i="2"/>
  <c r="C21" i="2"/>
  <c r="C11" i="2"/>
  <c r="C119" i="2" l="1"/>
  <c r="C151" i="2" s="1"/>
  <c r="C152" i="2" l="1"/>
  <c r="C118" i="2"/>
</calcChain>
</file>

<file path=xl/sharedStrings.xml><?xml version="1.0" encoding="utf-8"?>
<sst xmlns="http://schemas.openxmlformats.org/spreadsheetml/2006/main" count="476" uniqueCount="214">
  <si>
    <t>m</t>
    <phoneticPr fontId="1" type="noConversion"/>
  </si>
  <si>
    <t>h</t>
    <phoneticPr fontId="1" type="noConversion"/>
  </si>
  <si>
    <t>m.h</t>
    <phoneticPr fontId="1" type="noConversion"/>
  </si>
  <si>
    <t>t</t>
    <phoneticPr fontId="1" type="noConversion"/>
  </si>
  <si>
    <t>kg/s</t>
    <phoneticPr fontId="1" type="noConversion"/>
  </si>
  <si>
    <t>kJ/kg</t>
    <phoneticPr fontId="1" type="noConversion"/>
  </si>
  <si>
    <t>kJ/s</t>
    <phoneticPr fontId="1" type="noConversion"/>
  </si>
  <si>
    <t>℃</t>
    <phoneticPr fontId="1" type="noConversion"/>
  </si>
  <si>
    <t>进入立管总焓值</t>
    <phoneticPr fontId="1" type="noConversion"/>
  </si>
  <si>
    <t>排汽质量流量</t>
    <phoneticPr fontId="1" type="noConversion"/>
  </si>
  <si>
    <t>排水质量流量</t>
    <phoneticPr fontId="1" type="noConversion"/>
  </si>
  <si>
    <t>进入立管总能量</t>
    <phoneticPr fontId="1" type="noConversion"/>
  </si>
  <si>
    <t>符号</t>
    <phoneticPr fontId="1" type="noConversion"/>
  </si>
  <si>
    <t>名称</t>
    <phoneticPr fontId="1" type="noConversion"/>
  </si>
  <si>
    <t>数值</t>
    <phoneticPr fontId="1" type="noConversion"/>
  </si>
  <si>
    <t>单位</t>
    <phoneticPr fontId="1" type="noConversion"/>
  </si>
  <si>
    <t>备注</t>
    <phoneticPr fontId="1" type="noConversion"/>
  </si>
  <si>
    <t>p</t>
    <phoneticPr fontId="1" type="noConversion"/>
  </si>
  <si>
    <t>bar</t>
    <phoneticPr fontId="1" type="noConversion"/>
  </si>
  <si>
    <t>输入</t>
    <phoneticPr fontId="1" type="noConversion"/>
  </si>
  <si>
    <t>γ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</si>
  <si>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scheme val="minor"/>
      </rPr>
      <t>/kg</t>
    </r>
    <phoneticPr fontId="1" type="noConversion"/>
  </si>
  <si>
    <t>排汽管道内径</t>
    <phoneticPr fontId="1" type="noConversion"/>
  </si>
  <si>
    <t>排水管道内径</t>
    <phoneticPr fontId="1" type="noConversion"/>
  </si>
  <si>
    <t>排汽管道截面积</t>
    <phoneticPr fontId="1" type="noConversion"/>
  </si>
  <si>
    <t>排水管道截面积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</si>
  <si>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</si>
  <si>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排汽管道流速</t>
    <phoneticPr fontId="1" type="noConversion"/>
  </si>
  <si>
    <t>m/s</t>
    <phoneticPr fontId="1" type="noConversion"/>
  </si>
  <si>
    <t>温度t对应的音速</t>
    <phoneticPr fontId="1" type="noConversion"/>
  </si>
  <si>
    <t>排水管道流速</t>
    <phoneticPr fontId="1" type="noConversion"/>
  </si>
  <si>
    <t>温度t对应的排水比容</t>
    <phoneticPr fontId="1" type="noConversion"/>
  </si>
  <si>
    <t>凝汽器背压</t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</si>
  <si>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背</t>
    </r>
    <phoneticPr fontId="1" type="noConversion"/>
  </si>
  <si>
    <t>背压对应的饱和温度</t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</si>
  <si>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背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</si>
  <si>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1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</si>
  <si>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</si>
  <si>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</si>
  <si>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</si>
  <si>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v</t>
    </r>
    <r>
      <rPr>
        <vertAlign val="subscript"/>
        <sz val="11"/>
        <color theme="1"/>
        <rFont val="宋体"/>
        <family val="3"/>
        <charset val="134"/>
        <scheme val="minor"/>
      </rPr>
      <t>音</t>
    </r>
    <phoneticPr fontId="1" type="noConversion"/>
  </si>
  <si>
    <t>输入，调整排水流速</t>
    <phoneticPr fontId="1" type="noConversion"/>
  </si>
  <si>
    <t>输入，调整排汽流速</t>
    <phoneticPr fontId="1" type="noConversion"/>
  </si>
  <si>
    <t>表2 立管计算</t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</si>
  <si>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汽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</si>
  <si>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水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</si>
  <si>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汽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</si>
  <si>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水</t>
    </r>
    <phoneticPr fontId="1" type="noConversion"/>
  </si>
  <si>
    <r>
      <t>γ</t>
    </r>
    <r>
      <rPr>
        <vertAlign val="subscript"/>
        <sz val="11"/>
        <color theme="1"/>
        <rFont val="宋体"/>
        <family val="3"/>
        <charset val="134"/>
      </rPr>
      <t>汽</t>
    </r>
    <phoneticPr fontId="1" type="noConversion"/>
  </si>
  <si>
    <r>
      <t>γ</t>
    </r>
    <r>
      <rPr>
        <vertAlign val="subscript"/>
        <sz val="11"/>
        <color theme="1"/>
        <rFont val="宋体"/>
        <family val="3"/>
        <charset val="134"/>
      </rPr>
      <t>水</t>
    </r>
    <phoneticPr fontId="1" type="noConversion"/>
  </si>
  <si>
    <r>
      <t>v</t>
    </r>
    <r>
      <rPr>
        <vertAlign val="subscript"/>
        <sz val="11"/>
        <color theme="1"/>
        <rFont val="宋体"/>
        <family val="3"/>
        <charset val="134"/>
        <scheme val="minor"/>
      </rPr>
      <t>汽</t>
    </r>
    <phoneticPr fontId="1" type="noConversion"/>
  </si>
  <si>
    <r>
      <t>v</t>
    </r>
    <r>
      <rPr>
        <vertAlign val="subscript"/>
        <sz val="11"/>
        <color theme="1"/>
        <rFont val="宋体"/>
        <family val="3"/>
        <charset val="134"/>
        <scheme val="minor"/>
      </rPr>
      <t>水</t>
    </r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</si>
  <si>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汽</t>
    </r>
    <phoneticPr fontId="1" type="noConversion"/>
  </si>
  <si>
    <r>
      <t>S</t>
    </r>
    <r>
      <rPr>
        <vertAlign val="subscript"/>
        <sz val="11"/>
        <color theme="1"/>
        <rFont val="宋体"/>
        <family val="3"/>
        <charset val="134"/>
        <scheme val="minor"/>
      </rPr>
      <t>水</t>
    </r>
    <phoneticPr fontId="1" type="noConversion"/>
  </si>
  <si>
    <r>
      <t>d</t>
    </r>
    <r>
      <rPr>
        <vertAlign val="subscript"/>
        <sz val="11"/>
        <color theme="1"/>
        <rFont val="宋体"/>
        <family val="3"/>
        <charset val="134"/>
        <scheme val="minor"/>
      </rPr>
      <t>汽</t>
    </r>
    <phoneticPr fontId="1" type="noConversion"/>
  </si>
  <si>
    <r>
      <t>d</t>
    </r>
    <r>
      <rPr>
        <vertAlign val="subscript"/>
        <sz val="11"/>
        <color theme="1"/>
        <rFont val="宋体"/>
        <family val="3"/>
        <charset val="134"/>
        <scheme val="minor"/>
      </rPr>
      <t>水</t>
    </r>
    <phoneticPr fontId="1" type="noConversion"/>
  </si>
  <si>
    <t>接口1</t>
    <phoneticPr fontId="1" type="noConversion"/>
  </si>
  <si>
    <t>进入立管总质量流量</t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</si>
  <si>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1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</si>
  <si>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1</t>
    </r>
    <phoneticPr fontId="1" type="noConversion"/>
  </si>
  <si>
    <t>自动计算</t>
    <phoneticPr fontId="1" type="noConversion"/>
  </si>
  <si>
    <r>
      <t>自动计算，此流速小于v</t>
    </r>
    <r>
      <rPr>
        <vertAlign val="subscript"/>
        <sz val="11"/>
        <color theme="1"/>
        <rFont val="宋体"/>
        <family val="3"/>
        <charset val="134"/>
        <scheme val="minor"/>
      </rPr>
      <t>音</t>
    </r>
    <phoneticPr fontId="1" type="noConversion"/>
  </si>
  <si>
    <t>接口2</t>
    <phoneticPr fontId="1" type="noConversion"/>
  </si>
  <si>
    <t>接口3</t>
    <phoneticPr fontId="1" type="noConversion"/>
  </si>
  <si>
    <t>接口4</t>
    <phoneticPr fontId="1" type="noConversion"/>
  </si>
  <si>
    <t>接口5</t>
    <phoneticPr fontId="1" type="noConversion"/>
  </si>
  <si>
    <t>接口6</t>
    <phoneticPr fontId="1" type="noConversion"/>
  </si>
  <si>
    <t>接口7</t>
    <phoneticPr fontId="1" type="noConversion"/>
  </si>
  <si>
    <t>接口8</t>
    <phoneticPr fontId="1" type="noConversion"/>
  </si>
  <si>
    <t>接口9</t>
    <phoneticPr fontId="1" type="noConversion"/>
  </si>
  <si>
    <t>接口10</t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</si>
  <si>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10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</si>
  <si>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10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</si>
  <si>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10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</si>
  <si>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10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</si>
  <si>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9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</si>
  <si>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9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</si>
  <si>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9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</si>
  <si>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9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</si>
  <si>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8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</si>
  <si>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8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</si>
  <si>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8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</si>
  <si>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8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</si>
  <si>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7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</si>
  <si>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7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</si>
  <si>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7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</si>
  <si>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7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</si>
  <si>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6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</si>
  <si>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6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</si>
  <si>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6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</si>
  <si>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6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</si>
  <si>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5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</si>
  <si>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5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</si>
  <si>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5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</si>
  <si>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5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</si>
  <si>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</si>
  <si>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</si>
  <si>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</si>
  <si>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</si>
  <si>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</si>
  <si>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</si>
  <si>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</si>
  <si>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</si>
  <si>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</si>
  <si>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</si>
  <si>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接口11</t>
    <phoneticPr fontId="1" type="noConversion"/>
  </si>
  <si>
    <t>接口12</t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</si>
  <si>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11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</si>
  <si>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11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</si>
  <si>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11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</si>
  <si>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11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</si>
  <si>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12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</si>
  <si>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12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</si>
  <si>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12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</si>
  <si>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12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</si>
  <si>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13</t>
    </r>
    <phoneticPr fontId="1" type="noConversion"/>
  </si>
  <si>
    <t>接口13</t>
    <phoneticPr fontId="1" type="noConversion"/>
  </si>
  <si>
    <t>接口14</t>
    <phoneticPr fontId="1" type="noConversion"/>
  </si>
  <si>
    <t>接口15</t>
    <phoneticPr fontId="1" type="noConversion"/>
  </si>
  <si>
    <t>接口16</t>
    <phoneticPr fontId="1" type="noConversion"/>
  </si>
  <si>
    <t>接口17</t>
    <phoneticPr fontId="1" type="noConversion"/>
  </si>
  <si>
    <t>接口18</t>
    <phoneticPr fontId="1" type="noConversion"/>
  </si>
  <si>
    <t>接口19</t>
    <phoneticPr fontId="1" type="noConversion"/>
  </si>
  <si>
    <t>接口20</t>
    <phoneticPr fontId="1" type="noConversion"/>
  </si>
  <si>
    <t>喷水接口</t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</si>
  <si>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3"/>
        <charset val="134"/>
        <scheme val="minor"/>
      </rPr>
      <t>1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</si>
  <si>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喷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</si>
  <si>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喷</t>
    </r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</si>
  <si>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喷</t>
    </r>
    <phoneticPr fontId="1" type="noConversion"/>
  </si>
  <si>
    <r>
      <t>h</t>
    </r>
    <r>
      <rPr>
        <vertAlign val="subscript"/>
        <sz val="11"/>
        <color theme="1"/>
        <rFont val="宋体"/>
        <family val="3"/>
        <charset val="134"/>
        <scheme val="minor"/>
      </rPr>
      <t>喷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</si>
  <si>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喷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3"/>
        <charset val="134"/>
        <scheme val="minor"/>
      </rPr>
      <t>喷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</si>
  <si>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20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</si>
  <si>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scheme val="minor"/>
      </rPr>
      <t>20</t>
    </r>
    <phoneticPr fontId="1" type="noConversion"/>
  </si>
  <si>
    <r>
      <t>p</t>
    </r>
    <r>
      <rPr>
        <vertAlign val="subscript"/>
        <sz val="11"/>
        <color theme="1"/>
        <rFont val="宋体"/>
        <family val="2"/>
        <scheme val="minor"/>
      </rPr>
      <t>20</t>
    </r>
    <phoneticPr fontId="1" type="noConversion"/>
  </si>
  <si>
    <r>
      <t>h</t>
    </r>
    <r>
      <rPr>
        <vertAlign val="subscript"/>
        <sz val="11"/>
        <color theme="1"/>
        <rFont val="宋体"/>
        <family val="2"/>
        <scheme val="minor"/>
      </rPr>
      <t>20</t>
    </r>
    <phoneticPr fontId="1" type="noConversion"/>
  </si>
  <si>
    <r>
      <t>m</t>
    </r>
    <r>
      <rPr>
        <vertAlign val="subscript"/>
        <sz val="11"/>
        <color theme="1"/>
        <rFont val="宋体"/>
        <family val="2"/>
        <scheme val="minor"/>
      </rPr>
      <t>20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2"/>
        <scheme val="minor"/>
      </rPr>
      <t>20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</si>
  <si>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19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</si>
  <si>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scheme val="minor"/>
      </rPr>
      <t>19</t>
    </r>
    <phoneticPr fontId="1" type="noConversion"/>
  </si>
  <si>
    <r>
      <t>p</t>
    </r>
    <r>
      <rPr>
        <vertAlign val="subscript"/>
        <sz val="11"/>
        <color theme="1"/>
        <rFont val="宋体"/>
        <family val="2"/>
        <scheme val="minor"/>
      </rPr>
      <t>19</t>
    </r>
    <phoneticPr fontId="1" type="noConversion"/>
  </si>
  <si>
    <r>
      <t>h</t>
    </r>
    <r>
      <rPr>
        <vertAlign val="subscript"/>
        <sz val="11"/>
        <color theme="1"/>
        <rFont val="宋体"/>
        <family val="2"/>
        <scheme val="minor"/>
      </rPr>
      <t>19</t>
    </r>
    <phoneticPr fontId="1" type="noConversion"/>
  </si>
  <si>
    <r>
      <t>m</t>
    </r>
    <r>
      <rPr>
        <vertAlign val="subscript"/>
        <sz val="11"/>
        <color theme="1"/>
        <rFont val="宋体"/>
        <family val="2"/>
        <scheme val="minor"/>
      </rPr>
      <t>19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2"/>
        <scheme val="minor"/>
      </rPr>
      <t>19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</si>
  <si>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18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</si>
  <si>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scheme val="minor"/>
      </rPr>
      <t>18</t>
    </r>
    <phoneticPr fontId="1" type="noConversion"/>
  </si>
  <si>
    <r>
      <t>p</t>
    </r>
    <r>
      <rPr>
        <vertAlign val="subscript"/>
        <sz val="11"/>
        <color theme="1"/>
        <rFont val="宋体"/>
        <family val="2"/>
        <scheme val="minor"/>
      </rPr>
      <t>18</t>
    </r>
    <phoneticPr fontId="1" type="noConversion"/>
  </si>
  <si>
    <r>
      <t>h</t>
    </r>
    <r>
      <rPr>
        <vertAlign val="subscript"/>
        <sz val="11"/>
        <color theme="1"/>
        <rFont val="宋体"/>
        <family val="2"/>
        <scheme val="minor"/>
      </rPr>
      <t>18</t>
    </r>
    <phoneticPr fontId="1" type="noConversion"/>
  </si>
  <si>
    <r>
      <t>m</t>
    </r>
    <r>
      <rPr>
        <vertAlign val="subscript"/>
        <sz val="11"/>
        <color theme="1"/>
        <rFont val="宋体"/>
        <family val="2"/>
        <scheme val="minor"/>
      </rPr>
      <t>18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2"/>
        <scheme val="minor"/>
      </rPr>
      <t>18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</si>
  <si>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17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</si>
  <si>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scheme val="minor"/>
      </rPr>
      <t>17</t>
    </r>
    <phoneticPr fontId="1" type="noConversion"/>
  </si>
  <si>
    <r>
      <t>p</t>
    </r>
    <r>
      <rPr>
        <vertAlign val="subscript"/>
        <sz val="11"/>
        <color theme="1"/>
        <rFont val="宋体"/>
        <family val="2"/>
        <scheme val="minor"/>
      </rPr>
      <t>17</t>
    </r>
    <phoneticPr fontId="1" type="noConversion"/>
  </si>
  <si>
    <r>
      <t>h</t>
    </r>
    <r>
      <rPr>
        <vertAlign val="subscript"/>
        <sz val="11"/>
        <color theme="1"/>
        <rFont val="宋体"/>
        <family val="2"/>
        <scheme val="minor"/>
      </rPr>
      <t>17</t>
    </r>
    <phoneticPr fontId="1" type="noConversion"/>
  </si>
  <si>
    <r>
      <t>m</t>
    </r>
    <r>
      <rPr>
        <vertAlign val="subscript"/>
        <sz val="11"/>
        <color theme="1"/>
        <rFont val="宋体"/>
        <family val="2"/>
        <scheme val="minor"/>
      </rPr>
      <t>17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2"/>
        <scheme val="minor"/>
      </rPr>
      <t>17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</si>
  <si>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16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</si>
  <si>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scheme val="minor"/>
      </rPr>
      <t>16</t>
    </r>
    <phoneticPr fontId="1" type="noConversion"/>
  </si>
  <si>
    <r>
      <t>p</t>
    </r>
    <r>
      <rPr>
        <vertAlign val="subscript"/>
        <sz val="11"/>
        <color theme="1"/>
        <rFont val="宋体"/>
        <family val="2"/>
        <scheme val="minor"/>
      </rPr>
      <t>16</t>
    </r>
    <phoneticPr fontId="1" type="noConversion"/>
  </si>
  <si>
    <r>
      <t>h</t>
    </r>
    <r>
      <rPr>
        <vertAlign val="subscript"/>
        <sz val="11"/>
        <color theme="1"/>
        <rFont val="宋体"/>
        <family val="2"/>
        <scheme val="minor"/>
      </rPr>
      <t>16</t>
    </r>
    <phoneticPr fontId="1" type="noConversion"/>
  </si>
  <si>
    <r>
      <t>m</t>
    </r>
    <r>
      <rPr>
        <vertAlign val="subscript"/>
        <sz val="11"/>
        <color theme="1"/>
        <rFont val="宋体"/>
        <family val="2"/>
        <scheme val="minor"/>
      </rPr>
      <t>16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2"/>
        <scheme val="minor"/>
      </rPr>
      <t>16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</si>
  <si>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15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</si>
  <si>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scheme val="minor"/>
      </rPr>
      <t>15</t>
    </r>
    <phoneticPr fontId="1" type="noConversion"/>
  </si>
  <si>
    <r>
      <t>p</t>
    </r>
    <r>
      <rPr>
        <vertAlign val="subscript"/>
        <sz val="11"/>
        <color theme="1"/>
        <rFont val="宋体"/>
        <family val="2"/>
        <scheme val="minor"/>
      </rPr>
      <t>15</t>
    </r>
    <phoneticPr fontId="1" type="noConversion"/>
  </si>
  <si>
    <r>
      <t>h</t>
    </r>
    <r>
      <rPr>
        <vertAlign val="subscript"/>
        <sz val="11"/>
        <color theme="1"/>
        <rFont val="宋体"/>
        <family val="2"/>
        <scheme val="minor"/>
      </rPr>
      <t>15</t>
    </r>
    <phoneticPr fontId="1" type="noConversion"/>
  </si>
  <si>
    <r>
      <t>m</t>
    </r>
    <r>
      <rPr>
        <vertAlign val="subscript"/>
        <sz val="11"/>
        <color theme="1"/>
        <rFont val="宋体"/>
        <family val="2"/>
        <scheme val="minor"/>
      </rPr>
      <t>15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2"/>
        <scheme val="minor"/>
      </rPr>
      <t>15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</si>
  <si>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14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</si>
  <si>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scheme val="minor"/>
      </rPr>
      <t>14</t>
    </r>
    <phoneticPr fontId="1" type="noConversion"/>
  </si>
  <si>
    <r>
      <t>p</t>
    </r>
    <r>
      <rPr>
        <vertAlign val="subscript"/>
        <sz val="11"/>
        <color theme="1"/>
        <rFont val="宋体"/>
        <family val="2"/>
        <scheme val="minor"/>
      </rPr>
      <t>14</t>
    </r>
    <phoneticPr fontId="1" type="noConversion"/>
  </si>
  <si>
    <r>
      <t>h</t>
    </r>
    <r>
      <rPr>
        <vertAlign val="subscript"/>
        <sz val="11"/>
        <color theme="1"/>
        <rFont val="宋体"/>
        <family val="2"/>
        <scheme val="minor"/>
      </rPr>
      <t>14</t>
    </r>
    <phoneticPr fontId="1" type="noConversion"/>
  </si>
  <si>
    <r>
      <t>m</t>
    </r>
    <r>
      <rPr>
        <vertAlign val="subscript"/>
        <sz val="11"/>
        <color theme="1"/>
        <rFont val="宋体"/>
        <family val="2"/>
        <scheme val="minor"/>
      </rPr>
      <t>14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2"/>
        <scheme val="minor"/>
      </rPr>
      <t>14</t>
    </r>
    <phoneticPr fontId="1" type="noConversion"/>
  </si>
  <si>
    <r>
      <t>t</t>
    </r>
    <r>
      <rPr>
        <vertAlign val="subscript"/>
        <sz val="11"/>
        <color theme="1"/>
        <rFont val="宋体"/>
        <family val="2"/>
        <scheme val="minor"/>
      </rPr>
      <t>13</t>
    </r>
    <phoneticPr fontId="1" type="noConversion"/>
  </si>
  <si>
    <r>
      <t>p</t>
    </r>
    <r>
      <rPr>
        <vertAlign val="subscript"/>
        <sz val="11"/>
        <color theme="1"/>
        <rFont val="宋体"/>
        <family val="2"/>
        <scheme val="minor"/>
      </rPr>
      <t>13</t>
    </r>
    <phoneticPr fontId="1" type="noConversion"/>
  </si>
  <si>
    <r>
      <t>h</t>
    </r>
    <r>
      <rPr>
        <vertAlign val="subscript"/>
        <sz val="11"/>
        <color theme="1"/>
        <rFont val="宋体"/>
        <family val="2"/>
        <scheme val="minor"/>
      </rPr>
      <t>13</t>
    </r>
    <phoneticPr fontId="1" type="noConversion"/>
  </si>
  <si>
    <r>
      <t>m</t>
    </r>
    <r>
      <rPr>
        <vertAlign val="subscript"/>
        <sz val="11"/>
        <color theme="1"/>
        <rFont val="宋体"/>
        <family val="2"/>
        <scheme val="minor"/>
      </rPr>
      <t>13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2"/>
        <scheme val="minor"/>
      </rPr>
      <t>13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</si>
  <si>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3"/>
        <charset val="134"/>
        <scheme val="minor"/>
      </rPr>
      <t>12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</si>
  <si>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3"/>
        <charset val="134"/>
        <scheme val="minor"/>
      </rPr>
      <t>11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</si>
  <si>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3"/>
        <charset val="134"/>
        <scheme val="minor"/>
      </rPr>
      <t>10</t>
    </r>
    <phoneticPr fontId="1" type="noConversion"/>
  </si>
  <si>
    <r>
      <t>m</t>
    </r>
    <r>
      <rPr>
        <vertAlign val="subscript"/>
        <sz val="11"/>
        <color theme="1"/>
        <rFont val="宋体"/>
        <family val="2"/>
        <scheme val="minor"/>
      </rPr>
      <t>9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2"/>
        <scheme val="minor"/>
      </rPr>
      <t>9</t>
    </r>
    <phoneticPr fontId="1" type="noConversion"/>
  </si>
  <si>
    <r>
      <t>m</t>
    </r>
    <r>
      <rPr>
        <vertAlign val="subscript"/>
        <sz val="11"/>
        <color theme="1"/>
        <rFont val="宋体"/>
        <family val="2"/>
        <scheme val="minor"/>
      </rPr>
      <t>8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2"/>
        <scheme val="minor"/>
      </rPr>
      <t>8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</si>
  <si>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3"/>
        <charset val="134"/>
        <scheme val="minor"/>
      </rPr>
      <t>5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</si>
  <si>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3"/>
        <charset val="134"/>
        <scheme val="minor"/>
      </rPr>
      <t>6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</si>
  <si>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3"/>
        <charset val="134"/>
        <scheme val="minor"/>
      </rPr>
      <t>4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</si>
  <si>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3"/>
        <charset val="134"/>
        <scheme val="minor"/>
      </rPr>
      <t>3</t>
    </r>
    <phoneticPr fontId="1" type="noConversion"/>
  </si>
  <si>
    <r>
      <t>m</t>
    </r>
    <r>
      <rPr>
        <vertAlign val="subscript"/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*h</t>
    </r>
    <r>
      <rPr>
        <vertAlign val="sub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</si>
  <si>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表1 设计输入参数</t>
    <phoneticPr fontId="1" type="noConversion"/>
  </si>
  <si>
    <t>疏水立管计算</t>
    <phoneticPr fontId="1" type="noConversion"/>
  </si>
  <si>
    <t>设计输入需填入的参数</t>
    <phoneticPr fontId="1" type="noConversion"/>
  </si>
  <si>
    <t>绿色</t>
    <phoneticPr fontId="1" type="noConversion"/>
  </si>
  <si>
    <t>橘色</t>
    <phoneticPr fontId="1" type="noConversion"/>
  </si>
  <si>
    <t>蓝色</t>
    <phoneticPr fontId="1" type="noConversion"/>
  </si>
  <si>
    <t>计算结果</t>
    <phoneticPr fontId="1" type="noConversion"/>
  </si>
  <si>
    <t>假定的设计输入，可根据计算结果适当调整</t>
    <phoneticPr fontId="1" type="noConversion"/>
  </si>
  <si>
    <t>自动计算，此流速小于1.5m/s</t>
    <phoneticPr fontId="1" type="noConversion"/>
  </si>
  <si>
    <t>Δp</t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</si>
  <si>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汽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</si>
  <si>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汽</t>
    </r>
    <phoneticPr fontId="1" type="noConversion"/>
  </si>
  <si>
    <r>
      <t>温度t</t>
    </r>
    <r>
      <rPr>
        <vertAlign val="subscript"/>
        <sz val="11"/>
        <color theme="1"/>
        <rFont val="宋体"/>
        <family val="3"/>
        <charset val="134"/>
        <scheme val="minor"/>
      </rPr>
      <t>汽</t>
    </r>
    <r>
      <rPr>
        <sz val="11"/>
        <color theme="1"/>
        <rFont val="宋体"/>
        <family val="2"/>
        <scheme val="minor"/>
      </rPr>
      <t>对应的排汽焓值</t>
    </r>
    <phoneticPr fontId="1" type="noConversion"/>
  </si>
  <si>
    <r>
      <t>温度t</t>
    </r>
    <r>
      <rPr>
        <vertAlign val="subscript"/>
        <sz val="11"/>
        <color theme="1"/>
        <rFont val="宋体"/>
        <family val="3"/>
        <charset val="134"/>
        <scheme val="minor"/>
      </rPr>
      <t>汽</t>
    </r>
    <r>
      <rPr>
        <sz val="11"/>
        <color theme="1"/>
        <rFont val="宋体"/>
        <family val="2"/>
        <scheme val="minor"/>
      </rPr>
      <t>对应的排汽比容</t>
    </r>
    <phoneticPr fontId="1" type="noConversion"/>
  </si>
  <si>
    <t>立管筒身内径</t>
    <phoneticPr fontId="1" type="noConversion"/>
  </si>
  <si>
    <t>d立</t>
    <phoneticPr fontId="1" type="noConversion"/>
  </si>
  <si>
    <t>立管排汽管道温度</t>
    <phoneticPr fontId="1" type="noConversion"/>
  </si>
  <si>
    <t>温度t汽对应的饱和压力</t>
    <phoneticPr fontId="1" type="noConversion"/>
  </si>
  <si>
    <r>
      <t>温度t</t>
    </r>
    <r>
      <rPr>
        <vertAlign val="subscript"/>
        <sz val="11"/>
        <color theme="1"/>
        <rFont val="宋体"/>
        <family val="3"/>
        <charset val="134"/>
        <scheme val="minor"/>
      </rPr>
      <t>汽</t>
    </r>
    <r>
      <rPr>
        <sz val="11"/>
        <color theme="1"/>
        <rFont val="宋体"/>
        <family val="2"/>
        <scheme val="minor"/>
      </rPr>
      <t>对应的排水焓值</t>
    </r>
    <phoneticPr fontId="1" type="noConversion"/>
  </si>
  <si>
    <r>
      <t>假设，此温度需大于t</t>
    </r>
    <r>
      <rPr>
        <vertAlign val="subscript"/>
        <sz val="11"/>
        <color theme="1"/>
        <rFont val="宋体"/>
        <family val="3"/>
        <charset val="134"/>
        <scheme val="minor"/>
      </rPr>
      <t>背</t>
    </r>
    <phoneticPr fontId="1" type="noConversion"/>
  </si>
  <si>
    <t>排汽管道阻力</t>
    <phoneticPr fontId="1" type="noConversion"/>
  </si>
  <si>
    <t>立管筒身接口处压力</t>
    <phoneticPr fontId="1" type="noConversion"/>
  </si>
  <si>
    <r>
      <t>p</t>
    </r>
    <r>
      <rPr>
        <vertAlign val="subscript"/>
        <sz val="11"/>
        <color theme="1"/>
        <rFont val="宋体"/>
        <family val="3"/>
        <charset val="134"/>
        <scheme val="minor"/>
      </rPr>
      <t>接</t>
    </r>
    <phoneticPr fontId="1" type="noConversion"/>
  </si>
  <si>
    <r>
      <t>压力p</t>
    </r>
    <r>
      <rPr>
        <vertAlign val="subscript"/>
        <sz val="11"/>
        <color theme="1"/>
        <rFont val="宋体"/>
        <family val="3"/>
        <charset val="134"/>
        <scheme val="minor"/>
      </rPr>
      <t>接</t>
    </r>
    <r>
      <rPr>
        <sz val="11"/>
        <color theme="1"/>
        <rFont val="宋体"/>
        <family val="2"/>
        <scheme val="minor"/>
      </rPr>
      <t>对应的饱和温度</t>
    </r>
    <phoneticPr fontId="1" type="noConversion"/>
  </si>
  <si>
    <r>
      <t>t</t>
    </r>
    <r>
      <rPr>
        <vertAlign val="subscript"/>
        <sz val="11"/>
        <color theme="1"/>
        <rFont val="宋体"/>
        <family val="3"/>
        <charset val="134"/>
        <scheme val="minor"/>
      </rPr>
      <t>接</t>
    </r>
    <phoneticPr fontId="1" type="noConversion"/>
  </si>
  <si>
    <r>
      <t>压力p</t>
    </r>
    <r>
      <rPr>
        <vertAlign val="subscript"/>
        <sz val="11"/>
        <color theme="1"/>
        <rFont val="宋体"/>
        <family val="3"/>
        <charset val="134"/>
        <scheme val="minor"/>
      </rPr>
      <t>接</t>
    </r>
    <r>
      <rPr>
        <sz val="11"/>
        <color theme="1"/>
        <rFont val="宋体"/>
        <family val="2"/>
        <scheme val="minor"/>
      </rPr>
      <t>对应的排水比容</t>
    </r>
    <phoneticPr fontId="1" type="noConversion"/>
  </si>
  <si>
    <r>
      <t>γ</t>
    </r>
    <r>
      <rPr>
        <vertAlign val="subscript"/>
        <sz val="11"/>
        <color theme="1"/>
        <rFont val="宋体"/>
        <family val="3"/>
        <charset val="134"/>
      </rPr>
      <t>接</t>
    </r>
    <phoneticPr fontId="1" type="noConversion"/>
  </si>
  <si>
    <t>立管筒身内温度</t>
    <phoneticPr fontId="1" type="noConversion"/>
  </si>
  <si>
    <r>
      <t>假设，此温度需大于t</t>
    </r>
    <r>
      <rPr>
        <vertAlign val="subscript"/>
        <sz val="11"/>
        <color theme="1"/>
        <rFont val="宋体"/>
        <family val="3"/>
        <charset val="134"/>
        <scheme val="minor"/>
      </rPr>
      <t>汽</t>
    </r>
    <phoneticPr fontId="1" type="noConversion"/>
  </si>
  <si>
    <r>
      <t>温度t</t>
    </r>
    <r>
      <rPr>
        <sz val="11"/>
        <color theme="1"/>
        <rFont val="宋体"/>
        <family val="2"/>
        <scheme val="minor"/>
      </rPr>
      <t>对应的饱和压力</t>
    </r>
    <phoneticPr fontId="1" type="noConversion"/>
  </si>
  <si>
    <t>压力p对应的排汽比容</t>
    <phoneticPr fontId="1" type="noConversion"/>
  </si>
  <si>
    <t>流体力学</t>
    <phoneticPr fontId="1" type="noConversion"/>
  </si>
  <si>
    <t>自动计算，即排汽管道内流速</t>
    <phoneticPr fontId="1" type="noConversion"/>
  </si>
  <si>
    <t>渐缩管阻力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</si>
</sst>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vertAlign val="superscript"/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  <font>
      <vertAlign val="subscript"/>
      <sz val="11"/>
      <color theme="1"/>
      <name val="宋体"/>
      <family val="2"/>
      <scheme val="minor"/>
    </font>
    <font>
      <vertAlign val="subscript"/>
      <sz val="11"/>
      <color theme="1"/>
      <name val="宋体"/>
      <family val="3"/>
      <charset val="134"/>
    </font>
    <font>
      <sz val="9"/>
      <color theme="1"/>
      <name val="Arial Unicode MS"/>
      <family val="2"/>
    </font>
    <font>
      <b/>
      <sz val="16"/>
      <color theme="0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abSelected="1" topLeftCell="A115" workbookViewId="0">
      <selection activeCell="G138" sqref="G138"/>
    </sheetView>
  </sheetViews>
  <sheetFormatPr defaultRowHeight="13.5"/>
  <cols>
    <col min="1" max="1" width="20.625" style="1" customWidth="1"/>
    <col min="2" max="2" width="7.625" style="1" customWidth="1"/>
    <col min="3" max="3" width="15.625" style="1" customWidth="1"/>
    <col min="4" max="4" width="6.625" style="1" customWidth="1"/>
    <col min="5" max="5" width="25.625" style="1" customWidth="1"/>
    <col min="6" max="6" width="16.5" style="1" bestFit="1" customWidth="1"/>
    <col min="7" max="7" width="12.75" style="1" bestFit="1" customWidth="1"/>
    <col min="8" max="8" width="14.375" style="1" bestFit="1" customWidth="1"/>
    <col min="9" max="9" width="17.5" style="1" bestFit="1" customWidth="1"/>
    <col min="10" max="11" width="15.5" style="1" bestFit="1" customWidth="1"/>
    <col min="12" max="16384" width="9" style="1"/>
  </cols>
  <sheetData>
    <row r="1" spans="1:5" ht="16.5" customHeight="1">
      <c r="A1" s="17" t="s">
        <v>181</v>
      </c>
      <c r="B1" s="18"/>
      <c r="C1" s="18"/>
      <c r="D1" s="18"/>
      <c r="E1" s="19"/>
    </row>
    <row r="2" spans="1:5" ht="16.5" customHeight="1">
      <c r="A2" s="8" t="s">
        <v>183</v>
      </c>
      <c r="B2" s="25" t="s">
        <v>182</v>
      </c>
      <c r="C2" s="26"/>
      <c r="D2" s="26"/>
      <c r="E2" s="27"/>
    </row>
    <row r="3" spans="1:5" ht="16.5" customHeight="1">
      <c r="A3" s="13" t="s">
        <v>184</v>
      </c>
      <c r="B3" s="28" t="s">
        <v>187</v>
      </c>
      <c r="C3" s="29"/>
      <c r="D3" s="29"/>
      <c r="E3" s="30"/>
    </row>
    <row r="4" spans="1:5" ht="16.5" customHeight="1" thickBot="1">
      <c r="A4" s="14" t="s">
        <v>185</v>
      </c>
      <c r="B4" s="31" t="s">
        <v>186</v>
      </c>
      <c r="C4" s="23"/>
      <c r="D4" s="23"/>
      <c r="E4" s="32"/>
    </row>
    <row r="5" spans="1:5" ht="20.100000000000001" customHeight="1">
      <c r="A5" s="17" t="s">
        <v>180</v>
      </c>
      <c r="B5" s="18"/>
      <c r="C5" s="18"/>
      <c r="D5" s="18"/>
      <c r="E5" s="19"/>
    </row>
    <row r="6" spans="1:5" ht="16.5" customHeight="1">
      <c r="A6" s="2" t="s">
        <v>13</v>
      </c>
      <c r="B6" s="3" t="s">
        <v>12</v>
      </c>
      <c r="C6" s="3" t="s">
        <v>14</v>
      </c>
      <c r="D6" s="3" t="s">
        <v>15</v>
      </c>
      <c r="E6" s="4" t="s">
        <v>16</v>
      </c>
    </row>
    <row r="7" spans="1:5" ht="16.5" customHeight="1">
      <c r="A7" s="20" t="s">
        <v>56</v>
      </c>
      <c r="B7" s="3" t="s">
        <v>38</v>
      </c>
      <c r="C7" s="8">
        <v>1.2E-2</v>
      </c>
      <c r="D7" s="3" t="s">
        <v>4</v>
      </c>
      <c r="E7" s="4" t="s">
        <v>19</v>
      </c>
    </row>
    <row r="8" spans="1:5" ht="16.5" customHeight="1">
      <c r="A8" s="20"/>
      <c r="B8" s="3" t="s">
        <v>59</v>
      </c>
      <c r="C8" s="8">
        <v>228.8</v>
      </c>
      <c r="D8" s="3" t="s">
        <v>7</v>
      </c>
      <c r="E8" s="4" t="s">
        <v>19</v>
      </c>
    </row>
    <row r="9" spans="1:5" ht="16.5" customHeight="1">
      <c r="A9" s="20"/>
      <c r="B9" s="3" t="s">
        <v>58</v>
      </c>
      <c r="C9" s="8">
        <v>27.39</v>
      </c>
      <c r="D9" s="3" t="s">
        <v>18</v>
      </c>
      <c r="E9" s="4" t="s">
        <v>19</v>
      </c>
    </row>
    <row r="10" spans="1:5" ht="16.5" customHeight="1">
      <c r="A10" s="20"/>
      <c r="B10" s="3" t="s">
        <v>36</v>
      </c>
      <c r="C10" s="3">
        <f>_xll.hVon_p_t(C9,C8)</f>
        <v>984.5845780634213</v>
      </c>
      <c r="D10" s="3" t="s">
        <v>5</v>
      </c>
      <c r="E10" s="4" t="s">
        <v>60</v>
      </c>
    </row>
    <row r="11" spans="1:5" ht="16.5" customHeight="1">
      <c r="A11" s="20"/>
      <c r="B11" s="3" t="s">
        <v>125</v>
      </c>
      <c r="C11" s="3">
        <f>C7*C10</f>
        <v>11.815014936761056</v>
      </c>
      <c r="D11" s="3" t="s">
        <v>6</v>
      </c>
      <c r="E11" s="4" t="s">
        <v>60</v>
      </c>
    </row>
    <row r="12" spans="1:5" ht="16.5" customHeight="1">
      <c r="A12" s="20" t="s">
        <v>62</v>
      </c>
      <c r="B12" s="3" t="s">
        <v>39</v>
      </c>
      <c r="C12" s="8">
        <v>0.03</v>
      </c>
      <c r="D12" s="3" t="s">
        <v>4</v>
      </c>
      <c r="E12" s="4" t="s">
        <v>19</v>
      </c>
    </row>
    <row r="13" spans="1:5" ht="16.5" customHeight="1">
      <c r="A13" s="20"/>
      <c r="B13" s="3" t="s">
        <v>103</v>
      </c>
      <c r="C13" s="8">
        <v>210.7</v>
      </c>
      <c r="D13" s="3" t="s">
        <v>7</v>
      </c>
      <c r="E13" s="4" t="s">
        <v>19</v>
      </c>
    </row>
    <row r="14" spans="1:5" ht="16.5" customHeight="1">
      <c r="A14" s="20"/>
      <c r="B14" s="3" t="s">
        <v>104</v>
      </c>
      <c r="C14" s="8">
        <v>19.329999999999998</v>
      </c>
      <c r="D14" s="3" t="s">
        <v>18</v>
      </c>
      <c r="E14" s="4" t="s">
        <v>19</v>
      </c>
    </row>
    <row r="15" spans="1:5" ht="16.5" customHeight="1">
      <c r="A15" s="20"/>
      <c r="B15" s="3" t="s">
        <v>37</v>
      </c>
      <c r="C15" s="3">
        <f>_xll.hVon_p_t(C14,C13)</f>
        <v>2797.7511111053668</v>
      </c>
      <c r="D15" s="3" t="s">
        <v>5</v>
      </c>
      <c r="E15" s="4" t="s">
        <v>60</v>
      </c>
    </row>
    <row r="16" spans="1:5" ht="16.5" customHeight="1">
      <c r="A16" s="20"/>
      <c r="B16" s="3" t="s">
        <v>179</v>
      </c>
      <c r="C16" s="3">
        <f>C12*C15</f>
        <v>83.932533333161004</v>
      </c>
      <c r="D16" s="3" t="s">
        <v>6</v>
      </c>
      <c r="E16" s="4" t="s">
        <v>60</v>
      </c>
    </row>
    <row r="17" spans="1:5" ht="16.5" customHeight="1">
      <c r="A17" s="20" t="s">
        <v>63</v>
      </c>
      <c r="B17" s="3" t="s">
        <v>99</v>
      </c>
      <c r="C17" s="8">
        <v>2.4E-2</v>
      </c>
      <c r="D17" s="3" t="s">
        <v>4</v>
      </c>
      <c r="E17" s="4" t="s">
        <v>19</v>
      </c>
    </row>
    <row r="18" spans="1:5" ht="16.5" customHeight="1">
      <c r="A18" s="20"/>
      <c r="B18" s="3" t="s">
        <v>100</v>
      </c>
      <c r="C18" s="8">
        <v>228.8</v>
      </c>
      <c r="D18" s="3" t="s">
        <v>7</v>
      </c>
      <c r="E18" s="4" t="s">
        <v>19</v>
      </c>
    </row>
    <row r="19" spans="1:5" ht="16.5" customHeight="1">
      <c r="A19" s="20"/>
      <c r="B19" s="3" t="s">
        <v>101</v>
      </c>
      <c r="C19" s="8">
        <v>27.39</v>
      </c>
      <c r="D19" s="3" t="s">
        <v>18</v>
      </c>
      <c r="E19" s="4" t="s">
        <v>19</v>
      </c>
    </row>
    <row r="20" spans="1:5" ht="16.5" customHeight="1">
      <c r="A20" s="20"/>
      <c r="B20" s="3" t="s">
        <v>102</v>
      </c>
      <c r="C20" s="3">
        <f>_xll.hVon_p_t(C19,C18)</f>
        <v>984.5845780634213</v>
      </c>
      <c r="D20" s="3" t="s">
        <v>5</v>
      </c>
      <c r="E20" s="4" t="s">
        <v>60</v>
      </c>
    </row>
    <row r="21" spans="1:5" ht="16.5" customHeight="1">
      <c r="A21" s="20"/>
      <c r="B21" s="3" t="s">
        <v>178</v>
      </c>
      <c r="C21" s="3">
        <f>C17*C20</f>
        <v>23.630029873522112</v>
      </c>
      <c r="D21" s="3" t="s">
        <v>6</v>
      </c>
      <c r="E21" s="4" t="s">
        <v>60</v>
      </c>
    </row>
    <row r="22" spans="1:5" ht="16.5" customHeight="1">
      <c r="A22" s="20" t="s">
        <v>64</v>
      </c>
      <c r="B22" s="3" t="s">
        <v>95</v>
      </c>
      <c r="C22" s="8">
        <v>19.440000000000001</v>
      </c>
      <c r="D22" s="3" t="s">
        <v>4</v>
      </c>
      <c r="E22" s="4" t="s">
        <v>19</v>
      </c>
    </row>
    <row r="23" spans="1:5" ht="16.5" customHeight="1">
      <c r="A23" s="20"/>
      <c r="B23" s="3" t="s">
        <v>96</v>
      </c>
      <c r="C23" s="8">
        <v>56</v>
      </c>
      <c r="D23" s="3" t="s">
        <v>7</v>
      </c>
      <c r="E23" s="4" t="s">
        <v>19</v>
      </c>
    </row>
    <row r="24" spans="1:5" ht="16.5" customHeight="1">
      <c r="A24" s="20"/>
      <c r="B24" s="3" t="s">
        <v>97</v>
      </c>
      <c r="C24" s="8">
        <v>14</v>
      </c>
      <c r="D24" s="3" t="s">
        <v>18</v>
      </c>
      <c r="E24" s="4" t="s">
        <v>19</v>
      </c>
    </row>
    <row r="25" spans="1:5" ht="16.5" customHeight="1">
      <c r="A25" s="20"/>
      <c r="B25" s="3" t="s">
        <v>98</v>
      </c>
      <c r="C25" s="3">
        <f>_xll.hVon_p_t(C24,C23)</f>
        <v>235.59696641178721</v>
      </c>
      <c r="D25" s="3" t="s">
        <v>5</v>
      </c>
      <c r="E25" s="4" t="s">
        <v>60</v>
      </c>
    </row>
    <row r="26" spans="1:5" ht="16.5" customHeight="1">
      <c r="A26" s="20"/>
      <c r="B26" s="3" t="s">
        <v>177</v>
      </c>
      <c r="C26" s="3">
        <f>C22*C25</f>
        <v>4580.0050270451438</v>
      </c>
      <c r="D26" s="3" t="s">
        <v>6</v>
      </c>
      <c r="E26" s="4" t="s">
        <v>60</v>
      </c>
    </row>
    <row r="27" spans="1:5" ht="16.5" customHeight="1">
      <c r="A27" s="20" t="s">
        <v>65</v>
      </c>
      <c r="B27" s="3" t="s">
        <v>91</v>
      </c>
      <c r="C27" s="8">
        <v>121</v>
      </c>
      <c r="D27" s="3" t="s">
        <v>4</v>
      </c>
      <c r="E27" s="4" t="s">
        <v>19</v>
      </c>
    </row>
    <row r="28" spans="1:5" ht="16.5" customHeight="1">
      <c r="A28" s="20"/>
      <c r="B28" s="3" t="s">
        <v>92</v>
      </c>
      <c r="C28" s="8">
        <v>228.8</v>
      </c>
      <c r="D28" s="3" t="s">
        <v>7</v>
      </c>
      <c r="E28" s="4" t="s">
        <v>19</v>
      </c>
    </row>
    <row r="29" spans="1:5" ht="16.5" customHeight="1">
      <c r="A29" s="20"/>
      <c r="B29" s="3" t="s">
        <v>93</v>
      </c>
      <c r="C29" s="8">
        <v>27.39</v>
      </c>
      <c r="D29" s="3" t="s">
        <v>18</v>
      </c>
      <c r="E29" s="4" t="s">
        <v>19</v>
      </c>
    </row>
    <row r="30" spans="1:5" ht="16.5" customHeight="1">
      <c r="A30" s="20"/>
      <c r="B30" s="3" t="s">
        <v>94</v>
      </c>
      <c r="C30" s="3">
        <f>_xll.hVon_p_t(C29,C28)</f>
        <v>984.5845780634213</v>
      </c>
      <c r="D30" s="3" t="s">
        <v>5</v>
      </c>
      <c r="E30" s="4" t="s">
        <v>60</v>
      </c>
    </row>
    <row r="31" spans="1:5" ht="16.5" customHeight="1">
      <c r="A31" s="20"/>
      <c r="B31" s="3" t="s">
        <v>175</v>
      </c>
      <c r="C31" s="3">
        <f>C27*C30</f>
        <v>119134.73394567397</v>
      </c>
      <c r="D31" s="3" t="s">
        <v>6</v>
      </c>
      <c r="E31" s="4" t="s">
        <v>60</v>
      </c>
    </row>
    <row r="32" spans="1:5" ht="16.5" customHeight="1">
      <c r="A32" s="20" t="s">
        <v>66</v>
      </c>
      <c r="B32" s="3" t="s">
        <v>87</v>
      </c>
      <c r="C32" s="15">
        <v>32.831499999999998</v>
      </c>
      <c r="D32" s="3" t="s">
        <v>4</v>
      </c>
      <c r="E32" s="4" t="s">
        <v>19</v>
      </c>
    </row>
    <row r="33" spans="1:5" ht="16.5" customHeight="1">
      <c r="A33" s="20"/>
      <c r="B33" s="3" t="s">
        <v>88</v>
      </c>
      <c r="C33" s="15">
        <v>226.77</v>
      </c>
      <c r="D33" s="3" t="s">
        <v>7</v>
      </c>
      <c r="E33" s="4" t="s">
        <v>19</v>
      </c>
    </row>
    <row r="34" spans="1:5" ht="16.5" customHeight="1">
      <c r="A34" s="20"/>
      <c r="B34" s="3" t="s">
        <v>89</v>
      </c>
      <c r="C34" s="15">
        <v>26.35</v>
      </c>
      <c r="D34" s="3" t="s">
        <v>18</v>
      </c>
      <c r="E34" s="4" t="s">
        <v>19</v>
      </c>
    </row>
    <row r="35" spans="1:5" ht="16.5" customHeight="1">
      <c r="A35" s="20"/>
      <c r="B35" s="3" t="s">
        <v>90</v>
      </c>
      <c r="C35" s="3">
        <f>_xll.hVon_p_t(C34,C33)</f>
        <v>975.09126568846341</v>
      </c>
      <c r="D35" s="3" t="s">
        <v>5</v>
      </c>
      <c r="E35" s="4" t="s">
        <v>60</v>
      </c>
    </row>
    <row r="36" spans="1:5" ht="16.5" customHeight="1">
      <c r="A36" s="20"/>
      <c r="B36" s="3" t="s">
        <v>176</v>
      </c>
      <c r="C36" s="3">
        <f>C32*C35</f>
        <v>32013.708889450783</v>
      </c>
      <c r="D36" s="3" t="s">
        <v>6</v>
      </c>
      <c r="E36" s="4" t="s">
        <v>60</v>
      </c>
    </row>
    <row r="37" spans="1:5" ht="16.5" customHeight="1">
      <c r="A37" s="20" t="s">
        <v>67</v>
      </c>
      <c r="B37" s="3" t="s">
        <v>83</v>
      </c>
      <c r="C37" s="8"/>
      <c r="D37" s="3" t="s">
        <v>4</v>
      </c>
      <c r="E37" s="4" t="s">
        <v>19</v>
      </c>
    </row>
    <row r="38" spans="1:5" ht="16.5" customHeight="1">
      <c r="A38" s="20"/>
      <c r="B38" s="3" t="s">
        <v>84</v>
      </c>
      <c r="C38" s="8"/>
      <c r="D38" s="3" t="s">
        <v>7</v>
      </c>
      <c r="E38" s="4" t="s">
        <v>19</v>
      </c>
    </row>
    <row r="39" spans="1:5" ht="16.5" customHeight="1">
      <c r="A39" s="20"/>
      <c r="B39" s="3" t="s">
        <v>85</v>
      </c>
      <c r="C39" s="8">
        <v>2</v>
      </c>
      <c r="D39" s="3" t="s">
        <v>18</v>
      </c>
      <c r="E39" s="4" t="s">
        <v>19</v>
      </c>
    </row>
    <row r="40" spans="1:5" ht="16.5" customHeight="1">
      <c r="A40" s="20"/>
      <c r="B40" s="3" t="s">
        <v>86</v>
      </c>
      <c r="C40" s="3">
        <f>_xll.hVon_p_t(C39,C38)</f>
        <v>0.16151943756040055</v>
      </c>
      <c r="D40" s="3" t="s">
        <v>5</v>
      </c>
      <c r="E40" s="4" t="s">
        <v>60</v>
      </c>
    </row>
    <row r="41" spans="1:5" ht="16.5" customHeight="1">
      <c r="A41" s="20"/>
      <c r="B41" s="3" t="s">
        <v>125</v>
      </c>
      <c r="C41" s="3">
        <f>C37*C40</f>
        <v>0</v>
      </c>
      <c r="D41" s="3" t="s">
        <v>6</v>
      </c>
      <c r="E41" s="4" t="s">
        <v>60</v>
      </c>
    </row>
    <row r="42" spans="1:5" ht="16.5" customHeight="1">
      <c r="A42" s="20" t="s">
        <v>68</v>
      </c>
      <c r="B42" s="3" t="s">
        <v>79</v>
      </c>
      <c r="C42" s="8"/>
      <c r="D42" s="3" t="s">
        <v>4</v>
      </c>
      <c r="E42" s="4" t="s">
        <v>19</v>
      </c>
    </row>
    <row r="43" spans="1:5" ht="16.5" customHeight="1">
      <c r="A43" s="20"/>
      <c r="B43" s="3" t="s">
        <v>80</v>
      </c>
      <c r="C43" s="8"/>
      <c r="D43" s="3" t="s">
        <v>7</v>
      </c>
      <c r="E43" s="4" t="s">
        <v>19</v>
      </c>
    </row>
    <row r="44" spans="1:5" ht="16.5" customHeight="1">
      <c r="A44" s="20"/>
      <c r="B44" s="3" t="s">
        <v>81</v>
      </c>
      <c r="C44" s="8">
        <v>74</v>
      </c>
      <c r="D44" s="3" t="s">
        <v>18</v>
      </c>
      <c r="E44" s="4" t="s">
        <v>19</v>
      </c>
    </row>
    <row r="45" spans="1:5" ht="16.5" customHeight="1">
      <c r="A45" s="20"/>
      <c r="B45" s="3" t="s">
        <v>82</v>
      </c>
      <c r="C45" s="3">
        <f>_xll.hVon_p_t(C44,C43)</f>
        <v>7.454839071659535</v>
      </c>
      <c r="D45" s="3" t="s">
        <v>5</v>
      </c>
      <c r="E45" s="4" t="s">
        <v>60</v>
      </c>
    </row>
    <row r="46" spans="1:5" ht="16.5" customHeight="1">
      <c r="A46" s="20"/>
      <c r="B46" s="3" t="s">
        <v>174</v>
      </c>
      <c r="C46" s="3">
        <f>C42*C45</f>
        <v>0</v>
      </c>
      <c r="D46" s="3" t="s">
        <v>6</v>
      </c>
      <c r="E46" s="4" t="s">
        <v>60</v>
      </c>
    </row>
    <row r="47" spans="1:5" ht="16.5" customHeight="1">
      <c r="A47" s="20" t="s">
        <v>69</v>
      </c>
      <c r="B47" s="3" t="s">
        <v>76</v>
      </c>
      <c r="C47" s="15"/>
      <c r="D47" s="3" t="s">
        <v>4</v>
      </c>
      <c r="E47" s="4" t="s">
        <v>19</v>
      </c>
    </row>
    <row r="48" spans="1:5" ht="16.5" customHeight="1">
      <c r="A48" s="20"/>
      <c r="B48" s="3" t="s">
        <v>77</v>
      </c>
      <c r="C48" s="15"/>
      <c r="D48" s="3" t="s">
        <v>7</v>
      </c>
      <c r="E48" s="4" t="s">
        <v>19</v>
      </c>
    </row>
    <row r="49" spans="1:5" ht="16.5" customHeight="1">
      <c r="A49" s="20"/>
      <c r="B49" s="3" t="s">
        <v>78</v>
      </c>
      <c r="C49" s="15">
        <v>0.16700000000000001</v>
      </c>
      <c r="D49" s="3" t="s">
        <v>18</v>
      </c>
      <c r="E49" s="4" t="s">
        <v>19</v>
      </c>
    </row>
    <row r="50" spans="1:5" ht="16.5" customHeight="1">
      <c r="A50" s="20"/>
      <c r="B50" s="3" t="s">
        <v>75</v>
      </c>
      <c r="C50" s="3">
        <f>_xll.hVon_p_t(C49,C48)</f>
        <v>-2.519669248658829E-2</v>
      </c>
      <c r="D50" s="3" t="s">
        <v>5</v>
      </c>
      <c r="E50" s="4" t="s">
        <v>60</v>
      </c>
    </row>
    <row r="51" spans="1:5" ht="16.5" customHeight="1">
      <c r="A51" s="20"/>
      <c r="B51" s="3" t="s">
        <v>173</v>
      </c>
      <c r="C51" s="3">
        <f>C47*C50</f>
        <v>0</v>
      </c>
      <c r="D51" s="3" t="s">
        <v>6</v>
      </c>
      <c r="E51" s="4" t="s">
        <v>60</v>
      </c>
    </row>
    <row r="52" spans="1:5" ht="16.5" customHeight="1">
      <c r="A52" s="20" t="s">
        <v>70</v>
      </c>
      <c r="B52" s="3" t="s">
        <v>74</v>
      </c>
      <c r="C52" s="15"/>
      <c r="D52" s="3" t="s">
        <v>4</v>
      </c>
      <c r="E52" s="4" t="s">
        <v>19</v>
      </c>
    </row>
    <row r="53" spans="1:5" ht="16.5" customHeight="1">
      <c r="A53" s="20"/>
      <c r="B53" s="3" t="s">
        <v>73</v>
      </c>
      <c r="C53" s="15"/>
      <c r="D53" s="3" t="s">
        <v>7</v>
      </c>
      <c r="E53" s="4" t="s">
        <v>19</v>
      </c>
    </row>
    <row r="54" spans="1:5" ht="16.5" customHeight="1">
      <c r="A54" s="20"/>
      <c r="B54" s="3" t="s">
        <v>72</v>
      </c>
      <c r="C54" s="15">
        <v>2</v>
      </c>
      <c r="D54" s="3" t="s">
        <v>18</v>
      </c>
      <c r="E54" s="4" t="s">
        <v>19</v>
      </c>
    </row>
    <row r="55" spans="1:5" ht="16.5" customHeight="1">
      <c r="A55" s="20"/>
      <c r="B55" s="3" t="s">
        <v>71</v>
      </c>
      <c r="C55" s="3">
        <f>_xll.hVon_p_t(C54,C53)</f>
        <v>0.16151943756040055</v>
      </c>
      <c r="D55" s="3" t="s">
        <v>5</v>
      </c>
      <c r="E55" s="4" t="s">
        <v>60</v>
      </c>
    </row>
    <row r="56" spans="1:5" ht="16.5" customHeight="1">
      <c r="A56" s="20"/>
      <c r="B56" s="3" t="s">
        <v>172</v>
      </c>
      <c r="C56" s="3">
        <f>C52*C55</f>
        <v>0</v>
      </c>
      <c r="D56" s="3" t="s">
        <v>6</v>
      </c>
      <c r="E56" s="4" t="s">
        <v>60</v>
      </c>
    </row>
    <row r="57" spans="1:5" ht="16.5" customHeight="1">
      <c r="A57" s="20" t="s">
        <v>105</v>
      </c>
      <c r="B57" s="3" t="s">
        <v>107</v>
      </c>
      <c r="C57" s="15"/>
      <c r="D57" s="3" t="s">
        <v>4</v>
      </c>
      <c r="E57" s="4" t="s">
        <v>19</v>
      </c>
    </row>
    <row r="58" spans="1:5" ht="16.5" customHeight="1">
      <c r="A58" s="20"/>
      <c r="B58" s="3" t="s">
        <v>108</v>
      </c>
      <c r="C58" s="15"/>
      <c r="D58" s="3" t="s">
        <v>7</v>
      </c>
      <c r="E58" s="4" t="s">
        <v>19</v>
      </c>
    </row>
    <row r="59" spans="1:5" ht="16.5" customHeight="1">
      <c r="A59" s="20"/>
      <c r="B59" s="3" t="s">
        <v>109</v>
      </c>
      <c r="C59" s="15">
        <v>2</v>
      </c>
      <c r="D59" s="3" t="s">
        <v>18</v>
      </c>
      <c r="E59" s="4" t="s">
        <v>19</v>
      </c>
    </row>
    <row r="60" spans="1:5" ht="16.5" customHeight="1">
      <c r="A60" s="20"/>
      <c r="B60" s="3" t="s">
        <v>110</v>
      </c>
      <c r="C60" s="3">
        <f>_xll.hVon_p_t(C59,C58)</f>
        <v>0.16151943756040055</v>
      </c>
      <c r="D60" s="3" t="s">
        <v>5</v>
      </c>
      <c r="E60" s="4" t="s">
        <v>60</v>
      </c>
    </row>
    <row r="61" spans="1:5" ht="16.5" customHeight="1">
      <c r="A61" s="20"/>
      <c r="B61" s="3" t="s">
        <v>171</v>
      </c>
      <c r="C61" s="3">
        <f>C57*C60</f>
        <v>0</v>
      </c>
      <c r="D61" s="3" t="s">
        <v>6</v>
      </c>
      <c r="E61" s="4" t="s">
        <v>60</v>
      </c>
    </row>
    <row r="62" spans="1:5" ht="16.5" customHeight="1">
      <c r="A62" s="20" t="s">
        <v>106</v>
      </c>
      <c r="B62" s="3" t="s">
        <v>111</v>
      </c>
      <c r="C62" s="15"/>
      <c r="D62" s="3" t="s">
        <v>4</v>
      </c>
      <c r="E62" s="4" t="s">
        <v>19</v>
      </c>
    </row>
    <row r="63" spans="1:5" ht="16.5" customHeight="1">
      <c r="A63" s="20"/>
      <c r="B63" s="3" t="s">
        <v>112</v>
      </c>
      <c r="C63" s="15"/>
      <c r="D63" s="3" t="s">
        <v>7</v>
      </c>
      <c r="E63" s="4" t="s">
        <v>19</v>
      </c>
    </row>
    <row r="64" spans="1:5" ht="16.5" customHeight="1">
      <c r="A64" s="20"/>
      <c r="B64" s="3" t="s">
        <v>113</v>
      </c>
      <c r="C64" s="15">
        <v>2</v>
      </c>
      <c r="D64" s="3" t="s">
        <v>18</v>
      </c>
      <c r="E64" s="4" t="s">
        <v>19</v>
      </c>
    </row>
    <row r="65" spans="1:5" ht="16.5" customHeight="1">
      <c r="A65" s="20"/>
      <c r="B65" s="3" t="s">
        <v>114</v>
      </c>
      <c r="C65" s="3">
        <f>_xll.hVon_p_t(C64,C63)</f>
        <v>0.16151943756040055</v>
      </c>
      <c r="D65" s="3" t="s">
        <v>5</v>
      </c>
      <c r="E65" s="4" t="s">
        <v>60</v>
      </c>
    </row>
    <row r="66" spans="1:5" ht="16.5" customHeight="1">
      <c r="A66" s="20"/>
      <c r="B66" s="3" t="s">
        <v>170</v>
      </c>
      <c r="C66" s="3">
        <f>C62*C65</f>
        <v>0</v>
      </c>
      <c r="D66" s="3" t="s">
        <v>6</v>
      </c>
      <c r="E66" s="4" t="s">
        <v>60</v>
      </c>
    </row>
    <row r="67" spans="1:5" ht="16.5" customHeight="1">
      <c r="A67" s="20" t="s">
        <v>116</v>
      </c>
      <c r="B67" s="3" t="s">
        <v>115</v>
      </c>
      <c r="C67" s="15"/>
      <c r="D67" s="3" t="s">
        <v>4</v>
      </c>
      <c r="E67" s="4" t="s">
        <v>19</v>
      </c>
    </row>
    <row r="68" spans="1:5" ht="16.5" customHeight="1">
      <c r="A68" s="20"/>
      <c r="B68" s="3" t="s">
        <v>166</v>
      </c>
      <c r="C68" s="15"/>
      <c r="D68" s="3" t="s">
        <v>7</v>
      </c>
      <c r="E68" s="4" t="s">
        <v>19</v>
      </c>
    </row>
    <row r="69" spans="1:5" ht="16.5" customHeight="1">
      <c r="A69" s="20"/>
      <c r="B69" s="3" t="s">
        <v>167</v>
      </c>
      <c r="C69" s="15">
        <v>2</v>
      </c>
      <c r="D69" s="3" t="s">
        <v>18</v>
      </c>
      <c r="E69" s="4" t="s">
        <v>19</v>
      </c>
    </row>
    <row r="70" spans="1:5" ht="16.5" customHeight="1">
      <c r="A70" s="20"/>
      <c r="B70" s="3" t="s">
        <v>168</v>
      </c>
      <c r="C70" s="3">
        <f>_xll.hVon_p_t(C69,C68)</f>
        <v>0.16151943756040055</v>
      </c>
      <c r="D70" s="3" t="s">
        <v>5</v>
      </c>
      <c r="E70" s="4" t="s">
        <v>60</v>
      </c>
    </row>
    <row r="71" spans="1:5" ht="16.5" customHeight="1">
      <c r="A71" s="20"/>
      <c r="B71" s="3" t="s">
        <v>169</v>
      </c>
      <c r="C71" s="3">
        <f>C67*C70</f>
        <v>0</v>
      </c>
      <c r="D71" s="3" t="s">
        <v>6</v>
      </c>
      <c r="E71" s="4" t="s">
        <v>60</v>
      </c>
    </row>
    <row r="72" spans="1:5" ht="16.5" customHeight="1">
      <c r="A72" s="20" t="s">
        <v>117</v>
      </c>
      <c r="B72" s="3" t="s">
        <v>161</v>
      </c>
      <c r="C72" s="15"/>
      <c r="D72" s="3" t="s">
        <v>4</v>
      </c>
      <c r="E72" s="4" t="s">
        <v>19</v>
      </c>
    </row>
    <row r="73" spans="1:5" ht="16.5" customHeight="1">
      <c r="A73" s="20"/>
      <c r="B73" s="3" t="s">
        <v>162</v>
      </c>
      <c r="C73" s="15"/>
      <c r="D73" s="3" t="s">
        <v>7</v>
      </c>
      <c r="E73" s="4" t="s">
        <v>19</v>
      </c>
    </row>
    <row r="74" spans="1:5" ht="16.5" customHeight="1">
      <c r="A74" s="20"/>
      <c r="B74" s="3" t="s">
        <v>163</v>
      </c>
      <c r="C74" s="15">
        <v>2</v>
      </c>
      <c r="D74" s="3" t="s">
        <v>18</v>
      </c>
      <c r="E74" s="4" t="s">
        <v>19</v>
      </c>
    </row>
    <row r="75" spans="1:5" ht="16.5" customHeight="1">
      <c r="A75" s="20"/>
      <c r="B75" s="3" t="s">
        <v>164</v>
      </c>
      <c r="C75" s="3">
        <f>_xll.hVon_p_t(C74,C73)</f>
        <v>0.16151943756040055</v>
      </c>
      <c r="D75" s="3" t="s">
        <v>5</v>
      </c>
      <c r="E75" s="4" t="s">
        <v>60</v>
      </c>
    </row>
    <row r="76" spans="1:5" ht="16.5" customHeight="1">
      <c r="A76" s="20"/>
      <c r="B76" s="3" t="s">
        <v>165</v>
      </c>
      <c r="C76" s="3">
        <f>C72*C75</f>
        <v>0</v>
      </c>
      <c r="D76" s="3" t="s">
        <v>6</v>
      </c>
      <c r="E76" s="4" t="s">
        <v>60</v>
      </c>
    </row>
    <row r="77" spans="1:5" ht="16.5" customHeight="1">
      <c r="A77" s="20" t="s">
        <v>118</v>
      </c>
      <c r="B77" s="3" t="s">
        <v>156</v>
      </c>
      <c r="C77" s="15"/>
      <c r="D77" s="3" t="s">
        <v>4</v>
      </c>
      <c r="E77" s="4" t="s">
        <v>19</v>
      </c>
    </row>
    <row r="78" spans="1:5" ht="16.5" customHeight="1">
      <c r="A78" s="20"/>
      <c r="B78" s="3" t="s">
        <v>157</v>
      </c>
      <c r="C78" s="15"/>
      <c r="D78" s="3" t="s">
        <v>7</v>
      </c>
      <c r="E78" s="4" t="s">
        <v>19</v>
      </c>
    </row>
    <row r="79" spans="1:5" ht="16.5" customHeight="1">
      <c r="A79" s="20"/>
      <c r="B79" s="3" t="s">
        <v>158</v>
      </c>
      <c r="C79" s="15">
        <v>2</v>
      </c>
      <c r="D79" s="3" t="s">
        <v>18</v>
      </c>
      <c r="E79" s="4" t="s">
        <v>19</v>
      </c>
    </row>
    <row r="80" spans="1:5" ht="16.5" customHeight="1">
      <c r="A80" s="20"/>
      <c r="B80" s="3" t="s">
        <v>159</v>
      </c>
      <c r="C80" s="3">
        <f>_xll.hVon_p_t(C79,C78)</f>
        <v>0.16151943756040055</v>
      </c>
      <c r="D80" s="3" t="s">
        <v>5</v>
      </c>
      <c r="E80" s="4" t="s">
        <v>60</v>
      </c>
    </row>
    <row r="81" spans="1:5" ht="16.5" customHeight="1">
      <c r="A81" s="20"/>
      <c r="B81" s="3" t="s">
        <v>160</v>
      </c>
      <c r="C81" s="3">
        <f>C77*C80</f>
        <v>0</v>
      </c>
      <c r="D81" s="3" t="s">
        <v>6</v>
      </c>
      <c r="E81" s="4" t="s">
        <v>60</v>
      </c>
    </row>
    <row r="82" spans="1:5" ht="16.5" customHeight="1">
      <c r="A82" s="20" t="s">
        <v>119</v>
      </c>
      <c r="B82" s="3" t="s">
        <v>151</v>
      </c>
      <c r="C82" s="15"/>
      <c r="D82" s="3" t="s">
        <v>4</v>
      </c>
      <c r="E82" s="4" t="s">
        <v>19</v>
      </c>
    </row>
    <row r="83" spans="1:5" ht="16.5" customHeight="1">
      <c r="A83" s="20"/>
      <c r="B83" s="3" t="s">
        <v>152</v>
      </c>
      <c r="C83" s="15"/>
      <c r="D83" s="3" t="s">
        <v>7</v>
      </c>
      <c r="E83" s="4" t="s">
        <v>19</v>
      </c>
    </row>
    <row r="84" spans="1:5" ht="16.5" customHeight="1">
      <c r="A84" s="20"/>
      <c r="B84" s="3" t="s">
        <v>153</v>
      </c>
      <c r="C84" s="15">
        <v>2</v>
      </c>
      <c r="D84" s="3" t="s">
        <v>18</v>
      </c>
      <c r="E84" s="4" t="s">
        <v>19</v>
      </c>
    </row>
    <row r="85" spans="1:5" ht="16.5" customHeight="1">
      <c r="A85" s="20"/>
      <c r="B85" s="3" t="s">
        <v>154</v>
      </c>
      <c r="C85" s="3">
        <f>_xll.hVon_p_t(C84,C83)</f>
        <v>0.16151943756040055</v>
      </c>
      <c r="D85" s="3" t="s">
        <v>5</v>
      </c>
      <c r="E85" s="4" t="s">
        <v>60</v>
      </c>
    </row>
    <row r="86" spans="1:5" ht="16.5" customHeight="1">
      <c r="A86" s="20"/>
      <c r="B86" s="3" t="s">
        <v>155</v>
      </c>
      <c r="C86" s="3">
        <f>C82*C85</f>
        <v>0</v>
      </c>
      <c r="D86" s="3" t="s">
        <v>6</v>
      </c>
      <c r="E86" s="4" t="s">
        <v>60</v>
      </c>
    </row>
    <row r="87" spans="1:5" ht="16.5" customHeight="1">
      <c r="A87" s="20" t="s">
        <v>120</v>
      </c>
      <c r="B87" s="3" t="s">
        <v>146</v>
      </c>
      <c r="C87" s="15"/>
      <c r="D87" s="3" t="s">
        <v>4</v>
      </c>
      <c r="E87" s="4" t="s">
        <v>19</v>
      </c>
    </row>
    <row r="88" spans="1:5" ht="16.5" customHeight="1">
      <c r="A88" s="20"/>
      <c r="B88" s="3" t="s">
        <v>147</v>
      </c>
      <c r="C88" s="15"/>
      <c r="D88" s="3" t="s">
        <v>7</v>
      </c>
      <c r="E88" s="4" t="s">
        <v>19</v>
      </c>
    </row>
    <row r="89" spans="1:5" ht="16.5" customHeight="1">
      <c r="A89" s="20"/>
      <c r="B89" s="3" t="s">
        <v>148</v>
      </c>
      <c r="C89" s="15">
        <v>2</v>
      </c>
      <c r="D89" s="3" t="s">
        <v>18</v>
      </c>
      <c r="E89" s="4" t="s">
        <v>19</v>
      </c>
    </row>
    <row r="90" spans="1:5" ht="16.5" customHeight="1">
      <c r="A90" s="20"/>
      <c r="B90" s="3" t="s">
        <v>149</v>
      </c>
      <c r="C90" s="3">
        <f>_xll.hVon_p_t(C89,C88)</f>
        <v>0.16151943756040055</v>
      </c>
      <c r="D90" s="3" t="s">
        <v>5</v>
      </c>
      <c r="E90" s="4" t="s">
        <v>60</v>
      </c>
    </row>
    <row r="91" spans="1:5" ht="16.5" customHeight="1">
      <c r="A91" s="20"/>
      <c r="B91" s="3" t="s">
        <v>150</v>
      </c>
      <c r="C91" s="3">
        <f>C87*C90</f>
        <v>0</v>
      </c>
      <c r="D91" s="3" t="s">
        <v>6</v>
      </c>
      <c r="E91" s="4" t="s">
        <v>60</v>
      </c>
    </row>
    <row r="92" spans="1:5" ht="16.5" customHeight="1">
      <c r="A92" s="20" t="s">
        <v>121</v>
      </c>
      <c r="B92" s="3" t="s">
        <v>141</v>
      </c>
      <c r="C92" s="15"/>
      <c r="D92" s="3" t="s">
        <v>4</v>
      </c>
      <c r="E92" s="4" t="s">
        <v>19</v>
      </c>
    </row>
    <row r="93" spans="1:5" ht="16.5" customHeight="1">
      <c r="A93" s="20"/>
      <c r="B93" s="3" t="s">
        <v>142</v>
      </c>
      <c r="C93" s="15"/>
      <c r="D93" s="3" t="s">
        <v>7</v>
      </c>
      <c r="E93" s="4" t="s">
        <v>19</v>
      </c>
    </row>
    <row r="94" spans="1:5" ht="16.5" customHeight="1">
      <c r="A94" s="20"/>
      <c r="B94" s="3" t="s">
        <v>143</v>
      </c>
      <c r="C94" s="15">
        <v>2</v>
      </c>
      <c r="D94" s="3" t="s">
        <v>18</v>
      </c>
      <c r="E94" s="4" t="s">
        <v>19</v>
      </c>
    </row>
    <row r="95" spans="1:5" ht="16.5" customHeight="1">
      <c r="A95" s="20"/>
      <c r="B95" s="3" t="s">
        <v>144</v>
      </c>
      <c r="C95" s="3">
        <f>_xll.hVon_p_t(C94,C93)</f>
        <v>0.16151943756040055</v>
      </c>
      <c r="D95" s="3" t="s">
        <v>5</v>
      </c>
      <c r="E95" s="4" t="s">
        <v>60</v>
      </c>
    </row>
    <row r="96" spans="1:5" ht="16.5" customHeight="1">
      <c r="A96" s="20"/>
      <c r="B96" s="3" t="s">
        <v>145</v>
      </c>
      <c r="C96" s="3">
        <f>C92*C95</f>
        <v>0</v>
      </c>
      <c r="D96" s="3" t="s">
        <v>6</v>
      </c>
      <c r="E96" s="4" t="s">
        <v>60</v>
      </c>
    </row>
    <row r="97" spans="1:5" ht="16.5" customHeight="1">
      <c r="A97" s="20" t="s">
        <v>122</v>
      </c>
      <c r="B97" s="3" t="s">
        <v>136</v>
      </c>
      <c r="C97" s="15"/>
      <c r="D97" s="3" t="s">
        <v>4</v>
      </c>
      <c r="E97" s="4" t="s">
        <v>19</v>
      </c>
    </row>
    <row r="98" spans="1:5" ht="16.5" customHeight="1">
      <c r="A98" s="20"/>
      <c r="B98" s="3" t="s">
        <v>137</v>
      </c>
      <c r="C98" s="15"/>
      <c r="D98" s="3" t="s">
        <v>7</v>
      </c>
      <c r="E98" s="4" t="s">
        <v>19</v>
      </c>
    </row>
    <row r="99" spans="1:5" ht="16.5" customHeight="1">
      <c r="A99" s="20"/>
      <c r="B99" s="3" t="s">
        <v>138</v>
      </c>
      <c r="C99" s="15">
        <v>2</v>
      </c>
      <c r="D99" s="3" t="s">
        <v>18</v>
      </c>
      <c r="E99" s="4" t="s">
        <v>19</v>
      </c>
    </row>
    <row r="100" spans="1:5" ht="16.5" customHeight="1">
      <c r="A100" s="20"/>
      <c r="B100" s="3" t="s">
        <v>139</v>
      </c>
      <c r="C100" s="3">
        <f>_xll.hVon_p_t(C99,C98)</f>
        <v>0.16151943756040055</v>
      </c>
      <c r="D100" s="3" t="s">
        <v>5</v>
      </c>
      <c r="E100" s="4" t="s">
        <v>60</v>
      </c>
    </row>
    <row r="101" spans="1:5" ht="16.5" customHeight="1">
      <c r="A101" s="20"/>
      <c r="B101" s="3" t="s">
        <v>140</v>
      </c>
      <c r="C101" s="3">
        <f>C97*C100</f>
        <v>0</v>
      </c>
      <c r="D101" s="3" t="s">
        <v>6</v>
      </c>
      <c r="E101" s="4" t="s">
        <v>60</v>
      </c>
    </row>
    <row r="102" spans="1:5" ht="16.5" customHeight="1">
      <c r="A102" s="20" t="s">
        <v>123</v>
      </c>
      <c r="B102" s="3" t="s">
        <v>131</v>
      </c>
      <c r="C102" s="8"/>
      <c r="D102" s="3" t="s">
        <v>4</v>
      </c>
      <c r="E102" s="4" t="s">
        <v>19</v>
      </c>
    </row>
    <row r="103" spans="1:5" ht="16.5" customHeight="1">
      <c r="A103" s="20"/>
      <c r="B103" s="3" t="s">
        <v>132</v>
      </c>
      <c r="C103" s="8"/>
      <c r="D103" s="3" t="s">
        <v>7</v>
      </c>
      <c r="E103" s="4" t="s">
        <v>19</v>
      </c>
    </row>
    <row r="104" spans="1:5" ht="16.5" customHeight="1">
      <c r="A104" s="20"/>
      <c r="B104" s="3" t="s">
        <v>133</v>
      </c>
      <c r="C104" s="8">
        <v>2</v>
      </c>
      <c r="D104" s="3" t="s">
        <v>18</v>
      </c>
      <c r="E104" s="4" t="s">
        <v>19</v>
      </c>
    </row>
    <row r="105" spans="1:5" ht="16.5" customHeight="1">
      <c r="A105" s="20"/>
      <c r="B105" s="3" t="s">
        <v>134</v>
      </c>
      <c r="C105" s="3">
        <f>_xll.hVon_p_t(C104,C103)</f>
        <v>0.16151943756040055</v>
      </c>
      <c r="D105" s="3" t="s">
        <v>5</v>
      </c>
      <c r="E105" s="4" t="s">
        <v>60</v>
      </c>
    </row>
    <row r="106" spans="1:5" ht="16.5" customHeight="1">
      <c r="A106" s="20"/>
      <c r="B106" s="3" t="s">
        <v>135</v>
      </c>
      <c r="C106" s="3">
        <f>C102*C105</f>
        <v>0</v>
      </c>
      <c r="D106" s="3" t="s">
        <v>6</v>
      </c>
      <c r="E106" s="4" t="s">
        <v>60</v>
      </c>
    </row>
    <row r="107" spans="1:5" ht="16.5" customHeight="1">
      <c r="A107" s="20" t="s">
        <v>124</v>
      </c>
      <c r="B107" s="3" t="s">
        <v>126</v>
      </c>
      <c r="C107" s="8">
        <v>0</v>
      </c>
      <c r="D107" s="3" t="s">
        <v>4</v>
      </c>
      <c r="E107" s="4" t="s">
        <v>19</v>
      </c>
    </row>
    <row r="108" spans="1:5" ht="16.5" customHeight="1">
      <c r="A108" s="20"/>
      <c r="B108" s="3" t="s">
        <v>127</v>
      </c>
      <c r="C108" s="8">
        <v>40</v>
      </c>
      <c r="D108" s="3" t="s">
        <v>7</v>
      </c>
      <c r="E108" s="4" t="s">
        <v>19</v>
      </c>
    </row>
    <row r="109" spans="1:5" ht="16.5" customHeight="1">
      <c r="A109" s="20"/>
      <c r="B109" s="3" t="s">
        <v>128</v>
      </c>
      <c r="C109" s="8">
        <v>2</v>
      </c>
      <c r="D109" s="3" t="s">
        <v>18</v>
      </c>
      <c r="E109" s="4" t="s">
        <v>19</v>
      </c>
    </row>
    <row r="110" spans="1:5" ht="16.5" customHeight="1">
      <c r="A110" s="20"/>
      <c r="B110" s="3" t="s">
        <v>129</v>
      </c>
      <c r="C110" s="3">
        <f>_xll.hVon_p_t(C109,C108)</f>
        <v>167.7117710266341</v>
      </c>
      <c r="D110" s="3" t="s">
        <v>5</v>
      </c>
      <c r="E110" s="4" t="s">
        <v>60</v>
      </c>
    </row>
    <row r="111" spans="1:5" ht="16.5" customHeight="1" thickBot="1">
      <c r="A111" s="21"/>
      <c r="B111" s="5" t="s">
        <v>130</v>
      </c>
      <c r="C111" s="5">
        <f>C107*C110</f>
        <v>0</v>
      </c>
      <c r="D111" s="5" t="s">
        <v>6</v>
      </c>
      <c r="E111" s="6" t="s">
        <v>60</v>
      </c>
    </row>
    <row r="112" spans="1:5" ht="16.5" customHeight="1" thickBot="1"/>
    <row r="113" spans="1:5" s="12" customFormat="1" ht="20.100000000000001" customHeight="1">
      <c r="A113" s="17" t="s">
        <v>43</v>
      </c>
      <c r="B113" s="18"/>
      <c r="C113" s="18"/>
      <c r="D113" s="18"/>
      <c r="E113" s="19"/>
    </row>
    <row r="114" spans="1:5" ht="16.5" customHeight="1">
      <c r="A114" s="2" t="s">
        <v>13</v>
      </c>
      <c r="B114" s="3" t="s">
        <v>12</v>
      </c>
      <c r="C114" s="3" t="s">
        <v>14</v>
      </c>
      <c r="D114" s="3" t="s">
        <v>15</v>
      </c>
      <c r="E114" s="4" t="s">
        <v>16</v>
      </c>
    </row>
    <row r="115" spans="1:5" ht="16.5" customHeight="1">
      <c r="A115" s="2" t="s">
        <v>32</v>
      </c>
      <c r="B115" s="3" t="s">
        <v>33</v>
      </c>
      <c r="C115" s="8">
        <v>5.7799999999999997E-2</v>
      </c>
      <c r="D115" s="3" t="s">
        <v>18</v>
      </c>
      <c r="E115" s="4" t="s">
        <v>19</v>
      </c>
    </row>
    <row r="116" spans="1:5" ht="16.5" customHeight="1">
      <c r="A116" s="2" t="s">
        <v>34</v>
      </c>
      <c r="B116" s="3" t="s">
        <v>35</v>
      </c>
      <c r="C116" s="3">
        <f>_xll.tSattVon_p(C115)</f>
        <v>35.480718120536267</v>
      </c>
      <c r="D116" s="3" t="s">
        <v>7</v>
      </c>
      <c r="E116" s="4" t="s">
        <v>60</v>
      </c>
    </row>
    <row r="117" spans="1:5" ht="16.5" customHeight="1">
      <c r="A117" s="2" t="s">
        <v>57</v>
      </c>
      <c r="B117" s="3" t="s">
        <v>0</v>
      </c>
      <c r="C117" s="7">
        <f>SUM(C7,C12,C17,C22,C27,C32,C37,C42,C47,C52,C57,C62,C67,C72,C77,C82,C87,C92,C97,C102,C107)</f>
        <v>173.33750000000001</v>
      </c>
      <c r="D117" s="3" t="s">
        <v>4</v>
      </c>
      <c r="E117" s="4" t="s">
        <v>60</v>
      </c>
    </row>
    <row r="118" spans="1:5" ht="16.5" customHeight="1">
      <c r="A118" s="2" t="s">
        <v>8</v>
      </c>
      <c r="B118" s="3" t="s">
        <v>1</v>
      </c>
      <c r="C118" s="7">
        <f>C119/C117</f>
        <v>899.10045685621026</v>
      </c>
      <c r="D118" s="3" t="s">
        <v>5</v>
      </c>
      <c r="E118" s="4" t="s">
        <v>60</v>
      </c>
    </row>
    <row r="119" spans="1:5" ht="16.5" customHeight="1">
      <c r="A119" s="2" t="s">
        <v>11</v>
      </c>
      <c r="B119" s="3" t="s">
        <v>2</v>
      </c>
      <c r="C119" s="3">
        <f>SUM(C11,C16,C21,C26,C31,C36,C41,C46,C51,C56,C61,C66,C71,C76,C81,C86,C91,C96,C101,C106,C111)</f>
        <v>155847.82544031335</v>
      </c>
      <c r="D119" s="3" t="s">
        <v>6</v>
      </c>
      <c r="E119" s="4" t="s">
        <v>60</v>
      </c>
    </row>
    <row r="120" spans="1:5" ht="16.5" customHeight="1">
      <c r="A120" s="2" t="s">
        <v>196</v>
      </c>
      <c r="B120" s="3" t="s">
        <v>191</v>
      </c>
      <c r="C120" s="13">
        <v>51.9</v>
      </c>
      <c r="D120" s="3" t="s">
        <v>7</v>
      </c>
      <c r="E120" s="4" t="s">
        <v>199</v>
      </c>
    </row>
    <row r="121" spans="1:5" ht="16.5" customHeight="1">
      <c r="A121" s="2" t="s">
        <v>197</v>
      </c>
      <c r="B121" s="3" t="s">
        <v>190</v>
      </c>
      <c r="C121" s="7">
        <f>_xll.pSattVon_t(C120)</f>
        <v>0.13563947073525848</v>
      </c>
      <c r="D121" s="3" t="s">
        <v>18</v>
      </c>
      <c r="E121" s="4" t="s">
        <v>60</v>
      </c>
    </row>
    <row r="122" spans="1:5" ht="16.5" customHeight="1">
      <c r="A122" s="2" t="s">
        <v>22</v>
      </c>
      <c r="B122" s="3" t="s">
        <v>54</v>
      </c>
      <c r="C122" s="8">
        <v>1.2</v>
      </c>
      <c r="D122" s="3" t="s">
        <v>0</v>
      </c>
      <c r="E122" s="4" t="s">
        <v>42</v>
      </c>
    </row>
    <row r="123" spans="1:5" ht="16.5" customHeight="1">
      <c r="A123" s="2" t="s">
        <v>23</v>
      </c>
      <c r="B123" s="3" t="s">
        <v>55</v>
      </c>
      <c r="C123" s="8">
        <v>0.4</v>
      </c>
      <c r="D123" s="3" t="s">
        <v>0</v>
      </c>
      <c r="E123" s="4" t="s">
        <v>41</v>
      </c>
    </row>
    <row r="124" spans="1:5" ht="16.5" customHeight="1">
      <c r="A124" s="2" t="s">
        <v>194</v>
      </c>
      <c r="B124" s="3" t="s">
        <v>195</v>
      </c>
      <c r="C124" s="8">
        <v>1.5</v>
      </c>
      <c r="D124" s="3" t="s">
        <v>0</v>
      </c>
      <c r="E124" s="4" t="s">
        <v>19</v>
      </c>
    </row>
    <row r="125" spans="1:5" ht="16.5" customHeight="1">
      <c r="A125" s="2" t="s">
        <v>24</v>
      </c>
      <c r="B125" s="3" t="s">
        <v>52</v>
      </c>
      <c r="C125" s="3">
        <f>PI()/4*C122^2</f>
        <v>1.1309733552923256</v>
      </c>
      <c r="D125" s="3" t="s">
        <v>26</v>
      </c>
      <c r="E125" s="4" t="s">
        <v>60</v>
      </c>
    </row>
    <row r="126" spans="1:5" ht="16.5" customHeight="1">
      <c r="A126" s="2" t="s">
        <v>25</v>
      </c>
      <c r="B126" s="3" t="s">
        <v>53</v>
      </c>
      <c r="C126" s="3">
        <f>PI()/4*C123^2</f>
        <v>0.12566370614359174</v>
      </c>
      <c r="D126" s="3" t="s">
        <v>26</v>
      </c>
      <c r="E126" s="4" t="s">
        <v>60</v>
      </c>
    </row>
    <row r="127" spans="1:5" ht="16.5" customHeight="1">
      <c r="A127" s="2" t="s">
        <v>192</v>
      </c>
      <c r="B127" s="3" t="s">
        <v>44</v>
      </c>
      <c r="C127" s="3">
        <f>_xll.h2sVon_t(C120)</f>
        <v>2594.661243993884</v>
      </c>
      <c r="D127" s="3" t="s">
        <v>5</v>
      </c>
      <c r="E127" s="4" t="s">
        <v>60</v>
      </c>
    </row>
    <row r="128" spans="1:5" ht="16.5" customHeight="1">
      <c r="A128" s="2" t="s">
        <v>198</v>
      </c>
      <c r="B128" s="3" t="s">
        <v>45</v>
      </c>
      <c r="C128" s="3">
        <f>_xll.h1sVon_t(C120)</f>
        <v>217.27919250623609</v>
      </c>
      <c r="D128" s="3" t="s">
        <v>5</v>
      </c>
      <c r="E128" s="4" t="s">
        <v>60</v>
      </c>
    </row>
    <row r="129" spans="1:7" ht="16.5" customHeight="1">
      <c r="A129" s="2" t="s">
        <v>193</v>
      </c>
      <c r="B129" s="10" t="s">
        <v>48</v>
      </c>
      <c r="C129" s="3">
        <f>1/_xll.rho2sVon_p(C121)</f>
        <v>11.014212183479209</v>
      </c>
      <c r="D129" s="3" t="s">
        <v>21</v>
      </c>
      <c r="E129" s="4" t="s">
        <v>60</v>
      </c>
    </row>
    <row r="130" spans="1:7" ht="16.5" customHeight="1">
      <c r="A130" s="2" t="s">
        <v>31</v>
      </c>
      <c r="B130" s="10" t="s">
        <v>49</v>
      </c>
      <c r="C130" s="3">
        <f>1/_xll.rho1sVon_p(C121)</f>
        <v>1.0130287381300985E-3</v>
      </c>
      <c r="D130" s="3" t="s">
        <v>21</v>
      </c>
      <c r="E130" s="4" t="s">
        <v>60</v>
      </c>
    </row>
    <row r="131" spans="1:7" ht="16.5" customHeight="1">
      <c r="A131" s="2" t="s">
        <v>29</v>
      </c>
      <c r="B131" s="3" t="s">
        <v>40</v>
      </c>
      <c r="C131" s="7">
        <f>(1.33*462*(C120+273.15))^0.5</f>
        <v>446.91187386329307</v>
      </c>
      <c r="D131" s="3" t="s">
        <v>28</v>
      </c>
      <c r="E131" s="4" t="s">
        <v>212</v>
      </c>
    </row>
    <row r="132" spans="1:7" ht="16.5" customHeight="1">
      <c r="A132" s="2" t="s">
        <v>9</v>
      </c>
      <c r="B132" s="3" t="s">
        <v>46</v>
      </c>
      <c r="C132" s="3">
        <f>C131*C125/C129</f>
        <v>45.890292749334634</v>
      </c>
      <c r="D132" s="3" t="s">
        <v>4</v>
      </c>
      <c r="E132" s="4" t="s">
        <v>60</v>
      </c>
    </row>
    <row r="133" spans="1:7" ht="16.5" customHeight="1">
      <c r="A133" s="2" t="s">
        <v>10</v>
      </c>
      <c r="B133" s="3" t="s">
        <v>47</v>
      </c>
      <c r="C133" s="3">
        <f>C117-C132</f>
        <v>127.44720725066537</v>
      </c>
      <c r="D133" s="3" t="s">
        <v>4</v>
      </c>
      <c r="E133" s="4" t="s">
        <v>60</v>
      </c>
    </row>
    <row r="134" spans="1:7" ht="16.5" customHeight="1">
      <c r="A134" s="2" t="s">
        <v>30</v>
      </c>
      <c r="B134" s="3" t="s">
        <v>51</v>
      </c>
      <c r="C134" s="9">
        <f>C133*C130/C126</f>
        <v>1.0274063013215575</v>
      </c>
      <c r="D134" s="3" t="s">
        <v>28</v>
      </c>
      <c r="E134" s="4" t="s">
        <v>188</v>
      </c>
    </row>
    <row r="135" spans="1:7" ht="16.5" customHeight="1">
      <c r="A135" s="2" t="s">
        <v>200</v>
      </c>
      <c r="B135" s="10" t="s">
        <v>189</v>
      </c>
      <c r="C135" s="8">
        <f>0.02252+0.003</f>
        <v>2.5519999999999998E-2</v>
      </c>
      <c r="D135" s="3" t="s">
        <v>18</v>
      </c>
      <c r="E135" s="4" t="s">
        <v>19</v>
      </c>
    </row>
    <row r="136" spans="1:7" ht="16.5" customHeight="1">
      <c r="A136" s="2" t="s">
        <v>201</v>
      </c>
      <c r="B136" s="3" t="s">
        <v>202</v>
      </c>
      <c r="C136" s="3">
        <f>C121+C135</f>
        <v>0.16115947073525846</v>
      </c>
      <c r="D136" s="3" t="s">
        <v>18</v>
      </c>
      <c r="E136" s="4" t="s">
        <v>60</v>
      </c>
      <c r="G136" s="1">
        <f>C136*C138</f>
        <v>1.5096023055713272</v>
      </c>
    </row>
    <row r="137" spans="1:7" ht="16.5" customHeight="1">
      <c r="A137" s="2" t="s">
        <v>203</v>
      </c>
      <c r="B137" s="3" t="s">
        <v>204</v>
      </c>
      <c r="C137" s="3">
        <f>_xll.tSattVon_p(C136)</f>
        <v>55.46502803621911</v>
      </c>
      <c r="D137" s="3" t="s">
        <v>7</v>
      </c>
      <c r="E137" s="4" t="s">
        <v>60</v>
      </c>
    </row>
    <row r="138" spans="1:7" ht="16.5" customHeight="1">
      <c r="A138" s="2" t="s">
        <v>205</v>
      </c>
      <c r="B138" s="10" t="s">
        <v>206</v>
      </c>
      <c r="C138" s="3">
        <f>1/_xll.rho2sVon_p(C136)</f>
        <v>9.3671336762528625</v>
      </c>
      <c r="D138" s="3" t="s">
        <v>21</v>
      </c>
      <c r="E138" s="4" t="s">
        <v>60</v>
      </c>
    </row>
    <row r="139" spans="1:7" ht="16.5" customHeight="1">
      <c r="A139" s="16" t="s">
        <v>213</v>
      </c>
      <c r="B139" s="10" t="s">
        <v>189</v>
      </c>
      <c r="C139" s="8">
        <v>3.0000000000000001E-3</v>
      </c>
      <c r="D139" s="3" t="s">
        <v>18</v>
      </c>
      <c r="E139" s="4" t="s">
        <v>19</v>
      </c>
    </row>
    <row r="140" spans="1:7" ht="16.5" customHeight="1">
      <c r="A140" s="16"/>
      <c r="B140" s="10"/>
      <c r="C140" s="7"/>
      <c r="D140" s="3"/>
      <c r="E140" s="4"/>
    </row>
    <row r="141" spans="1:7" ht="16.5" customHeight="1">
      <c r="A141" s="16"/>
      <c r="B141" s="10"/>
      <c r="C141" s="7"/>
      <c r="D141" s="3"/>
      <c r="E141" s="4"/>
    </row>
    <row r="142" spans="1:7" ht="16.5" customHeight="1">
      <c r="A142" s="2" t="s">
        <v>207</v>
      </c>
      <c r="B142" s="3" t="s">
        <v>3</v>
      </c>
      <c r="C142" s="13">
        <v>67.5</v>
      </c>
      <c r="D142" s="3" t="s">
        <v>7</v>
      </c>
      <c r="E142" s="4" t="s">
        <v>208</v>
      </c>
      <c r="G142" s="1">
        <f>C143*C144</f>
        <v>1.5617418899580018</v>
      </c>
    </row>
    <row r="143" spans="1:7" ht="16.5" customHeight="1">
      <c r="A143" s="2" t="s">
        <v>209</v>
      </c>
      <c r="B143" s="3" t="s">
        <v>17</v>
      </c>
      <c r="C143" s="3">
        <f>_xll.pSattVon_t(C142)</f>
        <v>0.27977575803988552</v>
      </c>
      <c r="D143" s="3" t="s">
        <v>18</v>
      </c>
      <c r="E143" s="4" t="s">
        <v>60</v>
      </c>
    </row>
    <row r="144" spans="1:7" ht="16.5" customHeight="1">
      <c r="A144" s="2" t="s">
        <v>210</v>
      </c>
      <c r="B144" s="10" t="s">
        <v>20</v>
      </c>
      <c r="C144" s="3">
        <f>1/_xll.rho2sVon_p(C143)</f>
        <v>5.582120126845858</v>
      </c>
      <c r="D144" s="3" t="s">
        <v>21</v>
      </c>
      <c r="E144" s="4" t="s">
        <v>60</v>
      </c>
    </row>
    <row r="145" spans="1:5" ht="16.5" customHeight="1">
      <c r="A145" s="2" t="s">
        <v>211</v>
      </c>
      <c r="B145" s="10"/>
      <c r="C145" s="3"/>
      <c r="D145" s="3"/>
      <c r="E145" s="4"/>
    </row>
    <row r="146" spans="1:5" ht="16.5" customHeight="1">
      <c r="A146" s="2"/>
      <c r="B146" s="10"/>
      <c r="C146" s="3"/>
      <c r="D146" s="3"/>
      <c r="E146" s="4"/>
    </row>
    <row r="147" spans="1:5" ht="16.5" customHeight="1">
      <c r="A147" s="2"/>
      <c r="B147" s="10"/>
      <c r="C147" s="3"/>
      <c r="D147" s="3"/>
      <c r="E147" s="4"/>
    </row>
    <row r="148" spans="1:5" ht="16.5" customHeight="1">
      <c r="A148" s="2"/>
      <c r="B148" s="10"/>
      <c r="C148" s="3"/>
      <c r="D148" s="3"/>
      <c r="E148" s="4"/>
    </row>
    <row r="149" spans="1:5" ht="16.5" customHeight="1">
      <c r="A149" s="2"/>
      <c r="B149" s="3"/>
      <c r="C149" s="3"/>
      <c r="D149" s="3"/>
      <c r="E149" s="4"/>
    </row>
    <row r="150" spans="1:5" ht="16.5" customHeight="1">
      <c r="A150" s="2"/>
      <c r="B150" s="3"/>
      <c r="C150" s="3"/>
      <c r="D150" s="3"/>
      <c r="E150" s="4"/>
    </row>
    <row r="151" spans="1:5" ht="16.5" customHeight="1">
      <c r="A151" s="2" t="s">
        <v>27</v>
      </c>
      <c r="B151" s="3" t="s">
        <v>50</v>
      </c>
      <c r="C151" s="9">
        <f>C129*C149/C125</f>
        <v>0</v>
      </c>
      <c r="D151" s="3" t="s">
        <v>28</v>
      </c>
      <c r="E151" s="4" t="s">
        <v>61</v>
      </c>
    </row>
    <row r="152" spans="1:5" ht="16.5" customHeight="1">
      <c r="A152" s="2" t="s">
        <v>30</v>
      </c>
      <c r="B152" s="3" t="s">
        <v>51</v>
      </c>
      <c r="C152" s="9">
        <f>C130*C150/C126</f>
        <v>0</v>
      </c>
      <c r="D152" s="3" t="s">
        <v>28</v>
      </c>
      <c r="E152" s="4" t="s">
        <v>188</v>
      </c>
    </row>
    <row r="153" spans="1:5" ht="16.5" customHeight="1">
      <c r="A153" s="2"/>
      <c r="B153" s="3"/>
      <c r="C153" s="3"/>
      <c r="D153" s="3"/>
      <c r="E153" s="4"/>
    </row>
    <row r="154" spans="1:5" ht="16.5" customHeight="1">
      <c r="A154" s="2"/>
      <c r="B154" s="3"/>
      <c r="C154" s="3"/>
      <c r="D154" s="3"/>
      <c r="E154" s="4"/>
    </row>
    <row r="155" spans="1:5" ht="16.5" customHeight="1">
      <c r="A155" s="2"/>
      <c r="B155" s="3"/>
      <c r="C155" s="3"/>
      <c r="D155" s="3"/>
      <c r="E155" s="4"/>
    </row>
    <row r="156" spans="1:5" ht="16.5" customHeight="1">
      <c r="A156" s="2"/>
      <c r="B156" s="10"/>
      <c r="C156" s="3"/>
      <c r="D156" s="3"/>
      <c r="E156" s="4"/>
    </row>
    <row r="157" spans="1:5" ht="16.5" customHeight="1">
      <c r="A157" s="2"/>
      <c r="B157" s="10"/>
      <c r="C157" s="3"/>
      <c r="D157" s="3"/>
      <c r="E157" s="4"/>
    </row>
    <row r="158" spans="1:5" ht="16.5" customHeight="1">
      <c r="A158" s="2"/>
      <c r="B158" s="3"/>
      <c r="C158" s="3"/>
      <c r="D158" s="3"/>
      <c r="E158" s="4"/>
    </row>
    <row r="159" spans="1:5" ht="16.5" customHeight="1">
      <c r="A159" s="2"/>
      <c r="B159" s="3"/>
      <c r="C159" s="3"/>
      <c r="D159" s="3"/>
      <c r="E159" s="4"/>
    </row>
    <row r="160" spans="1:5" ht="16.5" customHeight="1" thickBot="1">
      <c r="A160" s="22"/>
      <c r="B160" s="23"/>
      <c r="C160" s="23"/>
      <c r="D160" s="23"/>
      <c r="E160" s="24"/>
    </row>
    <row r="163" spans="3:3">
      <c r="C163" s="11"/>
    </row>
  </sheetData>
  <protectedRanges>
    <protectedRange sqref="C115 C120:C124 C107:C109 C102:C104 C97:C99 C92:C94 C87:C89 C82:C84 C77:C79 C72:C74 C67:C69 C62:C64 C57:C59 C52:C54 C47:C49 C42:C44 C37:C39 C32:C34 C27:C29 C22:C24 C17:C19 C12:C14 C7:C9 C142" name="区域1"/>
  </protectedRanges>
  <mergeCells count="28">
    <mergeCell ref="A160:E160"/>
    <mergeCell ref="B2:E2"/>
    <mergeCell ref="A1:E1"/>
    <mergeCell ref="B3:E3"/>
    <mergeCell ref="B4:E4"/>
    <mergeCell ref="A67:A71"/>
    <mergeCell ref="A72:A76"/>
    <mergeCell ref="A77:A81"/>
    <mergeCell ref="A82:A86"/>
    <mergeCell ref="A87:A91"/>
    <mergeCell ref="A92:A96"/>
    <mergeCell ref="A7:A11"/>
    <mergeCell ref="A12:A16"/>
    <mergeCell ref="A17:A21"/>
    <mergeCell ref="A22:A26"/>
    <mergeCell ref="A27:A31"/>
    <mergeCell ref="A113:E113"/>
    <mergeCell ref="A5:E5"/>
    <mergeCell ref="A32:A36"/>
    <mergeCell ref="A37:A41"/>
    <mergeCell ref="A42:A46"/>
    <mergeCell ref="A107:A111"/>
    <mergeCell ref="A102:A106"/>
    <mergeCell ref="A97:A101"/>
    <mergeCell ref="A47:A51"/>
    <mergeCell ref="A52:A56"/>
    <mergeCell ref="A57:A61"/>
    <mergeCell ref="A62:A6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2015-11-04T00:49:58Z</dcterms:modified>
</cp:coreProperties>
</file>