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krich\Desktop\LEVEL 9\Hybrid Cloud Technology 2025\-HCT\Data Center\"/>
    </mc:Choice>
  </mc:AlternateContent>
  <xr:revisionPtr revIDLastSave="0" documentId="13_ncr:1_{E0981EE6-A8A6-4D8C-94B3-4062D35C32EC}" xr6:coauthVersionLast="47" xr6:coauthVersionMax="47" xr10:uidLastSave="{00000000-0000-0000-0000-000000000000}"/>
  <bookViews>
    <workbookView xWindow="-120" yWindow="-120" windowWidth="29040" windowHeight="15840" activeTab="1" xr2:uid="{65C32D97-3B3D-43A5-AC56-D16334BD1267}"/>
  </bookViews>
  <sheets>
    <sheet name="Summary" sheetId="4" r:id="rId1"/>
    <sheet name="Compute" sheetId="1" r:id="rId2"/>
    <sheet name="Storage" sheetId="3" r:id="rId3"/>
    <sheet name="Application" sheetId="5" r:id="rId4"/>
    <sheet name="End of Row" sheetId="6" r:id="rId5"/>
  </sheets>
  <definedNames>
    <definedName name="Applications_per_cluster">Compute!$B$3</definedName>
    <definedName name="CPU_per_VM">Compute!$B$11</definedName>
    <definedName name="DRAM_per_Server">Compute!$B$19</definedName>
    <definedName name="HU">Application!$A$5</definedName>
    <definedName name="Memory_per_Server">Compute!$B$25</definedName>
    <definedName name="min_dram_per_server">Compute!#REF!</definedName>
    <definedName name="server_p_cluster">Compute!$B$21</definedName>
    <definedName name="Servers_per_cluster">Compute!#REF!</definedName>
    <definedName name="Size_of_DRAM">Compute!$B$18</definedName>
    <definedName name="Size_of_DRAM_GB">Compute!$B$22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" i="6" l="1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I4" i="6"/>
  <c r="C4" i="6"/>
  <c r="N3" i="6"/>
  <c r="L3" i="6"/>
  <c r="H3" i="6"/>
  <c r="E3" i="6"/>
  <c r="H3" i="5"/>
  <c r="E3" i="5"/>
  <c r="N3" i="5"/>
  <c r="L3" i="5"/>
  <c r="I4" i="5"/>
  <c r="C4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8" i="4"/>
  <c r="B6" i="4"/>
  <c r="B1" i="4"/>
  <c r="B2" i="4"/>
  <c r="B4" i="4" s="1"/>
  <c r="B25" i="1"/>
  <c r="B23" i="1" s="1"/>
  <c r="B24" i="1"/>
  <c r="E6" i="1"/>
  <c r="E7" i="1"/>
  <c r="E8" i="1"/>
  <c r="E9" i="1"/>
  <c r="E5" i="1"/>
  <c r="C8" i="1"/>
  <c r="C9" i="1"/>
  <c r="C6" i="1"/>
  <c r="C7" i="1"/>
  <c r="C5" i="1"/>
  <c r="C13" i="1" l="1"/>
  <c r="C15" i="1" s="1"/>
  <c r="C16" i="1" s="1"/>
  <c r="E13" i="1"/>
  <c r="E15" i="1" s="1"/>
  <c r="E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nmarjano</author>
  </authors>
  <commentList>
    <comment ref="B23" authorId="0" shapeId="0" xr:uid="{6936E1B9-9BC6-4915-9D93-C927209A1DA4}">
      <text>
        <r>
          <rPr>
            <b/>
            <sz val="9"/>
            <color indexed="81"/>
            <rFont val="Tahoma"/>
            <family val="2"/>
          </rPr>
          <t>nmarjano:</t>
        </r>
        <r>
          <rPr>
            <sz val="9"/>
            <color indexed="81"/>
            <rFont val="Tahoma"/>
            <family val="2"/>
          </rPr>
          <t xml:space="preserve">
Margin already included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Marjanovic, Nemanja</author>
  </authors>
  <commentList>
    <comment ref="C2" authorId="0" shapeId="0" xr:uid="{AE8A51E5-7CB5-4A17-8276-F5585DE2768D}">
      <text>
        <r>
          <rPr>
            <b/>
            <sz val="9"/>
            <color indexed="81"/>
            <rFont val="Tahoma"/>
            <charset val="1"/>
          </rPr>
          <t>Marjanovic, Nemanja:</t>
        </r>
        <r>
          <rPr>
            <sz val="9"/>
            <color indexed="81"/>
            <rFont val="Tahoma"/>
            <charset val="1"/>
          </rPr>
          <t xml:space="preserve">
Mirrored on Separate controller</t>
        </r>
      </text>
    </comment>
  </commentList>
</comments>
</file>

<file path=xl/sharedStrings.xml><?xml version="1.0" encoding="utf-8"?>
<sst xmlns="http://schemas.openxmlformats.org/spreadsheetml/2006/main" count="140" uniqueCount="74">
  <si>
    <t>Applications per cluster</t>
  </si>
  <si>
    <t>Virtual Servers</t>
  </si>
  <si>
    <t>Load balanced web servers</t>
  </si>
  <si>
    <t>Programme Code Servers</t>
  </si>
  <si>
    <t>Clustered database servers</t>
  </si>
  <si>
    <t>AAA</t>
  </si>
  <si>
    <t>Logging Servers</t>
  </si>
  <si>
    <t xml:space="preserve">Benchmark I/O sizez of </t>
  </si>
  <si>
    <t>CPU per VM</t>
  </si>
  <si>
    <t>CPUs</t>
  </si>
  <si>
    <t>Numeric Values, high confidence</t>
  </si>
  <si>
    <t>8KB</t>
  </si>
  <si>
    <t>Numeric Values, low confidence</t>
  </si>
  <si>
    <t>Per Server</t>
  </si>
  <si>
    <t>Total</t>
  </si>
  <si>
    <t>Memory(GB)</t>
  </si>
  <si>
    <t>Margin</t>
  </si>
  <si>
    <t>Total Cluster</t>
  </si>
  <si>
    <t>GB</t>
  </si>
  <si>
    <t>Per Application</t>
  </si>
  <si>
    <t>Design Value</t>
  </si>
  <si>
    <t>Servers per cluster</t>
  </si>
  <si>
    <t>Size of DRAM (GB)</t>
  </si>
  <si>
    <t>CPUs per Server</t>
  </si>
  <si>
    <t>DRAM per Server (DIMMS)</t>
  </si>
  <si>
    <t>Memory per Server (GB)</t>
  </si>
  <si>
    <t>Quantity</t>
  </si>
  <si>
    <t>Capacity</t>
  </si>
  <si>
    <t>OS</t>
  </si>
  <si>
    <t>Log Files</t>
  </si>
  <si>
    <t>Application</t>
  </si>
  <si>
    <t>Database</t>
  </si>
  <si>
    <t>Backup</t>
  </si>
  <si>
    <t>RAID10</t>
  </si>
  <si>
    <t xml:space="preserve">Quantity </t>
  </si>
  <si>
    <t>Àvailability</t>
  </si>
  <si>
    <t>RAID1</t>
  </si>
  <si>
    <t>RAID6</t>
  </si>
  <si>
    <t>RAID5</t>
  </si>
  <si>
    <t>Applications per Cluster</t>
  </si>
  <si>
    <t>Do not change</t>
  </si>
  <si>
    <t>Total Apps over 5 year</t>
  </si>
  <si>
    <t>Cluster over 5 years</t>
  </si>
  <si>
    <t>Management Cluster</t>
  </si>
  <si>
    <t xml:space="preserve">Toplogy </t>
  </si>
  <si>
    <t>End of Row</t>
  </si>
  <si>
    <t>Management Servers</t>
  </si>
  <si>
    <t>DRAM per Server</t>
  </si>
  <si>
    <t>Server HU</t>
  </si>
  <si>
    <t>HU per Cluster</t>
  </si>
  <si>
    <t>Server per clusters</t>
  </si>
  <si>
    <t>Clusters per Rack</t>
  </si>
  <si>
    <t xml:space="preserve">HU per Rack </t>
  </si>
  <si>
    <t>HU</t>
  </si>
  <si>
    <t>KVM</t>
  </si>
  <si>
    <t>PDU-A</t>
  </si>
  <si>
    <t>PDU-B</t>
  </si>
  <si>
    <t>1GB</t>
  </si>
  <si>
    <t>10GB</t>
  </si>
  <si>
    <t>ToR Switch</t>
  </si>
  <si>
    <t>OOBM Switch</t>
  </si>
  <si>
    <t>Server</t>
  </si>
  <si>
    <t>SAN1</t>
  </si>
  <si>
    <t>SAN2</t>
  </si>
  <si>
    <t>UPS1 - 7kW</t>
  </si>
  <si>
    <t>UPS2 - 7kW</t>
  </si>
  <si>
    <t>FRONT</t>
  </si>
  <si>
    <t>BACK</t>
  </si>
  <si>
    <t>Back End Switch</t>
  </si>
  <si>
    <t>ToR1</t>
  </si>
  <si>
    <t>ToR2</t>
  </si>
  <si>
    <t>BES1</t>
  </si>
  <si>
    <t>BES2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</si>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</sst>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4" borderId="2" applyNumberFormat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 applyAlignment="1"/>
    <xf numFmtId="0" fontId="0" fillId="0" borderId="7" xfId="0" applyBorder="1" applyAlignment="1"/>
    <xf numFmtId="0" fontId="1" fillId="0" borderId="6" xfId="0" applyFont="1" applyBorder="1"/>
    <xf numFmtId="0" fontId="1" fillId="0" borderId="0" xfId="0" applyFont="1" applyBorder="1"/>
    <xf numFmtId="0" fontId="1" fillId="0" borderId="7" xfId="0" applyFont="1" applyBorder="1"/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1" xfId="0" applyBorder="1"/>
    <xf numFmtId="0" fontId="0" fillId="5" borderId="0" xfId="0" applyFill="1"/>
    <xf numFmtId="0" fontId="0" fillId="0" borderId="0" xfId="0" applyFont="1"/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/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5" fillId="4" borderId="2" xfId="1"/>
    <xf numFmtId="0" fontId="10" fillId="4" borderId="2" xfId="1" applyFont="1"/>
    <xf numFmtId="0" fontId="10" fillId="4" borderId="2" xfId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CE9B-1586-4038-B8AC-0B7AEA25A616}">
  <dimension ref="A1:I17"/>
  <sheetViews>
    <sheetView workbookViewId="0">
      <selection activeCell="B30" sqref="B30"/>
    </sheetView>
  </sheetViews>
  <sheetFormatPr defaultRowHeight="14.25"/>
  <cols>
    <col min="1" max="1" width="21.75" bestFit="1" customWidth="1"/>
    <col min="2" max="2" width="10.25" bestFit="1" customWidth="1"/>
  </cols>
  <sheetData>
    <row r="1" spans="1:9">
      <c r="A1" t="s">
        <v>50</v>
      </c>
      <c r="B1" s="26">
        <f>server_p_cluster</f>
        <v>5</v>
      </c>
    </row>
    <row r="2" spans="1:9" ht="15">
      <c r="A2" t="s">
        <v>39</v>
      </c>
      <c r="B2" s="27">
        <f>Applications_per_cluster</f>
        <v>4</v>
      </c>
    </row>
    <row r="3" spans="1:9">
      <c r="A3" t="s">
        <v>41</v>
      </c>
      <c r="B3" s="1">
        <v>100</v>
      </c>
    </row>
    <row r="4" spans="1:9">
      <c r="A4" t="s">
        <v>42</v>
      </c>
      <c r="B4" s="1">
        <f>B3/B2</f>
        <v>25</v>
      </c>
    </row>
    <row r="5" spans="1:9">
      <c r="A5" t="s">
        <v>48</v>
      </c>
      <c r="B5" s="1">
        <v>2</v>
      </c>
    </row>
    <row r="6" spans="1:9">
      <c r="A6" t="s">
        <v>49</v>
      </c>
      <c r="B6" s="1">
        <f>B5*B1</f>
        <v>10</v>
      </c>
    </row>
    <row r="7" spans="1:9">
      <c r="A7" t="s">
        <v>51</v>
      </c>
      <c r="B7" s="1">
        <v>4</v>
      </c>
    </row>
    <row r="8" spans="1:9">
      <c r="A8" s="30" t="s">
        <v>52</v>
      </c>
      <c r="B8" s="1">
        <f>B6*B7</f>
        <v>40</v>
      </c>
    </row>
    <row r="9" spans="1:9">
      <c r="B9" s="1"/>
    </row>
    <row r="10" spans="1:9">
      <c r="B10" s="1"/>
      <c r="I10" s="1"/>
    </row>
    <row r="11" spans="1:9">
      <c r="B11" s="1"/>
    </row>
    <row r="12" spans="1:9">
      <c r="B12" s="1"/>
    </row>
    <row r="14" spans="1:9">
      <c r="A14" t="s">
        <v>43</v>
      </c>
      <c r="B14" s="1">
        <v>2</v>
      </c>
    </row>
    <row r="15" spans="1:9">
      <c r="A15" t="s">
        <v>44</v>
      </c>
      <c r="B15" t="s">
        <v>45</v>
      </c>
    </row>
    <row r="16" spans="1:9" ht="15">
      <c r="A16" s="4" t="s">
        <v>46</v>
      </c>
    </row>
    <row r="17" spans="1:3">
      <c r="A17" t="s">
        <v>47</v>
      </c>
      <c r="B17" s="1">
        <v>512</v>
      </c>
      <c r="C17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8902-86DA-4D2E-AF3F-DC7BEC35A8E5}">
  <dimension ref="A1:H25"/>
  <sheetViews>
    <sheetView tabSelected="1" workbookViewId="0">
      <pane ySplit="2" topLeftCell="A3" activePane="bottomLeft" state="frozen"/>
      <selection pane="bottomLeft" activeCell="G5" sqref="G5"/>
    </sheetView>
  </sheetViews>
  <sheetFormatPr defaultRowHeight="14.25"/>
  <cols>
    <col min="1" max="1" width="25.125" bestFit="1" customWidth="1"/>
    <col min="4" max="4" width="11.875" bestFit="1" customWidth="1"/>
    <col min="7" max="7" width="30.625" bestFit="1" customWidth="1"/>
  </cols>
  <sheetData>
    <row r="1" spans="1:8" ht="15">
      <c r="A1" s="39"/>
      <c r="B1" s="39"/>
      <c r="C1" s="40"/>
      <c r="D1" s="41" t="s">
        <v>15</v>
      </c>
      <c r="E1" s="40"/>
      <c r="F1" s="39"/>
      <c r="G1" s="39"/>
      <c r="H1" s="39"/>
    </row>
    <row r="2" spans="1:8" ht="15">
      <c r="A2" s="39"/>
      <c r="B2" s="39"/>
      <c r="C2" s="41" t="s">
        <v>9</v>
      </c>
      <c r="D2" s="41" t="s">
        <v>13</v>
      </c>
      <c r="E2" s="40" t="s">
        <v>14</v>
      </c>
      <c r="F2" s="39"/>
      <c r="G2" s="39"/>
      <c r="H2" s="39"/>
    </row>
    <row r="3" spans="1:8">
      <c r="A3" t="s">
        <v>0</v>
      </c>
      <c r="B3" s="2">
        <v>4</v>
      </c>
      <c r="G3" t="s">
        <v>10</v>
      </c>
      <c r="H3" s="2">
        <v>2</v>
      </c>
    </row>
    <row r="4" spans="1:8" ht="15" thickBot="1">
      <c r="A4" t="s">
        <v>1</v>
      </c>
      <c r="B4" s="2">
        <v>10</v>
      </c>
      <c r="G4" t="s">
        <v>12</v>
      </c>
      <c r="H4" s="3">
        <v>2</v>
      </c>
    </row>
    <row r="5" spans="1:8" ht="15" thickBot="1">
      <c r="A5" t="s">
        <v>2</v>
      </c>
      <c r="B5" s="2">
        <v>2</v>
      </c>
      <c r="C5" s="2">
        <f>(B5*CPU_per_VM)</f>
        <v>4</v>
      </c>
      <c r="D5" s="3">
        <v>8</v>
      </c>
      <c r="E5" s="1">
        <f>B5*D5</f>
        <v>16</v>
      </c>
      <c r="F5" s="1"/>
      <c r="G5" t="s">
        <v>73</v>
      </c>
      <c r="H5" s="28"/>
    </row>
    <row r="6" spans="1:8">
      <c r="A6" t="s">
        <v>3</v>
      </c>
      <c r="B6" s="2">
        <v>2</v>
      </c>
      <c r="C6" s="2">
        <f>(B6*CPU_per_VM)</f>
        <v>4</v>
      </c>
      <c r="D6" s="3">
        <v>8</v>
      </c>
      <c r="E6" s="1">
        <f t="shared" ref="E6:E9" si="0">B6*D6</f>
        <v>16</v>
      </c>
      <c r="F6" s="1"/>
      <c r="G6" t="s">
        <v>40</v>
      </c>
      <c r="H6" s="29"/>
    </row>
    <row r="7" spans="1:8">
      <c r="A7" t="s">
        <v>4</v>
      </c>
      <c r="B7" s="2">
        <v>2</v>
      </c>
      <c r="C7" s="2">
        <f>(B7*CPU_per_VM)</f>
        <v>4</v>
      </c>
      <c r="D7" s="3">
        <v>64</v>
      </c>
      <c r="E7" s="1">
        <f t="shared" si="0"/>
        <v>128</v>
      </c>
      <c r="F7" s="1"/>
    </row>
    <row r="8" spans="1:8">
      <c r="A8" t="s">
        <v>5</v>
      </c>
      <c r="B8" s="2">
        <v>2</v>
      </c>
      <c r="C8" s="2">
        <f>(B8*CPU_per_VM)</f>
        <v>4</v>
      </c>
      <c r="D8" s="3">
        <v>4</v>
      </c>
      <c r="E8" s="1">
        <f t="shared" si="0"/>
        <v>8</v>
      </c>
      <c r="F8" s="1"/>
    </row>
    <row r="9" spans="1:8">
      <c r="A9" t="s">
        <v>6</v>
      </c>
      <c r="B9" s="2">
        <v>2</v>
      </c>
      <c r="C9" s="2">
        <f>(B9*CPU_per_VM)</f>
        <v>4</v>
      </c>
      <c r="D9" s="3">
        <v>8</v>
      </c>
      <c r="E9" s="1">
        <f t="shared" si="0"/>
        <v>16</v>
      </c>
      <c r="F9" s="1"/>
    </row>
    <row r="10" spans="1:8">
      <c r="A10" t="s">
        <v>7</v>
      </c>
      <c r="B10" s="2" t="s">
        <v>11</v>
      </c>
    </row>
    <row r="11" spans="1:8">
      <c r="A11" t="s">
        <v>8</v>
      </c>
      <c r="B11" s="2">
        <v>2</v>
      </c>
    </row>
    <row r="13" spans="1:8">
      <c r="A13" t="s">
        <v>19</v>
      </c>
      <c r="C13">
        <f>SUM(C5:C12)</f>
        <v>20</v>
      </c>
      <c r="E13">
        <f>SUM(E5:E9)</f>
        <v>184</v>
      </c>
    </row>
    <row r="14" spans="1:8">
      <c r="A14" t="s">
        <v>16</v>
      </c>
      <c r="C14">
        <v>2</v>
      </c>
      <c r="E14">
        <v>2</v>
      </c>
    </row>
    <row r="15" spans="1:8" ht="15" thickBot="1">
      <c r="A15" t="s">
        <v>20</v>
      </c>
      <c r="C15">
        <f>C13*C14</f>
        <v>40</v>
      </c>
      <c r="E15">
        <f>SUM(E13*E14)</f>
        <v>368</v>
      </c>
    </row>
    <row r="16" spans="1:8" ht="16.5" thickBot="1">
      <c r="A16" t="s">
        <v>17</v>
      </c>
      <c r="C16" s="7">
        <f>C15*B3</f>
        <v>160</v>
      </c>
      <c r="E16" s="7">
        <f>E15*B3</f>
        <v>1472</v>
      </c>
      <c r="F16" s="8"/>
      <c r="G16" t="s">
        <v>18</v>
      </c>
    </row>
    <row r="21" spans="1:2">
      <c r="A21" t="s">
        <v>21</v>
      </c>
      <c r="B21" s="2">
        <v>5</v>
      </c>
    </row>
    <row r="22" spans="1:2" ht="15" thickBot="1">
      <c r="A22" t="s">
        <v>22</v>
      </c>
      <c r="B22" s="2">
        <v>64</v>
      </c>
    </row>
    <row r="23" spans="1:2" ht="16.5" thickBot="1">
      <c r="A23" t="s">
        <v>24</v>
      </c>
      <c r="B23" s="6">
        <f>ROUNDUP(Memory_per_Server/Size_of_DRAM_GB,0)</f>
        <v>5</v>
      </c>
    </row>
    <row r="24" spans="1:2" ht="15.75" thickBot="1">
      <c r="A24" t="s">
        <v>23</v>
      </c>
      <c r="B24" s="5">
        <f>ROUNDUP(C16/server_p_cluster,0)</f>
        <v>32</v>
      </c>
    </row>
    <row r="25" spans="1:2" ht="15.75" thickBot="1">
      <c r="A25" t="s">
        <v>25</v>
      </c>
      <c r="B25" s="5">
        <f>ROUNDUP(E16/server_p_cluster,0)</f>
        <v>295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118CE-FFB8-421D-8C2D-43E76DED6EE2}">
  <dimension ref="A1:P54"/>
  <sheetViews>
    <sheetView workbookViewId="0">
      <selection activeCell="L10" sqref="L10"/>
    </sheetView>
  </sheetViews>
  <sheetFormatPr defaultRowHeight="14.25"/>
  <cols>
    <col min="1" max="1" width="25.125" bestFit="1" customWidth="1"/>
  </cols>
  <sheetData>
    <row r="1" spans="1:16">
      <c r="E1" s="11"/>
      <c r="F1" s="12"/>
      <c r="G1" s="13"/>
      <c r="H1" s="11"/>
      <c r="I1" s="12"/>
      <c r="J1" s="13"/>
      <c r="K1" s="11"/>
      <c r="L1" s="12"/>
      <c r="M1" s="13"/>
      <c r="N1" s="11"/>
      <c r="O1" s="12"/>
      <c r="P1" s="13"/>
    </row>
    <row r="2" spans="1:16" ht="15">
      <c r="C2" s="42" t="s">
        <v>28</v>
      </c>
      <c r="D2" s="42"/>
      <c r="E2" s="43" t="s">
        <v>29</v>
      </c>
      <c r="F2" s="44"/>
      <c r="G2" s="45"/>
      <c r="H2" s="43" t="s">
        <v>30</v>
      </c>
      <c r="I2" s="44"/>
      <c r="J2" s="45"/>
      <c r="K2" s="43" t="s">
        <v>31</v>
      </c>
      <c r="L2" s="44"/>
      <c r="M2" s="45"/>
      <c r="N2" s="43" t="s">
        <v>32</v>
      </c>
      <c r="O2" s="44"/>
      <c r="P2" s="45"/>
    </row>
    <row r="3" spans="1:16" ht="15">
      <c r="C3" s="4" t="s">
        <v>26</v>
      </c>
      <c r="D3" s="4" t="s">
        <v>27</v>
      </c>
      <c r="E3" s="23" t="s">
        <v>34</v>
      </c>
      <c r="F3" s="24" t="s">
        <v>27</v>
      </c>
      <c r="G3" s="25" t="s">
        <v>35</v>
      </c>
      <c r="H3" s="23" t="s">
        <v>34</v>
      </c>
      <c r="I3" s="24" t="s">
        <v>27</v>
      </c>
      <c r="J3" s="25" t="s">
        <v>35</v>
      </c>
      <c r="K3" s="23" t="s">
        <v>34</v>
      </c>
      <c r="L3" s="24" t="s">
        <v>27</v>
      </c>
      <c r="M3" s="25" t="s">
        <v>35</v>
      </c>
      <c r="N3" s="23" t="s">
        <v>34</v>
      </c>
      <c r="O3" s="24" t="s">
        <v>27</v>
      </c>
      <c r="P3" s="25" t="s">
        <v>35</v>
      </c>
    </row>
    <row r="4" spans="1:16">
      <c r="A4" t="s">
        <v>1</v>
      </c>
      <c r="B4" s="2">
        <v>10</v>
      </c>
      <c r="E4" s="14"/>
      <c r="F4" s="9"/>
      <c r="G4" s="15"/>
      <c r="H4" s="14"/>
      <c r="I4" s="9"/>
      <c r="J4" s="15"/>
      <c r="K4" s="14"/>
      <c r="L4" s="9"/>
      <c r="M4" s="15"/>
      <c r="N4" s="14"/>
      <c r="O4" s="9"/>
      <c r="P4" s="15"/>
    </row>
    <row r="5" spans="1:16">
      <c r="A5" t="s">
        <v>2</v>
      </c>
      <c r="B5" s="2">
        <v>2</v>
      </c>
      <c r="C5" s="1">
        <v>2</v>
      </c>
      <c r="D5" s="1">
        <v>250</v>
      </c>
      <c r="E5" s="14"/>
      <c r="F5" s="9"/>
      <c r="G5" s="15"/>
      <c r="H5" s="14"/>
      <c r="I5" s="9"/>
      <c r="J5" s="15"/>
      <c r="K5" s="14"/>
      <c r="L5" s="9"/>
      <c r="M5" s="15"/>
      <c r="N5" s="14"/>
      <c r="O5" s="9"/>
      <c r="P5" s="15"/>
    </row>
    <row r="6" spans="1:16">
      <c r="A6" t="s">
        <v>3</v>
      </c>
      <c r="B6" s="2">
        <v>2</v>
      </c>
      <c r="E6" s="14"/>
      <c r="F6" s="9"/>
      <c r="G6" s="15"/>
      <c r="H6" s="14"/>
      <c r="I6" s="9"/>
      <c r="J6" s="15"/>
      <c r="K6" s="14"/>
      <c r="L6" s="9"/>
      <c r="M6" s="15"/>
      <c r="N6" s="14"/>
      <c r="O6" s="9"/>
      <c r="P6" s="15"/>
    </row>
    <row r="7" spans="1:16">
      <c r="A7" t="s">
        <v>4</v>
      </c>
      <c r="B7" s="2">
        <v>2</v>
      </c>
      <c r="C7" s="1">
        <v>2</v>
      </c>
      <c r="D7" s="1">
        <v>250</v>
      </c>
      <c r="E7" s="16">
        <v>6</v>
      </c>
      <c r="F7" s="10">
        <v>500</v>
      </c>
      <c r="G7" s="17" t="s">
        <v>33</v>
      </c>
      <c r="H7" s="16">
        <v>2</v>
      </c>
      <c r="I7" s="10">
        <v>1000</v>
      </c>
      <c r="J7" s="17" t="s">
        <v>36</v>
      </c>
      <c r="K7" s="16">
        <v>10</v>
      </c>
      <c r="L7" s="10">
        <v>1000</v>
      </c>
      <c r="M7" s="17" t="s">
        <v>37</v>
      </c>
      <c r="N7" s="16">
        <v>10</v>
      </c>
      <c r="O7" s="10">
        <v>500</v>
      </c>
      <c r="P7" s="17" t="s">
        <v>38</v>
      </c>
    </row>
    <row r="8" spans="1:16">
      <c r="A8" t="s">
        <v>5</v>
      </c>
      <c r="B8" s="2">
        <v>2</v>
      </c>
      <c r="E8" s="14"/>
      <c r="F8" s="9"/>
      <c r="G8" s="15"/>
      <c r="H8" s="14"/>
      <c r="I8" s="9"/>
      <c r="J8" s="15"/>
      <c r="K8" s="14"/>
      <c r="L8" s="9"/>
      <c r="M8" s="15"/>
      <c r="N8" s="16">
        <v>3</v>
      </c>
      <c r="O8" s="10">
        <v>500</v>
      </c>
      <c r="P8" s="17" t="s">
        <v>38</v>
      </c>
    </row>
    <row r="9" spans="1:16">
      <c r="A9" t="s">
        <v>6</v>
      </c>
      <c r="B9" s="2">
        <v>2</v>
      </c>
      <c r="E9" s="16">
        <v>10</v>
      </c>
      <c r="F9" s="10">
        <v>500</v>
      </c>
      <c r="G9" s="17" t="s">
        <v>33</v>
      </c>
      <c r="H9" s="14"/>
      <c r="I9" s="9"/>
      <c r="J9" s="15"/>
      <c r="K9" s="14"/>
      <c r="L9" s="9"/>
      <c r="M9" s="15"/>
      <c r="N9" s="16">
        <v>3</v>
      </c>
      <c r="O9" s="10">
        <v>500</v>
      </c>
      <c r="P9" s="17" t="s">
        <v>38</v>
      </c>
    </row>
    <row r="10" spans="1:16">
      <c r="E10" s="14"/>
      <c r="F10" s="9"/>
      <c r="G10" s="15"/>
      <c r="H10" s="14"/>
      <c r="I10" s="9"/>
      <c r="J10" s="15"/>
      <c r="K10" s="14"/>
      <c r="L10" s="9"/>
      <c r="M10" s="15"/>
      <c r="N10" s="14"/>
      <c r="O10" s="9"/>
      <c r="P10" s="15"/>
    </row>
    <row r="11" spans="1:16">
      <c r="E11" s="14"/>
      <c r="F11" s="9"/>
      <c r="G11" s="15"/>
      <c r="H11" s="14"/>
      <c r="I11" s="9"/>
      <c r="J11" s="15"/>
      <c r="K11" s="14"/>
      <c r="L11" s="9"/>
      <c r="M11" s="15"/>
      <c r="N11" s="14"/>
      <c r="O11" s="9"/>
      <c r="P11" s="15"/>
    </row>
    <row r="12" spans="1:16">
      <c r="E12" s="14"/>
      <c r="F12" s="9"/>
      <c r="G12" s="15"/>
      <c r="H12" s="14"/>
      <c r="I12" s="9"/>
      <c r="J12" s="15"/>
      <c r="K12" s="14"/>
      <c r="L12" s="9"/>
      <c r="M12" s="15"/>
      <c r="N12" s="14"/>
      <c r="O12" s="9"/>
      <c r="P12" s="15"/>
    </row>
    <row r="13" spans="1:16">
      <c r="E13" s="14"/>
      <c r="F13" s="9"/>
      <c r="G13" s="15"/>
      <c r="H13" s="14"/>
      <c r="I13" s="9"/>
      <c r="J13" s="15"/>
      <c r="K13" s="14"/>
      <c r="L13" s="9"/>
      <c r="M13" s="15"/>
      <c r="N13" s="14"/>
      <c r="O13" s="9"/>
      <c r="P13" s="15"/>
    </row>
    <row r="14" spans="1:16">
      <c r="E14" s="14"/>
      <c r="F14" s="9"/>
      <c r="G14" s="15"/>
      <c r="H14" s="14"/>
      <c r="I14" s="9"/>
      <c r="J14" s="15"/>
      <c r="K14" s="14"/>
      <c r="L14" s="9"/>
      <c r="M14" s="15"/>
      <c r="N14" s="14"/>
      <c r="O14" s="9"/>
      <c r="P14" s="15"/>
    </row>
    <row r="15" spans="1:16">
      <c r="E15" s="14"/>
      <c r="F15" s="9"/>
      <c r="G15" s="15"/>
      <c r="H15" s="14"/>
      <c r="I15" s="9"/>
      <c r="J15" s="15"/>
      <c r="K15" s="14"/>
      <c r="L15" s="9"/>
      <c r="M15" s="15"/>
      <c r="N15" s="14"/>
      <c r="O15" s="9"/>
      <c r="P15" s="15"/>
    </row>
    <row r="16" spans="1:16">
      <c r="E16" s="14"/>
      <c r="F16" s="9"/>
      <c r="G16" s="15"/>
      <c r="H16" s="14"/>
      <c r="I16" s="9"/>
      <c r="J16" s="15"/>
      <c r="K16" s="14"/>
      <c r="L16" s="9"/>
      <c r="M16" s="15"/>
      <c r="N16" s="14"/>
      <c r="O16" s="9"/>
      <c r="P16" s="15"/>
    </row>
    <row r="17" spans="5:16">
      <c r="E17" s="14"/>
      <c r="F17" s="9"/>
      <c r="G17" s="15"/>
      <c r="H17" s="14"/>
      <c r="I17" s="9"/>
      <c r="J17" s="15"/>
      <c r="K17" s="14"/>
      <c r="L17" s="9"/>
      <c r="M17" s="15"/>
      <c r="N17" s="14"/>
      <c r="O17" s="9"/>
      <c r="P17" s="15"/>
    </row>
    <row r="18" spans="5:16">
      <c r="E18" s="14"/>
      <c r="F18" s="9"/>
      <c r="G18" s="15"/>
      <c r="H18" s="14"/>
      <c r="I18" s="9"/>
      <c r="J18" s="15"/>
      <c r="K18" s="14"/>
      <c r="L18" s="9"/>
      <c r="M18" s="15"/>
      <c r="N18" s="14"/>
      <c r="O18" s="9"/>
      <c r="P18" s="15"/>
    </row>
    <row r="19" spans="5:16">
      <c r="E19" s="14"/>
      <c r="F19" s="9"/>
      <c r="G19" s="15"/>
      <c r="H19" s="14"/>
      <c r="I19" s="9"/>
      <c r="J19" s="15"/>
      <c r="K19" s="14"/>
      <c r="L19" s="9"/>
      <c r="M19" s="15"/>
      <c r="N19" s="14"/>
      <c r="O19" s="9"/>
      <c r="P19" s="15"/>
    </row>
    <row r="20" spans="5:16">
      <c r="E20" s="14"/>
      <c r="F20" s="9"/>
      <c r="G20" s="15"/>
      <c r="H20" s="14"/>
      <c r="I20" s="9"/>
      <c r="J20" s="15"/>
      <c r="K20" s="14"/>
      <c r="L20" s="9"/>
      <c r="M20" s="15"/>
      <c r="N20" s="14"/>
      <c r="O20" s="9"/>
      <c r="P20" s="15"/>
    </row>
    <row r="21" spans="5:16">
      <c r="E21" s="14"/>
      <c r="F21" s="9"/>
      <c r="G21" s="15"/>
      <c r="H21" s="14"/>
      <c r="I21" s="9"/>
      <c r="J21" s="15"/>
      <c r="K21" s="14"/>
      <c r="L21" s="9"/>
      <c r="M21" s="15"/>
      <c r="N21" s="14"/>
      <c r="O21" s="9"/>
      <c r="P21" s="15"/>
    </row>
    <row r="22" spans="5:16">
      <c r="E22" s="14"/>
      <c r="F22" s="9"/>
      <c r="G22" s="15"/>
      <c r="H22" s="14"/>
      <c r="I22" s="9"/>
      <c r="J22" s="15"/>
      <c r="K22" s="14"/>
      <c r="L22" s="9"/>
      <c r="M22" s="15"/>
      <c r="N22" s="14"/>
      <c r="O22" s="9"/>
      <c r="P22" s="15"/>
    </row>
    <row r="23" spans="5:16">
      <c r="E23" s="14"/>
      <c r="F23" s="9"/>
      <c r="G23" s="15"/>
      <c r="H23" s="14"/>
      <c r="I23" s="9"/>
      <c r="J23" s="15"/>
      <c r="K23" s="14"/>
      <c r="L23" s="9"/>
      <c r="M23" s="15"/>
      <c r="N23" s="14"/>
      <c r="O23" s="9"/>
      <c r="P23" s="15"/>
    </row>
    <row r="24" spans="5:16">
      <c r="E24" s="14"/>
      <c r="F24" s="9"/>
      <c r="G24" s="15"/>
      <c r="H24" s="14"/>
      <c r="I24" s="9"/>
      <c r="J24" s="15"/>
      <c r="K24" s="14"/>
      <c r="L24" s="9"/>
      <c r="M24" s="15"/>
      <c r="N24" s="14"/>
      <c r="O24" s="9"/>
      <c r="P24" s="15"/>
    </row>
    <row r="25" spans="5:16">
      <c r="E25" s="14"/>
      <c r="F25" s="9"/>
      <c r="G25" s="15"/>
      <c r="H25" s="14"/>
      <c r="I25" s="9"/>
      <c r="J25" s="15"/>
      <c r="K25" s="14"/>
      <c r="L25" s="9"/>
      <c r="M25" s="15"/>
      <c r="N25" s="14"/>
      <c r="O25" s="9"/>
      <c r="P25" s="15"/>
    </row>
    <row r="26" spans="5:16">
      <c r="E26" s="14"/>
      <c r="F26" s="9"/>
      <c r="G26" s="15"/>
      <c r="H26" s="14"/>
      <c r="I26" s="9"/>
      <c r="J26" s="15"/>
      <c r="K26" s="14"/>
      <c r="L26" s="9"/>
      <c r="M26" s="15"/>
      <c r="N26" s="14"/>
      <c r="O26" s="9"/>
      <c r="P26" s="15"/>
    </row>
    <row r="27" spans="5:16">
      <c r="E27" s="14"/>
      <c r="F27" s="9"/>
      <c r="G27" s="15"/>
      <c r="H27" s="14"/>
      <c r="I27" s="9"/>
      <c r="J27" s="15"/>
      <c r="K27" s="14"/>
      <c r="L27" s="9"/>
      <c r="M27" s="15"/>
      <c r="N27" s="14"/>
      <c r="O27" s="9"/>
      <c r="P27" s="15"/>
    </row>
    <row r="28" spans="5:16">
      <c r="E28" s="14"/>
      <c r="F28" s="9"/>
      <c r="G28" s="15"/>
      <c r="H28" s="14"/>
      <c r="I28" s="9"/>
      <c r="J28" s="15"/>
      <c r="K28" s="14"/>
      <c r="L28" s="9"/>
      <c r="M28" s="15"/>
      <c r="N28" s="14"/>
      <c r="O28" s="9"/>
      <c r="P28" s="15"/>
    </row>
    <row r="29" spans="5:16">
      <c r="E29" s="14"/>
      <c r="F29" s="9"/>
      <c r="G29" s="15"/>
      <c r="H29" s="14"/>
      <c r="I29" s="9"/>
      <c r="J29" s="15"/>
      <c r="K29" s="14"/>
      <c r="L29" s="9"/>
      <c r="M29" s="15"/>
      <c r="N29" s="14"/>
      <c r="O29" s="9"/>
      <c r="P29" s="15"/>
    </row>
    <row r="30" spans="5:16">
      <c r="E30" s="14"/>
      <c r="F30" s="9"/>
      <c r="G30" s="15"/>
      <c r="H30" s="14"/>
      <c r="I30" s="9"/>
      <c r="J30" s="15"/>
      <c r="K30" s="14"/>
      <c r="L30" s="9"/>
      <c r="M30" s="15"/>
      <c r="N30" s="14"/>
      <c r="O30" s="9"/>
      <c r="P30" s="15"/>
    </row>
    <row r="31" spans="5:16">
      <c r="E31" s="14"/>
      <c r="F31" s="9"/>
      <c r="G31" s="15"/>
      <c r="H31" s="14"/>
      <c r="I31" s="9"/>
      <c r="J31" s="15"/>
      <c r="K31" s="14"/>
      <c r="L31" s="9"/>
      <c r="M31" s="15"/>
      <c r="N31" s="14"/>
      <c r="O31" s="9"/>
      <c r="P31" s="15"/>
    </row>
    <row r="32" spans="5:16">
      <c r="E32" s="14"/>
      <c r="F32" s="9"/>
      <c r="G32" s="15"/>
      <c r="H32" s="14"/>
      <c r="I32" s="9"/>
      <c r="J32" s="15"/>
      <c r="K32" s="14"/>
      <c r="L32" s="9"/>
      <c r="M32" s="15"/>
      <c r="N32" s="14"/>
      <c r="O32" s="9"/>
      <c r="P32" s="15"/>
    </row>
    <row r="33" spans="5:16">
      <c r="E33" s="14"/>
      <c r="F33" s="9"/>
      <c r="G33" s="15"/>
      <c r="H33" s="14"/>
      <c r="I33" s="9"/>
      <c r="J33" s="15"/>
      <c r="K33" s="14"/>
      <c r="L33" s="9"/>
      <c r="M33" s="15"/>
      <c r="N33" s="14"/>
      <c r="O33" s="9"/>
      <c r="P33" s="15"/>
    </row>
    <row r="34" spans="5:16">
      <c r="E34" s="14"/>
      <c r="F34" s="9"/>
      <c r="G34" s="15"/>
      <c r="H34" s="14"/>
      <c r="I34" s="9"/>
      <c r="J34" s="15"/>
      <c r="K34" s="14"/>
      <c r="L34" s="9"/>
      <c r="M34" s="15"/>
      <c r="N34" s="14"/>
      <c r="O34" s="9"/>
      <c r="P34" s="15"/>
    </row>
    <row r="35" spans="5:16">
      <c r="E35" s="14"/>
      <c r="F35" s="9"/>
      <c r="G35" s="15"/>
      <c r="H35" s="14"/>
      <c r="I35" s="9"/>
      <c r="J35" s="15"/>
      <c r="K35" s="14"/>
      <c r="L35" s="9"/>
      <c r="M35" s="15"/>
      <c r="N35" s="14"/>
      <c r="O35" s="9"/>
      <c r="P35" s="15"/>
    </row>
    <row r="36" spans="5:16">
      <c r="E36" s="14"/>
      <c r="F36" s="9"/>
      <c r="G36" s="15"/>
      <c r="H36" s="14"/>
      <c r="I36" s="9"/>
      <c r="J36" s="15"/>
      <c r="K36" s="14"/>
      <c r="L36" s="9"/>
      <c r="M36" s="15"/>
      <c r="N36" s="14"/>
      <c r="O36" s="9"/>
      <c r="P36" s="15"/>
    </row>
    <row r="37" spans="5:16">
      <c r="E37" s="14"/>
      <c r="F37" s="9"/>
      <c r="G37" s="15"/>
      <c r="H37" s="14"/>
      <c r="I37" s="9"/>
      <c r="J37" s="15"/>
      <c r="K37" s="14"/>
      <c r="L37" s="9"/>
      <c r="M37" s="15"/>
      <c r="N37" s="14"/>
      <c r="O37" s="9"/>
      <c r="P37" s="15"/>
    </row>
    <row r="38" spans="5:16">
      <c r="E38" s="14"/>
      <c r="F38" s="9"/>
      <c r="G38" s="15"/>
      <c r="H38" s="14"/>
      <c r="I38" s="9"/>
      <c r="J38" s="15"/>
      <c r="K38" s="14"/>
      <c r="L38" s="9"/>
      <c r="M38" s="15"/>
      <c r="N38" s="14"/>
      <c r="O38" s="9"/>
      <c r="P38" s="15"/>
    </row>
    <row r="39" spans="5:16">
      <c r="E39" s="14"/>
      <c r="F39" s="9"/>
      <c r="G39" s="15"/>
      <c r="H39" s="14"/>
      <c r="I39" s="9"/>
      <c r="J39" s="15"/>
      <c r="K39" s="14"/>
      <c r="L39" s="9"/>
      <c r="M39" s="15"/>
      <c r="N39" s="14"/>
      <c r="O39" s="9"/>
      <c r="P39" s="15"/>
    </row>
    <row r="40" spans="5:16">
      <c r="E40" s="14"/>
      <c r="F40" s="9"/>
      <c r="G40" s="15"/>
      <c r="H40" s="14"/>
      <c r="I40" s="9"/>
      <c r="J40" s="15"/>
      <c r="K40" s="14"/>
      <c r="L40" s="9"/>
      <c r="M40" s="15"/>
      <c r="N40" s="14"/>
      <c r="O40" s="9"/>
      <c r="P40" s="15"/>
    </row>
    <row r="41" spans="5:16">
      <c r="E41" s="14"/>
      <c r="F41" s="9"/>
      <c r="G41" s="15"/>
      <c r="H41" s="14"/>
      <c r="I41" s="9"/>
      <c r="J41" s="15"/>
      <c r="K41" s="14"/>
      <c r="L41" s="9"/>
      <c r="M41" s="15"/>
      <c r="N41" s="14"/>
      <c r="O41" s="9"/>
      <c r="P41" s="15"/>
    </row>
    <row r="42" spans="5:16">
      <c r="E42" s="14"/>
      <c r="F42" s="9"/>
      <c r="G42" s="15"/>
      <c r="H42" s="14"/>
      <c r="I42" s="9"/>
      <c r="J42" s="15"/>
      <c r="K42" s="14"/>
      <c r="L42" s="9"/>
      <c r="M42" s="15"/>
      <c r="N42" s="14"/>
      <c r="O42" s="9"/>
      <c r="P42" s="15"/>
    </row>
    <row r="43" spans="5:16">
      <c r="E43" s="14"/>
      <c r="F43" s="9"/>
      <c r="G43" s="15"/>
      <c r="H43" s="14"/>
      <c r="I43" s="9"/>
      <c r="J43" s="15"/>
      <c r="K43" s="14"/>
      <c r="L43" s="9"/>
      <c r="M43" s="15"/>
      <c r="N43" s="14"/>
      <c r="O43" s="9"/>
      <c r="P43" s="15"/>
    </row>
    <row r="44" spans="5:16">
      <c r="E44" s="14"/>
      <c r="F44" s="9"/>
      <c r="G44" s="15"/>
      <c r="H44" s="14"/>
      <c r="I44" s="9"/>
      <c r="J44" s="15"/>
      <c r="K44" s="14"/>
      <c r="L44" s="9"/>
      <c r="M44" s="15"/>
      <c r="N44" s="14"/>
      <c r="O44" s="9"/>
      <c r="P44" s="15"/>
    </row>
    <row r="45" spans="5:16">
      <c r="E45" s="14"/>
      <c r="F45" s="9"/>
      <c r="G45" s="15"/>
      <c r="H45" s="14"/>
      <c r="I45" s="9"/>
      <c r="J45" s="15"/>
      <c r="K45" s="14"/>
      <c r="L45" s="9"/>
      <c r="M45" s="15"/>
      <c r="N45" s="14"/>
      <c r="O45" s="9"/>
      <c r="P45" s="15"/>
    </row>
    <row r="46" spans="5:16">
      <c r="E46" s="14"/>
      <c r="F46" s="9"/>
      <c r="G46" s="15"/>
      <c r="H46" s="14"/>
      <c r="I46" s="9"/>
      <c r="J46" s="15"/>
      <c r="K46" s="14"/>
      <c r="L46" s="9"/>
      <c r="M46" s="15"/>
      <c r="N46" s="14"/>
      <c r="O46" s="9"/>
      <c r="P46" s="15"/>
    </row>
    <row r="47" spans="5:16">
      <c r="E47" s="14"/>
      <c r="F47" s="9"/>
      <c r="G47" s="15"/>
      <c r="H47" s="14"/>
      <c r="I47" s="9"/>
      <c r="J47" s="15"/>
      <c r="K47" s="14"/>
      <c r="L47" s="9"/>
      <c r="M47" s="15"/>
      <c r="N47" s="14"/>
      <c r="O47" s="9"/>
      <c r="P47" s="15"/>
    </row>
    <row r="48" spans="5:16">
      <c r="E48" s="14"/>
      <c r="F48" s="9"/>
      <c r="G48" s="15"/>
      <c r="H48" s="14"/>
      <c r="I48" s="9"/>
      <c r="J48" s="15"/>
      <c r="K48" s="14"/>
      <c r="L48" s="9"/>
      <c r="M48" s="15"/>
      <c r="N48" s="14"/>
      <c r="O48" s="9"/>
      <c r="P48" s="15"/>
    </row>
    <row r="49" spans="5:16">
      <c r="E49" s="14"/>
      <c r="F49" s="9"/>
      <c r="G49" s="15"/>
      <c r="H49" s="14"/>
      <c r="I49" s="9"/>
      <c r="J49" s="15"/>
      <c r="K49" s="14"/>
      <c r="L49" s="9"/>
      <c r="M49" s="15"/>
      <c r="N49" s="14"/>
      <c r="O49" s="9"/>
      <c r="P49" s="15"/>
    </row>
    <row r="50" spans="5:16">
      <c r="E50" s="14"/>
      <c r="F50" s="9"/>
      <c r="G50" s="15"/>
      <c r="H50" s="14"/>
      <c r="I50" s="9"/>
      <c r="J50" s="15"/>
      <c r="K50" s="14"/>
      <c r="L50" s="9"/>
      <c r="M50" s="15"/>
      <c r="N50" s="14"/>
      <c r="O50" s="9"/>
      <c r="P50" s="15"/>
    </row>
    <row r="51" spans="5:16">
      <c r="E51" s="14"/>
      <c r="F51" s="9"/>
      <c r="G51" s="15"/>
      <c r="H51" s="14"/>
      <c r="I51" s="9"/>
      <c r="J51" s="15"/>
      <c r="K51" s="14"/>
      <c r="L51" s="9"/>
      <c r="M51" s="15"/>
      <c r="N51" s="14"/>
      <c r="O51" s="9"/>
      <c r="P51" s="15"/>
    </row>
    <row r="52" spans="5:16">
      <c r="E52" s="14"/>
      <c r="F52" s="9"/>
      <c r="G52" s="15"/>
      <c r="H52" s="14"/>
      <c r="I52" s="9"/>
      <c r="J52" s="15"/>
      <c r="K52" s="14"/>
      <c r="L52" s="9"/>
      <c r="M52" s="15"/>
      <c r="N52" s="14"/>
      <c r="O52" s="9"/>
      <c r="P52" s="15"/>
    </row>
    <row r="53" spans="5:16">
      <c r="E53" s="14"/>
      <c r="F53" s="9"/>
      <c r="G53" s="15"/>
      <c r="H53" s="14"/>
      <c r="I53" s="9"/>
      <c r="J53" s="15"/>
      <c r="K53" s="14"/>
      <c r="L53" s="9"/>
      <c r="M53" s="15"/>
      <c r="N53" s="14"/>
      <c r="O53" s="9"/>
      <c r="P53" s="15"/>
    </row>
    <row r="54" spans="5:16" ht="15" thickBot="1">
      <c r="E54" s="18"/>
      <c r="F54" s="19"/>
      <c r="G54" s="20"/>
      <c r="H54" s="18"/>
      <c r="I54" s="19"/>
      <c r="J54" s="20"/>
      <c r="K54" s="18"/>
      <c r="L54" s="19"/>
      <c r="M54" s="20"/>
      <c r="N54" s="18"/>
      <c r="O54" s="19"/>
      <c r="P54" s="20"/>
    </row>
  </sheetData>
  <mergeCells count="5">
    <mergeCell ref="C2:D2"/>
    <mergeCell ref="E2:G2"/>
    <mergeCell ref="H2:J2"/>
    <mergeCell ref="K2:M2"/>
    <mergeCell ref="N2:P2"/>
  </mergeCells>
  <phoneticPr fontId="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DF1E-E353-458A-B109-47093E119718}">
  <dimension ref="A1:N54"/>
  <sheetViews>
    <sheetView workbookViewId="0">
      <pane ySplit="5" topLeftCell="A6" activePane="bottomLeft" state="frozen"/>
      <selection pane="bottomLeft" activeCell="F27" sqref="F27:F28"/>
    </sheetView>
  </sheetViews>
  <sheetFormatPr defaultRowHeight="14.25"/>
  <cols>
    <col min="1" max="2" width="8.875" style="1"/>
    <col min="3" max="3" width="8.875" style="14"/>
    <col min="4" max="5" width="8.875" style="9"/>
    <col min="6" max="6" width="29.625" style="9" customWidth="1"/>
    <col min="7" max="8" width="8.875" style="9"/>
    <col min="9" max="9" width="8.875" style="15"/>
    <col min="12" max="12" width="8.875" style="14"/>
    <col min="13" max="13" width="40.375" style="9" customWidth="1"/>
    <col min="14" max="14" width="8.875" style="15"/>
  </cols>
  <sheetData>
    <row r="1" spans="1:14" ht="26.25">
      <c r="C1" s="11"/>
      <c r="D1" s="12"/>
      <c r="E1" s="12"/>
      <c r="F1" s="36" t="s">
        <v>66</v>
      </c>
      <c r="G1" s="12"/>
      <c r="H1" s="12"/>
      <c r="I1" s="13"/>
      <c r="L1" s="11"/>
      <c r="M1" s="36" t="s">
        <v>67</v>
      </c>
      <c r="N1" s="13"/>
    </row>
    <row r="2" spans="1:14" ht="14.45" customHeight="1">
      <c r="C2" s="35"/>
      <c r="D2" s="21"/>
      <c r="E2" s="21"/>
      <c r="F2" s="21"/>
      <c r="G2" s="21"/>
      <c r="H2" s="21"/>
      <c r="I2" s="22"/>
    </row>
    <row r="3" spans="1:14" ht="14.45" customHeight="1">
      <c r="C3" s="35"/>
      <c r="D3" s="21"/>
      <c r="E3" s="38">
        <f>SUM(E13:E22)</f>
        <v>5</v>
      </c>
      <c r="F3" s="21"/>
      <c r="G3" s="21"/>
      <c r="H3" s="38">
        <f>SUM(H13:H22)</f>
        <v>5</v>
      </c>
      <c r="I3" s="22"/>
      <c r="L3" s="33">
        <f>SUM(L12:L29)</f>
        <v>13</v>
      </c>
      <c r="M3" s="37"/>
      <c r="N3" s="34">
        <f>SUM(N12:N29)</f>
        <v>13</v>
      </c>
    </row>
    <row r="4" spans="1:14" ht="15">
      <c r="A4" s="1" t="s">
        <v>53</v>
      </c>
      <c r="C4" s="33">
        <f>SUM(C6:C53)</f>
        <v>5300</v>
      </c>
      <c r="D4" s="44" t="s">
        <v>69</v>
      </c>
      <c r="E4" s="44"/>
      <c r="G4" s="44" t="s">
        <v>70</v>
      </c>
      <c r="H4" s="44"/>
      <c r="I4" s="34">
        <f>SUM(I13:I53)</f>
        <v>5000</v>
      </c>
      <c r="L4" s="33" t="s">
        <v>71</v>
      </c>
      <c r="N4" s="17" t="s">
        <v>72</v>
      </c>
    </row>
    <row r="5" spans="1:14">
      <c r="A5" s="1">
        <v>44.5</v>
      </c>
      <c r="C5" s="16" t="s">
        <v>55</v>
      </c>
      <c r="D5" s="10" t="s">
        <v>57</v>
      </c>
      <c r="E5" s="10" t="s">
        <v>58</v>
      </c>
      <c r="F5" s="10"/>
      <c r="G5" s="10" t="s">
        <v>57</v>
      </c>
      <c r="H5" s="10" t="s">
        <v>58</v>
      </c>
      <c r="I5" s="17" t="s">
        <v>56</v>
      </c>
      <c r="L5" s="16" t="s">
        <v>58</v>
      </c>
      <c r="M5" s="10"/>
      <c r="N5" s="17" t="s">
        <v>58</v>
      </c>
    </row>
    <row r="6" spans="1:14" ht="15" thickBot="1">
      <c r="A6" s="1">
        <v>48</v>
      </c>
      <c r="B6" s="32">
        <f t="shared" ref="B6:B53" si="0">A6*HU</f>
        <v>2136</v>
      </c>
    </row>
    <row r="7" spans="1:14" ht="15" thickBot="1">
      <c r="A7" s="1">
        <v>47</v>
      </c>
      <c r="B7" s="32">
        <f t="shared" si="0"/>
        <v>2091.5</v>
      </c>
      <c r="C7" s="16">
        <v>100</v>
      </c>
      <c r="F7" s="31" t="s">
        <v>59</v>
      </c>
      <c r="I7" s="17">
        <v>100</v>
      </c>
    </row>
    <row r="8" spans="1:14" ht="15" thickBot="1">
      <c r="A8" s="1">
        <v>46</v>
      </c>
      <c r="B8" s="32">
        <f t="shared" si="0"/>
        <v>2047</v>
      </c>
      <c r="C8" s="16"/>
      <c r="I8" s="17"/>
    </row>
    <row r="9" spans="1:14" ht="15" thickBot="1">
      <c r="A9" s="1">
        <v>45</v>
      </c>
      <c r="B9" s="32">
        <f t="shared" si="0"/>
        <v>2002.5</v>
      </c>
      <c r="C9" s="16">
        <v>100</v>
      </c>
      <c r="F9" s="31" t="s">
        <v>59</v>
      </c>
      <c r="I9" s="17">
        <v>100</v>
      </c>
    </row>
    <row r="10" spans="1:14" ht="15" thickBot="1">
      <c r="A10" s="1">
        <v>44</v>
      </c>
      <c r="B10" s="32">
        <f t="shared" si="0"/>
        <v>1958</v>
      </c>
      <c r="C10" s="16"/>
      <c r="I10" s="17"/>
    </row>
    <row r="11" spans="1:14" ht="15" thickBot="1">
      <c r="A11" s="1">
        <v>43</v>
      </c>
      <c r="B11" s="32">
        <f t="shared" si="0"/>
        <v>1913.5</v>
      </c>
      <c r="C11" s="16">
        <v>100</v>
      </c>
      <c r="F11" s="31" t="s">
        <v>60</v>
      </c>
      <c r="I11" s="17">
        <v>100</v>
      </c>
    </row>
    <row r="12" spans="1:14" ht="15" thickBot="1">
      <c r="A12" s="1">
        <v>42</v>
      </c>
      <c r="B12" s="32">
        <f t="shared" si="0"/>
        <v>1869</v>
      </c>
    </row>
    <row r="13" spans="1:14">
      <c r="A13" s="1">
        <v>41</v>
      </c>
      <c r="B13" s="32">
        <f t="shared" si="0"/>
        <v>1824.5</v>
      </c>
      <c r="C13" s="47">
        <v>700</v>
      </c>
      <c r="E13" s="46">
        <v>1</v>
      </c>
      <c r="F13" s="49" t="s">
        <v>61</v>
      </c>
      <c r="H13" s="46">
        <v>1</v>
      </c>
      <c r="I13" s="48">
        <v>700</v>
      </c>
      <c r="L13" s="47">
        <v>1</v>
      </c>
      <c r="M13" s="21"/>
      <c r="N13" s="48">
        <v>1</v>
      </c>
    </row>
    <row r="14" spans="1:14" ht="15" thickBot="1">
      <c r="A14" s="1">
        <v>40</v>
      </c>
      <c r="B14" s="32">
        <f t="shared" si="0"/>
        <v>1780</v>
      </c>
      <c r="C14" s="47"/>
      <c r="E14" s="46"/>
      <c r="F14" s="51"/>
      <c r="H14" s="46"/>
      <c r="I14" s="48"/>
      <c r="L14" s="47"/>
      <c r="M14" s="21"/>
      <c r="N14" s="48"/>
    </row>
    <row r="15" spans="1:14">
      <c r="A15" s="1">
        <v>39</v>
      </c>
      <c r="B15" s="32">
        <f t="shared" si="0"/>
        <v>1735.5</v>
      </c>
      <c r="C15" s="47">
        <v>700</v>
      </c>
      <c r="E15" s="46">
        <v>1</v>
      </c>
      <c r="F15" s="49" t="s">
        <v>61</v>
      </c>
      <c r="H15" s="46">
        <v>1</v>
      </c>
      <c r="I15" s="48">
        <v>700</v>
      </c>
      <c r="L15" s="47">
        <v>1</v>
      </c>
      <c r="M15" s="21"/>
      <c r="N15" s="48">
        <v>1</v>
      </c>
    </row>
    <row r="16" spans="1:14" ht="15" thickBot="1">
      <c r="A16" s="1">
        <v>38</v>
      </c>
      <c r="B16" s="32">
        <f t="shared" si="0"/>
        <v>1691</v>
      </c>
      <c r="C16" s="47"/>
      <c r="E16" s="46"/>
      <c r="F16" s="51"/>
      <c r="H16" s="46"/>
      <c r="I16" s="48"/>
      <c r="L16" s="47"/>
      <c r="M16" s="21"/>
      <c r="N16" s="48"/>
    </row>
    <row r="17" spans="1:14">
      <c r="A17" s="1">
        <v>37</v>
      </c>
      <c r="B17" s="32">
        <f t="shared" si="0"/>
        <v>1646.5</v>
      </c>
      <c r="C17" s="47">
        <v>700</v>
      </c>
      <c r="E17" s="46">
        <v>1</v>
      </c>
      <c r="F17" s="49" t="s">
        <v>61</v>
      </c>
      <c r="H17" s="46">
        <v>1</v>
      </c>
      <c r="I17" s="48">
        <v>700</v>
      </c>
      <c r="L17" s="47">
        <v>1</v>
      </c>
      <c r="M17" s="21"/>
      <c r="N17" s="48">
        <v>1</v>
      </c>
    </row>
    <row r="18" spans="1:14" ht="15" thickBot="1">
      <c r="A18" s="1">
        <v>36</v>
      </c>
      <c r="B18" s="32">
        <f t="shared" si="0"/>
        <v>1602</v>
      </c>
      <c r="C18" s="47"/>
      <c r="E18" s="46"/>
      <c r="F18" s="51"/>
      <c r="H18" s="46"/>
      <c r="I18" s="48"/>
      <c r="L18" s="47"/>
      <c r="M18" s="21"/>
      <c r="N18" s="48"/>
    </row>
    <row r="19" spans="1:14">
      <c r="A19" s="1">
        <v>35</v>
      </c>
      <c r="B19" s="32">
        <f t="shared" si="0"/>
        <v>1557.5</v>
      </c>
      <c r="C19" s="47">
        <v>700</v>
      </c>
      <c r="E19" s="46">
        <v>1</v>
      </c>
      <c r="F19" s="49" t="s">
        <v>61</v>
      </c>
      <c r="H19" s="46">
        <v>1</v>
      </c>
      <c r="I19" s="48">
        <v>700</v>
      </c>
      <c r="L19" s="47">
        <v>1</v>
      </c>
      <c r="M19" s="21"/>
      <c r="N19" s="48">
        <v>1</v>
      </c>
    </row>
    <row r="20" spans="1:14" ht="15" thickBot="1">
      <c r="A20" s="1">
        <v>34</v>
      </c>
      <c r="B20" s="32">
        <f t="shared" si="0"/>
        <v>1513</v>
      </c>
      <c r="C20" s="47"/>
      <c r="E20" s="46"/>
      <c r="F20" s="51"/>
      <c r="H20" s="46"/>
      <c r="I20" s="48"/>
      <c r="L20" s="47"/>
      <c r="M20" s="21"/>
      <c r="N20" s="48"/>
    </row>
    <row r="21" spans="1:14">
      <c r="A21" s="1">
        <v>33</v>
      </c>
      <c r="B21" s="32">
        <f t="shared" si="0"/>
        <v>1468.5</v>
      </c>
      <c r="C21" s="47">
        <v>700</v>
      </c>
      <c r="E21" s="46">
        <v>1</v>
      </c>
      <c r="F21" s="49" t="s">
        <v>61</v>
      </c>
      <c r="H21" s="46">
        <v>1</v>
      </c>
      <c r="I21" s="48">
        <v>700</v>
      </c>
      <c r="L21" s="47">
        <v>1</v>
      </c>
      <c r="M21" s="21"/>
      <c r="N21" s="48">
        <v>1</v>
      </c>
    </row>
    <row r="22" spans="1:14" ht="15" thickBot="1">
      <c r="A22" s="1">
        <v>32</v>
      </c>
      <c r="B22" s="32">
        <f t="shared" si="0"/>
        <v>1424</v>
      </c>
      <c r="C22" s="47"/>
      <c r="E22" s="46"/>
      <c r="F22" s="51"/>
      <c r="H22" s="46"/>
      <c r="I22" s="48"/>
      <c r="L22" s="47"/>
      <c r="M22" s="21"/>
      <c r="N22" s="48"/>
    </row>
    <row r="23" spans="1:14" ht="15" thickBot="1">
      <c r="A23" s="1">
        <v>31</v>
      </c>
      <c r="B23" s="32">
        <f t="shared" si="0"/>
        <v>1379.5</v>
      </c>
      <c r="F23" s="21"/>
      <c r="M23" s="31" t="s">
        <v>68</v>
      </c>
    </row>
    <row r="24" spans="1:14" ht="15" thickBot="1">
      <c r="A24" s="1">
        <v>30</v>
      </c>
      <c r="B24" s="32">
        <f t="shared" si="0"/>
        <v>1335</v>
      </c>
      <c r="C24" s="35"/>
      <c r="F24" s="21"/>
      <c r="I24" s="22"/>
      <c r="M24" s="21"/>
    </row>
    <row r="25" spans="1:14" ht="15" thickBot="1">
      <c r="A25" s="1">
        <v>29</v>
      </c>
      <c r="B25" s="32">
        <f t="shared" si="0"/>
        <v>1290.5</v>
      </c>
      <c r="C25" s="47">
        <v>700</v>
      </c>
      <c r="F25" s="49" t="s">
        <v>62</v>
      </c>
      <c r="I25" s="48">
        <v>700</v>
      </c>
      <c r="L25" s="47">
        <v>4</v>
      </c>
      <c r="M25" s="31" t="s">
        <v>68</v>
      </c>
      <c r="N25" s="48">
        <v>4</v>
      </c>
    </row>
    <row r="26" spans="1:14" ht="15" thickBot="1">
      <c r="A26" s="1">
        <v>28</v>
      </c>
      <c r="B26" s="32">
        <f t="shared" si="0"/>
        <v>1246</v>
      </c>
      <c r="C26" s="47"/>
      <c r="F26" s="51"/>
      <c r="I26" s="48"/>
      <c r="L26" s="47"/>
      <c r="M26" s="21"/>
      <c r="N26" s="48"/>
    </row>
    <row r="27" spans="1:14">
      <c r="A27" s="1">
        <v>27</v>
      </c>
      <c r="B27" s="32">
        <f t="shared" si="0"/>
        <v>1201.5</v>
      </c>
      <c r="C27" s="47">
        <v>700</v>
      </c>
      <c r="F27" s="49" t="s">
        <v>63</v>
      </c>
      <c r="I27" s="48">
        <v>700</v>
      </c>
      <c r="L27" s="47">
        <v>4</v>
      </c>
      <c r="M27" s="21"/>
      <c r="N27" s="48">
        <v>4</v>
      </c>
    </row>
    <row r="28" spans="1:14" ht="15" thickBot="1">
      <c r="A28" s="1">
        <v>26</v>
      </c>
      <c r="B28" s="32">
        <f t="shared" si="0"/>
        <v>1157</v>
      </c>
      <c r="C28" s="47"/>
      <c r="F28" s="51"/>
      <c r="I28" s="48"/>
      <c r="L28" s="47"/>
      <c r="M28" s="21"/>
      <c r="N28" s="48"/>
    </row>
    <row r="29" spans="1:14">
      <c r="A29" s="1">
        <v>25</v>
      </c>
      <c r="B29" s="32">
        <f t="shared" si="0"/>
        <v>1112.5</v>
      </c>
      <c r="C29" s="35"/>
      <c r="F29" s="21"/>
      <c r="I29" s="22"/>
      <c r="M29" s="21"/>
    </row>
    <row r="30" spans="1:14">
      <c r="A30" s="1">
        <v>24</v>
      </c>
      <c r="B30" s="32">
        <f t="shared" si="0"/>
        <v>1068</v>
      </c>
      <c r="C30" s="35"/>
      <c r="F30" s="21"/>
      <c r="I30" s="22"/>
      <c r="M30" s="21"/>
    </row>
    <row r="31" spans="1:14">
      <c r="A31" s="1">
        <v>23</v>
      </c>
      <c r="B31" s="32">
        <f t="shared" si="0"/>
        <v>1023.5</v>
      </c>
      <c r="C31" s="35"/>
      <c r="F31" s="21"/>
      <c r="I31" s="22"/>
      <c r="M31" s="21"/>
    </row>
    <row r="32" spans="1:14">
      <c r="A32" s="1">
        <v>22</v>
      </c>
      <c r="B32" s="32">
        <f t="shared" si="0"/>
        <v>979</v>
      </c>
      <c r="C32" s="35"/>
      <c r="F32" s="21"/>
      <c r="I32" s="22"/>
      <c r="M32" s="21"/>
    </row>
    <row r="33" spans="1:13">
      <c r="A33" s="1">
        <v>21</v>
      </c>
      <c r="B33" s="32">
        <f t="shared" si="0"/>
        <v>934.5</v>
      </c>
      <c r="C33" s="35"/>
      <c r="F33" s="21"/>
      <c r="I33" s="22"/>
      <c r="M33" s="21"/>
    </row>
    <row r="34" spans="1:13">
      <c r="A34" s="1">
        <v>20</v>
      </c>
      <c r="B34" s="32">
        <f t="shared" si="0"/>
        <v>890</v>
      </c>
      <c r="C34" s="16">
        <v>100</v>
      </c>
      <c r="D34" s="10">
        <v>1</v>
      </c>
      <c r="F34" s="10" t="s">
        <v>54</v>
      </c>
      <c r="G34" s="9">
        <v>1</v>
      </c>
      <c r="I34" s="15">
        <v>100</v>
      </c>
      <c r="M34" s="10" t="s">
        <v>54</v>
      </c>
    </row>
    <row r="35" spans="1:13">
      <c r="A35" s="1">
        <v>19</v>
      </c>
      <c r="B35" s="32">
        <f t="shared" si="0"/>
        <v>845.5</v>
      </c>
      <c r="F35" s="10"/>
      <c r="M35" s="10"/>
    </row>
    <row r="36" spans="1:13">
      <c r="A36" s="1">
        <v>18</v>
      </c>
      <c r="B36" s="32">
        <f t="shared" si="0"/>
        <v>801</v>
      </c>
      <c r="C36" s="35"/>
      <c r="F36" s="21"/>
      <c r="I36" s="22"/>
      <c r="M36" s="21"/>
    </row>
    <row r="37" spans="1:13">
      <c r="A37" s="1">
        <v>17</v>
      </c>
      <c r="B37" s="32">
        <f t="shared" si="0"/>
        <v>756.5</v>
      </c>
      <c r="C37" s="35"/>
      <c r="F37" s="21"/>
      <c r="I37" s="22"/>
      <c r="M37" s="21"/>
    </row>
    <row r="38" spans="1:13">
      <c r="A38" s="1">
        <v>16</v>
      </c>
      <c r="B38" s="32">
        <f t="shared" si="0"/>
        <v>712</v>
      </c>
      <c r="C38" s="35"/>
      <c r="F38" s="21"/>
      <c r="I38" s="22"/>
      <c r="M38" s="21"/>
    </row>
    <row r="39" spans="1:13">
      <c r="A39" s="1">
        <v>15</v>
      </c>
      <c r="B39" s="32">
        <f t="shared" si="0"/>
        <v>667.5</v>
      </c>
      <c r="C39" s="35"/>
      <c r="F39" s="21"/>
      <c r="I39" s="22"/>
      <c r="M39" s="21"/>
    </row>
    <row r="40" spans="1:13">
      <c r="A40" s="1">
        <v>14</v>
      </c>
      <c r="B40" s="32">
        <f t="shared" si="0"/>
        <v>623</v>
      </c>
      <c r="C40" s="35"/>
      <c r="F40" s="21"/>
      <c r="I40" s="22"/>
      <c r="M40" s="21"/>
    </row>
    <row r="41" spans="1:13">
      <c r="A41" s="1">
        <v>13</v>
      </c>
      <c r="B41" s="32">
        <f t="shared" si="0"/>
        <v>578.5</v>
      </c>
      <c r="C41" s="35"/>
      <c r="F41" s="21"/>
      <c r="I41" s="22"/>
      <c r="M41" s="21"/>
    </row>
    <row r="42" spans="1:13">
      <c r="A42" s="1">
        <v>12</v>
      </c>
      <c r="B42" s="32">
        <f t="shared" si="0"/>
        <v>534</v>
      </c>
      <c r="C42" s="35"/>
      <c r="F42" s="21"/>
      <c r="I42" s="22"/>
      <c r="M42" s="21"/>
    </row>
    <row r="43" spans="1:13">
      <c r="A43" s="1">
        <v>11</v>
      </c>
      <c r="B43" s="32">
        <f t="shared" si="0"/>
        <v>489.5</v>
      </c>
      <c r="C43" s="35"/>
      <c r="F43" s="21"/>
      <c r="I43" s="22"/>
      <c r="M43" s="21"/>
    </row>
    <row r="44" spans="1:13">
      <c r="A44" s="1">
        <v>10</v>
      </c>
      <c r="B44" s="32">
        <f t="shared" si="0"/>
        <v>445</v>
      </c>
      <c r="C44" s="35"/>
      <c r="F44" s="21"/>
      <c r="I44" s="22"/>
      <c r="M44" s="21"/>
    </row>
    <row r="45" spans="1:13">
      <c r="A45" s="1">
        <v>9</v>
      </c>
      <c r="B45" s="32">
        <f t="shared" si="0"/>
        <v>400.5</v>
      </c>
      <c r="C45" s="35"/>
      <c r="F45" s="21"/>
      <c r="I45" s="22"/>
      <c r="M45" s="21"/>
    </row>
    <row r="46" spans="1:13">
      <c r="A46" s="1">
        <v>8</v>
      </c>
      <c r="B46" s="32">
        <f t="shared" si="0"/>
        <v>356</v>
      </c>
    </row>
    <row r="47" spans="1:13" ht="15" thickBot="1">
      <c r="A47" s="1">
        <v>7</v>
      </c>
      <c r="B47" s="32">
        <f t="shared" si="0"/>
        <v>311.5</v>
      </c>
    </row>
    <row r="48" spans="1:13">
      <c r="A48" s="1">
        <v>6</v>
      </c>
      <c r="B48" s="32">
        <f t="shared" si="0"/>
        <v>267</v>
      </c>
      <c r="F48" s="49" t="s">
        <v>64</v>
      </c>
      <c r="M48" s="49" t="s">
        <v>64</v>
      </c>
    </row>
    <row r="49" spans="1:13">
      <c r="A49" s="1">
        <v>5</v>
      </c>
      <c r="B49" s="32">
        <f t="shared" si="0"/>
        <v>222.5</v>
      </c>
      <c r="F49" s="50"/>
      <c r="M49" s="50"/>
    </row>
    <row r="50" spans="1:13" ht="15" thickBot="1">
      <c r="A50" s="1">
        <v>4</v>
      </c>
      <c r="B50" s="32">
        <f t="shared" si="0"/>
        <v>178</v>
      </c>
      <c r="F50" s="51"/>
      <c r="M50" s="51"/>
    </row>
    <row r="51" spans="1:13">
      <c r="A51" s="1">
        <v>3</v>
      </c>
      <c r="B51" s="32">
        <f t="shared" si="0"/>
        <v>133.5</v>
      </c>
      <c r="F51" s="49" t="s">
        <v>65</v>
      </c>
      <c r="M51" s="49" t="s">
        <v>65</v>
      </c>
    </row>
    <row r="52" spans="1:13">
      <c r="A52" s="1">
        <v>2</v>
      </c>
      <c r="B52" s="32">
        <f t="shared" si="0"/>
        <v>89</v>
      </c>
      <c r="F52" s="50"/>
      <c r="M52" s="50"/>
    </row>
    <row r="53" spans="1:13" ht="15" thickBot="1">
      <c r="A53" s="1">
        <v>1</v>
      </c>
      <c r="B53" s="32">
        <f t="shared" si="0"/>
        <v>44.5</v>
      </c>
      <c r="F53" s="51"/>
      <c r="M53" s="51"/>
    </row>
    <row r="54" spans="1:13">
      <c r="A54" s="1">
        <v>0</v>
      </c>
    </row>
  </sheetData>
  <mergeCells count="51">
    <mergeCell ref="C13:C14"/>
    <mergeCell ref="F51:F53"/>
    <mergeCell ref="F48:F50"/>
    <mergeCell ref="F13:F14"/>
    <mergeCell ref="F15:F16"/>
    <mergeCell ref="F17:F18"/>
    <mergeCell ref="F19:F20"/>
    <mergeCell ref="F21:F22"/>
    <mergeCell ref="C15:C16"/>
    <mergeCell ref="C17:C18"/>
    <mergeCell ref="C19:C20"/>
    <mergeCell ref="C21:C22"/>
    <mergeCell ref="I15:I16"/>
    <mergeCell ref="I17:I18"/>
    <mergeCell ref="I19:I20"/>
    <mergeCell ref="I21:I22"/>
    <mergeCell ref="E19:E20"/>
    <mergeCell ref="C25:C26"/>
    <mergeCell ref="C27:C28"/>
    <mergeCell ref="F25:F26"/>
    <mergeCell ref="F27:F28"/>
    <mergeCell ref="I25:I26"/>
    <mergeCell ref="I27:I28"/>
    <mergeCell ref="M48:M50"/>
    <mergeCell ref="M51:M53"/>
    <mergeCell ref="L13:L14"/>
    <mergeCell ref="N13:N14"/>
    <mergeCell ref="L15:L16"/>
    <mergeCell ref="L17:L18"/>
    <mergeCell ref="L19:L20"/>
    <mergeCell ref="N15:N16"/>
    <mergeCell ref="N17:N18"/>
    <mergeCell ref="N19:N20"/>
    <mergeCell ref="N21:N22"/>
    <mergeCell ref="D4:E4"/>
    <mergeCell ref="G4:H4"/>
    <mergeCell ref="E13:E14"/>
    <mergeCell ref="E15:E16"/>
    <mergeCell ref="E17:E18"/>
    <mergeCell ref="I13:I14"/>
    <mergeCell ref="H13:H14"/>
    <mergeCell ref="H15:H16"/>
    <mergeCell ref="H17:H18"/>
    <mergeCell ref="H19:H20"/>
    <mergeCell ref="H21:H22"/>
    <mergeCell ref="E21:E22"/>
    <mergeCell ref="L25:L26"/>
    <mergeCell ref="L27:L28"/>
    <mergeCell ref="N25:N26"/>
    <mergeCell ref="N27:N28"/>
    <mergeCell ref="L21:L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27DC-F2A1-4CB9-A338-DCDBA67EA638}">
  <dimension ref="A1:N54"/>
  <sheetViews>
    <sheetView workbookViewId="0">
      <selection activeCell="M20" sqref="M20"/>
    </sheetView>
  </sheetViews>
  <sheetFormatPr defaultRowHeight="14.25"/>
  <cols>
    <col min="1" max="2" width="8.875" style="1"/>
    <col min="3" max="3" width="8.875" style="14"/>
    <col min="4" max="5" width="8.875" style="9"/>
    <col min="6" max="6" width="29.625" style="9" customWidth="1"/>
    <col min="7" max="8" width="8.875" style="9"/>
    <col min="9" max="9" width="8.875" style="15"/>
    <col min="12" max="12" width="8.875" style="14"/>
    <col min="13" max="13" width="40.375" style="9" customWidth="1"/>
    <col min="14" max="14" width="8.875" style="15"/>
  </cols>
  <sheetData>
    <row r="1" spans="1:14" ht="26.25">
      <c r="C1" s="11"/>
      <c r="D1" s="12"/>
      <c r="E1" s="12"/>
      <c r="F1" s="36" t="s">
        <v>66</v>
      </c>
      <c r="G1" s="12"/>
      <c r="H1" s="12"/>
      <c r="I1" s="13"/>
      <c r="L1" s="11"/>
      <c r="M1" s="36" t="s">
        <v>67</v>
      </c>
      <c r="N1" s="13"/>
    </row>
    <row r="2" spans="1:14" ht="14.45" customHeight="1">
      <c r="C2" s="35"/>
      <c r="D2" s="21"/>
      <c r="E2" s="21"/>
      <c r="F2" s="21"/>
      <c r="G2" s="21"/>
      <c r="H2" s="21"/>
      <c r="I2" s="22"/>
    </row>
    <row r="3" spans="1:14" ht="14.45" customHeight="1">
      <c r="C3" s="35"/>
      <c r="D3" s="21"/>
      <c r="E3" s="38">
        <f>SUM(E13:E22)</f>
        <v>5</v>
      </c>
      <c r="F3" s="21"/>
      <c r="G3" s="21"/>
      <c r="H3" s="38">
        <f>SUM(H13:H22)</f>
        <v>5</v>
      </c>
      <c r="I3" s="22"/>
      <c r="L3" s="33">
        <f>SUM(L12:L29)</f>
        <v>13</v>
      </c>
      <c r="M3" s="37"/>
      <c r="N3" s="34">
        <f>SUM(N12:N29)</f>
        <v>13</v>
      </c>
    </row>
    <row r="4" spans="1:14" ht="15">
      <c r="A4" s="1" t="s">
        <v>53</v>
      </c>
      <c r="C4" s="33">
        <f>SUM(C6:C53)</f>
        <v>5300</v>
      </c>
      <c r="D4" s="44" t="s">
        <v>69</v>
      </c>
      <c r="E4" s="44"/>
      <c r="G4" s="44" t="s">
        <v>70</v>
      </c>
      <c r="H4" s="44"/>
      <c r="I4" s="34">
        <f>SUM(I13:I53)</f>
        <v>5000</v>
      </c>
      <c r="L4" s="33" t="s">
        <v>71</v>
      </c>
      <c r="N4" s="17" t="s">
        <v>72</v>
      </c>
    </row>
    <row r="5" spans="1:14">
      <c r="A5" s="1">
        <v>44.5</v>
      </c>
      <c r="C5" s="16" t="s">
        <v>55</v>
      </c>
      <c r="D5" s="10" t="s">
        <v>57</v>
      </c>
      <c r="E5" s="10" t="s">
        <v>58</v>
      </c>
      <c r="F5" s="10"/>
      <c r="G5" s="10" t="s">
        <v>57</v>
      </c>
      <c r="H5" s="10" t="s">
        <v>58</v>
      </c>
      <c r="I5" s="17" t="s">
        <v>56</v>
      </c>
      <c r="L5" s="16" t="s">
        <v>58</v>
      </c>
      <c r="M5" s="10"/>
      <c r="N5" s="17" t="s">
        <v>58</v>
      </c>
    </row>
    <row r="6" spans="1:14" ht="15" thickBot="1">
      <c r="A6" s="1">
        <v>48</v>
      </c>
      <c r="B6" s="32">
        <f t="shared" ref="B6:B53" si="0">A6*HU</f>
        <v>2136</v>
      </c>
    </row>
    <row r="7" spans="1:14" ht="15" thickBot="1">
      <c r="A7" s="1">
        <v>47</v>
      </c>
      <c r="B7" s="32">
        <f t="shared" si="0"/>
        <v>2091.5</v>
      </c>
      <c r="C7" s="16">
        <v>100</v>
      </c>
      <c r="F7" s="31" t="s">
        <v>59</v>
      </c>
      <c r="I7" s="17">
        <v>100</v>
      </c>
    </row>
    <row r="8" spans="1:14" ht="15" thickBot="1">
      <c r="A8" s="1">
        <v>46</v>
      </c>
      <c r="B8" s="32">
        <f t="shared" si="0"/>
        <v>2047</v>
      </c>
      <c r="C8" s="16"/>
      <c r="I8" s="17"/>
    </row>
    <row r="9" spans="1:14" ht="15" thickBot="1">
      <c r="A9" s="1">
        <v>45</v>
      </c>
      <c r="B9" s="32">
        <f t="shared" si="0"/>
        <v>2002.5</v>
      </c>
      <c r="C9" s="16">
        <v>100</v>
      </c>
      <c r="F9" s="31" t="s">
        <v>59</v>
      </c>
      <c r="I9" s="17">
        <v>100</v>
      </c>
    </row>
    <row r="10" spans="1:14" ht="15" thickBot="1">
      <c r="A10" s="1">
        <v>44</v>
      </c>
      <c r="B10" s="32">
        <f t="shared" si="0"/>
        <v>1958</v>
      </c>
      <c r="C10" s="16"/>
      <c r="I10" s="17"/>
    </row>
    <row r="11" spans="1:14" ht="15" thickBot="1">
      <c r="A11" s="1">
        <v>43</v>
      </c>
      <c r="B11" s="32">
        <f t="shared" si="0"/>
        <v>1913.5</v>
      </c>
      <c r="C11" s="16">
        <v>100</v>
      </c>
      <c r="F11" s="31" t="s">
        <v>60</v>
      </c>
      <c r="I11" s="17">
        <v>100</v>
      </c>
    </row>
    <row r="12" spans="1:14" ht="15" thickBot="1">
      <c r="A12" s="1">
        <v>42</v>
      </c>
      <c r="B12" s="32">
        <f t="shared" si="0"/>
        <v>1869</v>
      </c>
    </row>
    <row r="13" spans="1:14">
      <c r="A13" s="1">
        <v>41</v>
      </c>
      <c r="B13" s="32">
        <f t="shared" si="0"/>
        <v>1824.5</v>
      </c>
      <c r="C13" s="47">
        <v>700</v>
      </c>
      <c r="E13" s="46">
        <v>1</v>
      </c>
      <c r="F13" s="49" t="s">
        <v>61</v>
      </c>
      <c r="H13" s="46">
        <v>1</v>
      </c>
      <c r="I13" s="48">
        <v>700</v>
      </c>
      <c r="L13" s="47">
        <v>1</v>
      </c>
      <c r="M13" s="21"/>
      <c r="N13" s="48">
        <v>1</v>
      </c>
    </row>
    <row r="14" spans="1:14" ht="15" thickBot="1">
      <c r="A14" s="1">
        <v>40</v>
      </c>
      <c r="B14" s="32">
        <f t="shared" si="0"/>
        <v>1780</v>
      </c>
      <c r="C14" s="47"/>
      <c r="E14" s="46"/>
      <c r="F14" s="51"/>
      <c r="H14" s="46"/>
      <c r="I14" s="48"/>
      <c r="L14" s="47"/>
      <c r="M14" s="21"/>
      <c r="N14" s="48"/>
    </row>
    <row r="15" spans="1:14">
      <c r="A15" s="1">
        <v>39</v>
      </c>
      <c r="B15" s="32">
        <f t="shared" si="0"/>
        <v>1735.5</v>
      </c>
      <c r="C15" s="47">
        <v>700</v>
      </c>
      <c r="E15" s="46">
        <v>1</v>
      </c>
      <c r="F15" s="49" t="s">
        <v>61</v>
      </c>
      <c r="H15" s="46">
        <v>1</v>
      </c>
      <c r="I15" s="48">
        <v>700</v>
      </c>
      <c r="L15" s="47">
        <v>1</v>
      </c>
      <c r="M15" s="21"/>
      <c r="N15" s="48">
        <v>1</v>
      </c>
    </row>
    <row r="16" spans="1:14" ht="15" thickBot="1">
      <c r="A16" s="1">
        <v>38</v>
      </c>
      <c r="B16" s="32">
        <f t="shared" si="0"/>
        <v>1691</v>
      </c>
      <c r="C16" s="47"/>
      <c r="E16" s="46"/>
      <c r="F16" s="51"/>
      <c r="H16" s="46"/>
      <c r="I16" s="48"/>
      <c r="L16" s="47"/>
      <c r="M16" s="21"/>
      <c r="N16" s="48"/>
    </row>
    <row r="17" spans="1:14">
      <c r="A17" s="1">
        <v>37</v>
      </c>
      <c r="B17" s="32">
        <f t="shared" si="0"/>
        <v>1646.5</v>
      </c>
      <c r="C17" s="47">
        <v>700</v>
      </c>
      <c r="E17" s="46">
        <v>1</v>
      </c>
      <c r="F17" s="49" t="s">
        <v>61</v>
      </c>
      <c r="H17" s="46">
        <v>1</v>
      </c>
      <c r="I17" s="48">
        <v>700</v>
      </c>
      <c r="L17" s="47">
        <v>1</v>
      </c>
      <c r="M17" s="21"/>
      <c r="N17" s="48">
        <v>1</v>
      </c>
    </row>
    <row r="18" spans="1:14" ht="15" thickBot="1">
      <c r="A18" s="1">
        <v>36</v>
      </c>
      <c r="B18" s="32">
        <f t="shared" si="0"/>
        <v>1602</v>
      </c>
      <c r="C18" s="47"/>
      <c r="E18" s="46"/>
      <c r="F18" s="51"/>
      <c r="H18" s="46"/>
      <c r="I18" s="48"/>
      <c r="L18" s="47"/>
      <c r="M18" s="21"/>
      <c r="N18" s="48"/>
    </row>
    <row r="19" spans="1:14">
      <c r="A19" s="1">
        <v>35</v>
      </c>
      <c r="B19" s="32">
        <f t="shared" si="0"/>
        <v>1557.5</v>
      </c>
      <c r="C19" s="47">
        <v>700</v>
      </c>
      <c r="E19" s="46">
        <v>1</v>
      </c>
      <c r="F19" s="49" t="s">
        <v>61</v>
      </c>
      <c r="H19" s="46">
        <v>1</v>
      </c>
      <c r="I19" s="48">
        <v>700</v>
      </c>
      <c r="L19" s="47">
        <v>1</v>
      </c>
      <c r="M19" s="21"/>
      <c r="N19" s="48">
        <v>1</v>
      </c>
    </row>
    <row r="20" spans="1:14" ht="15" thickBot="1">
      <c r="A20" s="1">
        <v>34</v>
      </c>
      <c r="B20" s="32">
        <f t="shared" si="0"/>
        <v>1513</v>
      </c>
      <c r="C20" s="47"/>
      <c r="E20" s="46"/>
      <c r="F20" s="51"/>
      <c r="H20" s="46"/>
      <c r="I20" s="48"/>
      <c r="L20" s="47"/>
      <c r="M20" s="21"/>
      <c r="N20" s="48"/>
    </row>
    <row r="21" spans="1:14">
      <c r="A21" s="1">
        <v>33</v>
      </c>
      <c r="B21" s="32">
        <f t="shared" si="0"/>
        <v>1468.5</v>
      </c>
      <c r="C21" s="47">
        <v>700</v>
      </c>
      <c r="E21" s="46">
        <v>1</v>
      </c>
      <c r="F21" s="49" t="s">
        <v>61</v>
      </c>
      <c r="H21" s="46">
        <v>1</v>
      </c>
      <c r="I21" s="48">
        <v>700</v>
      </c>
      <c r="L21" s="47">
        <v>1</v>
      </c>
      <c r="M21" s="21"/>
      <c r="N21" s="48">
        <v>1</v>
      </c>
    </row>
    <row r="22" spans="1:14" ht="15" thickBot="1">
      <c r="A22" s="1">
        <v>32</v>
      </c>
      <c r="B22" s="32">
        <f t="shared" si="0"/>
        <v>1424</v>
      </c>
      <c r="C22" s="47"/>
      <c r="E22" s="46"/>
      <c r="F22" s="51"/>
      <c r="H22" s="46"/>
      <c r="I22" s="48"/>
      <c r="L22" s="47"/>
      <c r="M22" s="21"/>
      <c r="N22" s="48"/>
    </row>
    <row r="23" spans="1:14" ht="15" thickBot="1">
      <c r="A23" s="1">
        <v>31</v>
      </c>
      <c r="B23" s="32">
        <f t="shared" si="0"/>
        <v>1379.5</v>
      </c>
      <c r="F23" s="21"/>
      <c r="M23" s="31" t="s">
        <v>68</v>
      </c>
    </row>
    <row r="24" spans="1:14" ht="15" thickBot="1">
      <c r="A24" s="1">
        <v>30</v>
      </c>
      <c r="B24" s="32">
        <f t="shared" si="0"/>
        <v>1335</v>
      </c>
      <c r="C24" s="35"/>
      <c r="F24" s="21"/>
      <c r="I24" s="22"/>
      <c r="M24" s="21"/>
    </row>
    <row r="25" spans="1:14" ht="15" thickBot="1">
      <c r="A25" s="1">
        <v>29</v>
      </c>
      <c r="B25" s="32">
        <f t="shared" si="0"/>
        <v>1290.5</v>
      </c>
      <c r="C25" s="47">
        <v>700</v>
      </c>
      <c r="F25" s="49" t="s">
        <v>62</v>
      </c>
      <c r="I25" s="48">
        <v>700</v>
      </c>
      <c r="L25" s="47">
        <v>4</v>
      </c>
      <c r="M25" s="31" t="s">
        <v>68</v>
      </c>
      <c r="N25" s="48">
        <v>4</v>
      </c>
    </row>
    <row r="26" spans="1:14" ht="15" thickBot="1">
      <c r="A26" s="1">
        <v>28</v>
      </c>
      <c r="B26" s="32">
        <f t="shared" si="0"/>
        <v>1246</v>
      </c>
      <c r="C26" s="47"/>
      <c r="F26" s="51"/>
      <c r="I26" s="48"/>
      <c r="L26" s="47"/>
      <c r="M26" s="21"/>
      <c r="N26" s="48"/>
    </row>
    <row r="27" spans="1:14">
      <c r="A27" s="1">
        <v>27</v>
      </c>
      <c r="B27" s="32">
        <f t="shared" si="0"/>
        <v>1201.5</v>
      </c>
      <c r="C27" s="47">
        <v>700</v>
      </c>
      <c r="F27" s="49" t="s">
        <v>63</v>
      </c>
      <c r="I27" s="48">
        <v>700</v>
      </c>
      <c r="L27" s="47">
        <v>4</v>
      </c>
      <c r="M27" s="21"/>
      <c r="N27" s="48">
        <v>4</v>
      </c>
    </row>
    <row r="28" spans="1:14" ht="15" thickBot="1">
      <c r="A28" s="1">
        <v>26</v>
      </c>
      <c r="B28" s="32">
        <f t="shared" si="0"/>
        <v>1157</v>
      </c>
      <c r="C28" s="47"/>
      <c r="F28" s="51"/>
      <c r="I28" s="48"/>
      <c r="L28" s="47"/>
      <c r="M28" s="21"/>
      <c r="N28" s="48"/>
    </row>
    <row r="29" spans="1:14">
      <c r="A29" s="1">
        <v>25</v>
      </c>
      <c r="B29" s="32">
        <f t="shared" si="0"/>
        <v>1112.5</v>
      </c>
      <c r="C29" s="35"/>
      <c r="F29" s="21"/>
      <c r="I29" s="22"/>
      <c r="M29" s="21"/>
    </row>
    <row r="30" spans="1:14">
      <c r="A30" s="1">
        <v>24</v>
      </c>
      <c r="B30" s="32">
        <f t="shared" si="0"/>
        <v>1068</v>
      </c>
      <c r="C30" s="35"/>
      <c r="F30" s="21"/>
      <c r="I30" s="22"/>
      <c r="M30" s="21"/>
    </row>
    <row r="31" spans="1:14">
      <c r="A31" s="1">
        <v>23</v>
      </c>
      <c r="B31" s="32">
        <f t="shared" si="0"/>
        <v>1023.5</v>
      </c>
      <c r="C31" s="35"/>
      <c r="F31" s="21"/>
      <c r="I31" s="22"/>
      <c r="M31" s="21"/>
    </row>
    <row r="32" spans="1:14">
      <c r="A32" s="1">
        <v>22</v>
      </c>
      <c r="B32" s="32">
        <f t="shared" si="0"/>
        <v>979</v>
      </c>
      <c r="C32" s="35"/>
      <c r="F32" s="21"/>
      <c r="I32" s="22"/>
      <c r="M32" s="21"/>
    </row>
    <row r="33" spans="1:13">
      <c r="A33" s="1">
        <v>21</v>
      </c>
      <c r="B33" s="32">
        <f t="shared" si="0"/>
        <v>934.5</v>
      </c>
      <c r="C33" s="35"/>
      <c r="F33" s="21"/>
      <c r="I33" s="22"/>
      <c r="M33" s="21"/>
    </row>
    <row r="34" spans="1:13">
      <c r="A34" s="1">
        <v>20</v>
      </c>
      <c r="B34" s="32">
        <f t="shared" si="0"/>
        <v>890</v>
      </c>
      <c r="C34" s="16">
        <v>100</v>
      </c>
      <c r="D34" s="10">
        <v>1</v>
      </c>
      <c r="F34" s="10" t="s">
        <v>54</v>
      </c>
      <c r="G34" s="9">
        <v>1</v>
      </c>
      <c r="I34" s="15">
        <v>100</v>
      </c>
      <c r="M34" s="10" t="s">
        <v>54</v>
      </c>
    </row>
    <row r="35" spans="1:13">
      <c r="A35" s="1">
        <v>19</v>
      </c>
      <c r="B35" s="32">
        <f t="shared" si="0"/>
        <v>845.5</v>
      </c>
      <c r="F35" s="10"/>
      <c r="M35" s="10"/>
    </row>
    <row r="36" spans="1:13">
      <c r="A36" s="1">
        <v>18</v>
      </c>
      <c r="B36" s="32">
        <f t="shared" si="0"/>
        <v>801</v>
      </c>
      <c r="C36" s="35"/>
      <c r="F36" s="21"/>
      <c r="I36" s="22"/>
      <c r="M36" s="21"/>
    </row>
    <row r="37" spans="1:13">
      <c r="A37" s="1">
        <v>17</v>
      </c>
      <c r="B37" s="32">
        <f t="shared" si="0"/>
        <v>756.5</v>
      </c>
      <c r="C37" s="35"/>
      <c r="F37" s="21"/>
      <c r="I37" s="22"/>
      <c r="M37" s="21"/>
    </row>
    <row r="38" spans="1:13">
      <c r="A38" s="1">
        <v>16</v>
      </c>
      <c r="B38" s="32">
        <f t="shared" si="0"/>
        <v>712</v>
      </c>
      <c r="C38" s="35"/>
      <c r="F38" s="21"/>
      <c r="I38" s="22"/>
      <c r="M38" s="21"/>
    </row>
    <row r="39" spans="1:13">
      <c r="A39" s="1">
        <v>15</v>
      </c>
      <c r="B39" s="32">
        <f t="shared" si="0"/>
        <v>667.5</v>
      </c>
      <c r="C39" s="35"/>
      <c r="F39" s="21"/>
      <c r="I39" s="22"/>
      <c r="M39" s="21"/>
    </row>
    <row r="40" spans="1:13">
      <c r="A40" s="1">
        <v>14</v>
      </c>
      <c r="B40" s="32">
        <f t="shared" si="0"/>
        <v>623</v>
      </c>
      <c r="C40" s="35"/>
      <c r="F40" s="21"/>
      <c r="I40" s="22"/>
      <c r="M40" s="21"/>
    </row>
    <row r="41" spans="1:13">
      <c r="A41" s="1">
        <v>13</v>
      </c>
      <c r="B41" s="32">
        <f t="shared" si="0"/>
        <v>578.5</v>
      </c>
      <c r="C41" s="35"/>
      <c r="F41" s="21"/>
      <c r="I41" s="22"/>
      <c r="M41" s="21"/>
    </row>
    <row r="42" spans="1:13">
      <c r="A42" s="1">
        <v>12</v>
      </c>
      <c r="B42" s="32">
        <f t="shared" si="0"/>
        <v>534</v>
      </c>
      <c r="C42" s="35"/>
      <c r="F42" s="21"/>
      <c r="I42" s="22"/>
      <c r="M42" s="21"/>
    </row>
    <row r="43" spans="1:13">
      <c r="A43" s="1">
        <v>11</v>
      </c>
      <c r="B43" s="32">
        <f t="shared" si="0"/>
        <v>489.5</v>
      </c>
      <c r="C43" s="35"/>
      <c r="F43" s="21"/>
      <c r="I43" s="22"/>
      <c r="M43" s="21"/>
    </row>
    <row r="44" spans="1:13">
      <c r="A44" s="1">
        <v>10</v>
      </c>
      <c r="B44" s="32">
        <f t="shared" si="0"/>
        <v>445</v>
      </c>
      <c r="C44" s="35"/>
      <c r="F44" s="21"/>
      <c r="I44" s="22"/>
      <c r="M44" s="21"/>
    </row>
    <row r="45" spans="1:13">
      <c r="A45" s="1">
        <v>9</v>
      </c>
      <c r="B45" s="32">
        <f t="shared" si="0"/>
        <v>400.5</v>
      </c>
      <c r="C45" s="35"/>
      <c r="F45" s="21"/>
      <c r="I45" s="22"/>
      <c r="M45" s="21"/>
    </row>
    <row r="46" spans="1:13">
      <c r="A46" s="1">
        <v>8</v>
      </c>
      <c r="B46" s="32">
        <f t="shared" si="0"/>
        <v>356</v>
      </c>
    </row>
    <row r="47" spans="1:13" ht="15" thickBot="1">
      <c r="A47" s="1">
        <v>7</v>
      </c>
      <c r="B47" s="32">
        <f t="shared" si="0"/>
        <v>311.5</v>
      </c>
    </row>
    <row r="48" spans="1:13">
      <c r="A48" s="1">
        <v>6</v>
      </c>
      <c r="B48" s="32">
        <f t="shared" si="0"/>
        <v>267</v>
      </c>
      <c r="F48" s="49" t="s">
        <v>64</v>
      </c>
      <c r="M48" s="49" t="s">
        <v>64</v>
      </c>
    </row>
    <row r="49" spans="1:13">
      <c r="A49" s="1">
        <v>5</v>
      </c>
      <c r="B49" s="32">
        <f t="shared" si="0"/>
        <v>222.5</v>
      </c>
      <c r="F49" s="50"/>
      <c r="M49" s="50"/>
    </row>
    <row r="50" spans="1:13" ht="15" thickBot="1">
      <c r="A50" s="1">
        <v>4</v>
      </c>
      <c r="B50" s="32">
        <f t="shared" si="0"/>
        <v>178</v>
      </c>
      <c r="F50" s="51"/>
      <c r="M50" s="51"/>
    </row>
    <row r="51" spans="1:13">
      <c r="A51" s="1">
        <v>3</v>
      </c>
      <c r="B51" s="32">
        <f t="shared" si="0"/>
        <v>133.5</v>
      </c>
      <c r="F51" s="49" t="s">
        <v>65</v>
      </c>
      <c r="M51" s="49" t="s">
        <v>65</v>
      </c>
    </row>
    <row r="52" spans="1:13">
      <c r="A52" s="1">
        <v>2</v>
      </c>
      <c r="B52" s="32">
        <f t="shared" si="0"/>
        <v>89</v>
      </c>
      <c r="F52" s="50"/>
      <c r="M52" s="50"/>
    </row>
    <row r="53" spans="1:13" ht="15" thickBot="1">
      <c r="A53" s="1">
        <v>1</v>
      </c>
      <c r="B53" s="32">
        <f t="shared" si="0"/>
        <v>44.5</v>
      </c>
      <c r="F53" s="51"/>
      <c r="M53" s="51"/>
    </row>
    <row r="54" spans="1:13">
      <c r="A54" s="1">
        <v>0</v>
      </c>
    </row>
  </sheetData>
  <mergeCells count="51">
    <mergeCell ref="D4:E4"/>
    <mergeCell ref="G4:H4"/>
    <mergeCell ref="C13:C14"/>
    <mergeCell ref="E13:E14"/>
    <mergeCell ref="F13:F14"/>
    <mergeCell ref="H13:H14"/>
    <mergeCell ref="I13:I14"/>
    <mergeCell ref="L13:L14"/>
    <mergeCell ref="N13:N14"/>
    <mergeCell ref="C15:C16"/>
    <mergeCell ref="E15:E16"/>
    <mergeCell ref="F15:F16"/>
    <mergeCell ref="H15:H16"/>
    <mergeCell ref="I15:I16"/>
    <mergeCell ref="L15:L16"/>
    <mergeCell ref="N15:N16"/>
    <mergeCell ref="N17:N18"/>
    <mergeCell ref="C19:C20"/>
    <mergeCell ref="E19:E20"/>
    <mergeCell ref="F19:F20"/>
    <mergeCell ref="H19:H20"/>
    <mergeCell ref="I19:I20"/>
    <mergeCell ref="L19:L20"/>
    <mergeCell ref="N19:N20"/>
    <mergeCell ref="C17:C18"/>
    <mergeCell ref="E17:E18"/>
    <mergeCell ref="F17:F18"/>
    <mergeCell ref="H17:H18"/>
    <mergeCell ref="I17:I18"/>
    <mergeCell ref="L17:L18"/>
    <mergeCell ref="N27:N28"/>
    <mergeCell ref="F48:F50"/>
    <mergeCell ref="M48:M50"/>
    <mergeCell ref="N21:N22"/>
    <mergeCell ref="C25:C26"/>
    <mergeCell ref="F25:F26"/>
    <mergeCell ref="I25:I26"/>
    <mergeCell ref="L25:L26"/>
    <mergeCell ref="N25:N26"/>
    <mergeCell ref="C21:C22"/>
    <mergeCell ref="E21:E22"/>
    <mergeCell ref="F21:F22"/>
    <mergeCell ref="H21:H22"/>
    <mergeCell ref="I21:I22"/>
    <mergeCell ref="L21:L22"/>
    <mergeCell ref="F51:F53"/>
    <mergeCell ref="M51:M53"/>
    <mergeCell ref="C27:C28"/>
    <mergeCell ref="F27:F28"/>
    <mergeCell ref="I27:I28"/>
    <mergeCell ref="L27:L28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Summary</vt:lpstr>
      <vt:lpstr>Compute</vt:lpstr>
      <vt:lpstr>Storage</vt:lpstr>
      <vt:lpstr>Application</vt:lpstr>
      <vt:lpstr>End of Row</vt:lpstr>
      <vt:lpstr>Applications_per_cluster</vt:lpstr>
      <vt:lpstr>CPU_per_VM</vt:lpstr>
      <vt:lpstr>DRAM_per_Server</vt:lpstr>
      <vt:lpstr>HU</vt:lpstr>
      <vt:lpstr>Memory_per_Server</vt:lpstr>
      <vt:lpstr>server_p_cluster</vt:lpstr>
      <vt:lpstr>Size_of_DRAM</vt:lpstr>
      <vt:lpstr>Size_of_DRAM_GB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Ika Lomidze</cp:lastModifiedBy>
  <dcterms:created xsi:type="dcterms:W3CDTF">2025-07-13T13:48:41Z</dcterms:created>
  <dcterms:modified xsi:type="dcterms:W3CDTF">2025-07-19T10:19:20Z</dcterms:modified>
</cp:coreProperties>
</file>