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/Documents/GitHub/weave-public/stats/"/>
    </mc:Choice>
  </mc:AlternateContent>
  <xr:revisionPtr revIDLastSave="0" documentId="13_ncr:1_{3C5B220F-B914-694A-8C04-D241A90EE5D7}" xr6:coauthVersionLast="47" xr6:coauthVersionMax="47" xr10:uidLastSave="{00000000-0000-0000-0000-000000000000}"/>
  <bookViews>
    <workbookView xWindow="3420" yWindow="500" windowWidth="25380" windowHeight="15860" xr2:uid="{13149FBC-6828-7E44-B1C2-B04217CC23FE}"/>
  </bookViews>
  <sheets>
    <sheet name="Info" sheetId="3" r:id="rId1"/>
    <sheet name="Statistics" sheetId="1" r:id="rId2"/>
    <sheet name="energia-media-subpath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B15" i="3"/>
  <c r="B13" i="3"/>
  <c r="C11" i="3"/>
  <c r="C10" i="3"/>
  <c r="C9" i="3"/>
  <c r="B5" i="3"/>
  <c r="B3" i="3" s="1"/>
  <c r="G26" i="3"/>
  <c r="E27" i="3"/>
  <c r="M3" i="1"/>
  <c r="M4" i="1"/>
  <c r="M5" i="1"/>
  <c r="M6" i="1"/>
  <c r="M7" i="1"/>
  <c r="M8" i="1"/>
  <c r="M9" i="1"/>
  <c r="M10" i="1"/>
  <c r="G27" i="3" l="1"/>
  <c r="G29" i="3" s="1"/>
  <c r="B14" i="3" s="1"/>
  <c r="E28" i="3"/>
  <c r="G28" i="3" s="1"/>
  <c r="E29" i="3" l="1"/>
</calcChain>
</file>

<file path=xl/sharedStrings.xml><?xml version="1.0" encoding="utf-8"?>
<sst xmlns="http://schemas.openxmlformats.org/spreadsheetml/2006/main" count="63" uniqueCount="62">
  <si>
    <t>BSS used</t>
  </si>
  <si>
    <t>wasted_energy</t>
  </si>
  <si>
    <t>num_batteries</t>
  </si>
  <si>
    <t>tot_energy_used</t>
  </si>
  <si>
    <t>mission_time</t>
  </si>
  <si>
    <t>bss_mission_time</t>
  </si>
  <si>
    <t>swap_time</t>
  </si>
  <si>
    <t xml:space="preserve">DARP </t>
  </si>
  <si>
    <t>STC</t>
  </si>
  <si>
    <t>PP UAV</t>
  </si>
  <si>
    <t>PP BSS</t>
  </si>
  <si>
    <t>total_execution_time</t>
  </si>
  <si>
    <t>Scenario</t>
  </si>
  <si>
    <t>80x80</t>
  </si>
  <si>
    <t>Input</t>
  </si>
  <si>
    <t>Mission statistics</t>
  </si>
  <si>
    <t>Execution statistics</t>
  </si>
  <si>
    <t>Num UAVs</t>
  </si>
  <si>
    <t>Failures</t>
  </si>
  <si>
    <t>darpfailures</t>
  </si>
  <si>
    <t>ppbssfailures</t>
  </si>
  <si>
    <t>ppuavfailures</t>
  </si>
  <si>
    <t>ppweatherfailures</t>
  </si>
  <si>
    <t>Cumulative energy used</t>
  </si>
  <si>
    <t>Mission time</t>
  </si>
  <si>
    <t>Execution time</t>
  </si>
  <si>
    <t>ROI dimension (m²)</t>
  </si>
  <si>
    <t>Macro-grid resolution (cells)</t>
  </si>
  <si>
    <t>Micro-grid resolution (cells)</t>
  </si>
  <si>
    <t>Micro-grid dimension (cells)</t>
  </si>
  <si>
    <t>No-fly zone (cells)</t>
  </si>
  <si>
    <t>ROI dimension (cells)</t>
  </si>
  <si>
    <t>Roads (cells)</t>
  </si>
  <si>
    <t>Number of UAV nodes</t>
  </si>
  <si>
    <t>Number of UAV edges</t>
  </si>
  <si>
    <t>Number of BSS nodes</t>
  </si>
  <si>
    <t>Number of BSS edges</t>
  </si>
  <si>
    <t>40x40</t>
  </si>
  <si>
    <t>numero nodi</t>
  </si>
  <si>
    <t>numero archi</t>
  </si>
  <si>
    <t>somma</t>
  </si>
  <si>
    <t>Macro-cell dimension (m²)</t>
  </si>
  <si>
    <t>Micro-cell dimension (m²)</t>
  </si>
  <si>
    <t>of the scenario</t>
  </si>
  <si>
    <t>of the ROI</t>
  </si>
  <si>
    <t>UAV 4</t>
  </si>
  <si>
    <t>UAV 3</t>
  </si>
  <si>
    <t>UAV 2</t>
  </si>
  <si>
    <t>UAV 1</t>
  </si>
  <si>
    <t>Last sub-path</t>
  </si>
  <si>
    <t>Sub-path 4</t>
  </si>
  <si>
    <t>Sub-path 3</t>
  </si>
  <si>
    <t>Sub-path 2</t>
  </si>
  <si>
    <t>First sub-path</t>
  </si>
  <si>
    <t>UAV 5</t>
  </si>
  <si>
    <t>UAV 6</t>
  </si>
  <si>
    <t>UAV 7</t>
  </si>
  <si>
    <t>UAV 8</t>
  </si>
  <si>
    <t>Sub-path 5</t>
  </si>
  <si>
    <t>Sub-path 6</t>
  </si>
  <si>
    <t>Sub-path 7</t>
  </si>
  <si>
    <t>D40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</si>
</sst>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00"/>
    <numFmt numFmtId="166" formatCode="0.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164" fontId="0" fillId="0" borderId="0" xfId="1" applyNumberFormat="1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4" borderId="0" xfId="0" applyFont="1" applyFill="1"/>
    <xf numFmtId="0" fontId="2" fillId="6" borderId="0" xfId="0" applyFont="1" applyFill="1"/>
    <xf numFmtId="0" fontId="3" fillId="8" borderId="0" xfId="0" applyFont="1" applyFill="1"/>
    <xf numFmtId="165" fontId="0" fillId="7" borderId="0" xfId="0" applyNumberFormat="1" applyFill="1"/>
    <xf numFmtId="166" fontId="0" fillId="9" borderId="0" xfId="0" applyNumberFormat="1" applyFill="1"/>
    <xf numFmtId="166" fontId="0" fillId="5" borderId="0" xfId="0" applyNumberFormat="1" applyFill="1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9" fontId="0" fillId="0" borderId="0" xfId="0" applyNumberFormat="1"/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0" xfId="0" applyNumberFormat="1"/>
    <xf numFmtId="0" fontId="2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</cellXfs>
  <cellStyles count="2">
    <cellStyle name="Normale" xfId="0" builtinId="0"/>
    <cellStyle name="Percentuale" xfId="1" builtinId="5"/>
  </cellStyles>
  <dxfs count="18">
    <dxf>
      <numFmt numFmtId="166" formatCode="0.0"/>
      <fill>
        <patternFill patternType="solid">
          <fgColor indexed="64"/>
          <bgColor theme="5" tint="-0.249977111117893"/>
        </patternFill>
      </fill>
    </dxf>
    <dxf>
      <numFmt numFmtId="166" formatCode="0.0"/>
      <fill>
        <patternFill patternType="solid">
          <fgColor indexed="64"/>
          <bgColor theme="5" tint="-0.249977111117893"/>
        </patternFill>
      </fill>
    </dxf>
    <dxf>
      <numFmt numFmtId="166" formatCode="0.0"/>
      <fill>
        <patternFill patternType="solid">
          <fgColor indexed="64"/>
          <bgColor theme="5" tint="-0.249977111117893"/>
        </patternFill>
      </fill>
    </dxf>
    <dxf>
      <numFmt numFmtId="166" formatCode="0.0"/>
      <fill>
        <patternFill patternType="solid">
          <fgColor indexed="64"/>
          <bgColor theme="5" tint="-0.249977111117893"/>
        </patternFill>
      </fill>
    </dxf>
    <dxf>
      <numFmt numFmtId="165" formatCode="0.000000"/>
      <fill>
        <patternFill patternType="solid">
          <fgColor indexed="64"/>
          <bgColor theme="9" tint="0.59999389629810485"/>
        </patternFill>
      </fill>
    </dxf>
    <dxf>
      <numFmt numFmtId="165" formatCode="0.000000"/>
      <fill>
        <patternFill patternType="solid">
          <fgColor indexed="64"/>
          <bgColor theme="9" tint="0.59999389629810485"/>
        </patternFill>
      </fill>
    </dxf>
    <dxf>
      <numFmt numFmtId="165" formatCode="0.000000"/>
      <fill>
        <patternFill patternType="solid">
          <fgColor indexed="64"/>
          <bgColor theme="9" tint="0.59999389629810485"/>
        </patternFill>
      </fill>
    </dxf>
    <dxf>
      <numFmt numFmtId="165" formatCode="0.000000"/>
      <fill>
        <patternFill patternType="solid">
          <fgColor indexed="64"/>
          <bgColor theme="9" tint="0.59999389629810485"/>
        </patternFill>
      </fill>
    </dxf>
    <dxf>
      <numFmt numFmtId="165" formatCode="0.000000"/>
      <fill>
        <patternFill patternType="solid">
          <fgColor indexed="64"/>
          <bgColor theme="9" tint="0.59999389629810485"/>
        </patternFill>
      </fill>
    </dxf>
    <dxf>
      <numFmt numFmtId="166" formatCode="0.0"/>
      <fill>
        <patternFill patternType="solid">
          <fgColor indexed="64"/>
          <bgColor theme="4" tint="0.59999389629810485"/>
        </patternFill>
      </fill>
    </dxf>
    <dxf>
      <numFmt numFmtId="166" formatCode="0.0"/>
      <fill>
        <patternFill patternType="solid">
          <fgColor indexed="64"/>
          <bgColor theme="4" tint="0.59999389629810485"/>
        </patternFill>
      </fill>
    </dxf>
    <dxf>
      <numFmt numFmtId="166" formatCode="0.0"/>
      <fill>
        <patternFill patternType="solid">
          <fgColor indexed="64"/>
          <bgColor theme="4" tint="0.59999389629810485"/>
        </patternFill>
      </fill>
    </dxf>
    <dxf>
      <numFmt numFmtId="166" formatCode="0.0"/>
      <fill>
        <patternFill patternType="solid">
          <fgColor indexed="64"/>
          <bgColor theme="4" tint="0.59999389629810485"/>
        </patternFill>
      </fill>
    </dxf>
    <dxf>
      <numFmt numFmtId="166" formatCode="0.0"/>
      <fill>
        <patternFill patternType="solid">
          <fgColor indexed="64"/>
          <bgColor theme="4" tint="0.59999389629810485"/>
        </patternFill>
      </fill>
    </dxf>
    <dxf>
      <numFmt numFmtId="166" formatCode="0.0"/>
      <fill>
        <patternFill patternType="solid">
          <fgColor indexed="64"/>
          <bgColor theme="4" tint="0.59999389629810485"/>
        </patternFill>
      </fill>
    </dxf>
    <dxf>
      <numFmt numFmtId="166" formatCode="0.0"/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Statistics!$I$2</c:f>
              <c:strCache>
                <c:ptCount val="1"/>
                <c:pt idx="0">
                  <c:v>DARP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0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Statistics!$A$3:$A$10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Statistics!$I$3:$I$10</c:f>
              <c:numCache>
                <c:formatCode>0.000000</c:formatCode>
                <c:ptCount val="8"/>
                <c:pt idx="0">
                  <c:v>4.5721999999999956E-4</c:v>
                </c:pt>
                <c:pt idx="1">
                  <c:v>1.140182551724138</c:v>
                </c:pt>
                <c:pt idx="2">
                  <c:v>0.64348640425531911</c:v>
                </c:pt>
                <c:pt idx="3">
                  <c:v>0.84707067999999963</c:v>
                </c:pt>
                <c:pt idx="4">
                  <c:v>0.33217221999999985</c:v>
                </c:pt>
                <c:pt idx="5">
                  <c:v>0.46696085999999992</c:v>
                </c:pt>
                <c:pt idx="6">
                  <c:v>0.53926799000000003</c:v>
                </c:pt>
                <c:pt idx="7">
                  <c:v>0.65201923999999989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4-414A-BFB4-FD0EEA6D80FC}"/>
            </c:ext>
          </c:extLst>
        </c:ser>
        <c:ser>
          <c:idx val="1"/>
          <c:order val="1"/>
          <c:tx>
            <c:strRef>
              <c:f>Statistics!$J$2</c:f>
              <c:strCache>
                <c:ptCount val="1"/>
                <c:pt idx="0">
                  <c:v>STC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00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Statistics!$A$3:$A$10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Statistics!$J$3:$J$10</c:f>
              <c:numCache>
                <c:formatCode>0.000000</c:formatCode>
                <c:ptCount val="8"/>
                <c:pt idx="0">
                  <c:v>5.1618090000000019E-2</c:v>
                </c:pt>
                <c:pt idx="1">
                  <c:v>4.2704344827586206E-2</c:v>
                </c:pt>
                <c:pt idx="2">
                  <c:v>4.3452563829787225E-2</c:v>
                </c:pt>
                <c:pt idx="3">
                  <c:v>4.5251910000000006E-2</c:v>
                </c:pt>
                <c:pt idx="4">
                  <c:v>4.7194450000000013E-2</c:v>
                </c:pt>
                <c:pt idx="5">
                  <c:v>4.755854000000001E-2</c:v>
                </c:pt>
                <c:pt idx="6">
                  <c:v>4.9471029999999978E-2</c:v>
                </c:pt>
                <c:pt idx="7">
                  <c:v>5.0728179999999998E-2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4-414A-BFB4-FD0EEA6D80FC}"/>
            </c:ext>
          </c:extLst>
        </c:ser>
        <c:ser>
          <c:idx val="2"/>
          <c:order val="2"/>
          <c:tx>
            <c:strRef>
              <c:f>Statistics!$K$2</c:f>
              <c:strCache>
                <c:ptCount val="1"/>
                <c:pt idx="0">
                  <c:v>PP UAV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00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Statistics!$A$3:$A$10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Statistics!$K$3:$K$10</c:f>
              <c:numCache>
                <c:formatCode>0.000000</c:formatCode>
                <c:ptCount val="8"/>
                <c:pt idx="0">
                  <c:v>2.9688199999999988E-3</c:v>
                </c:pt>
                <c:pt idx="1">
                  <c:v>1.7618620689655172E-3</c:v>
                </c:pt>
                <c:pt idx="2">
                  <c:v>2.0442234042553175E-3</c:v>
                </c:pt>
                <c:pt idx="3">
                  <c:v>2.5214299999999999E-3</c:v>
                </c:pt>
                <c:pt idx="4">
                  <c:v>2.8170400000000007E-3</c:v>
                </c:pt>
                <c:pt idx="5">
                  <c:v>3.1373700000000004E-3</c:v>
                </c:pt>
                <c:pt idx="6">
                  <c:v>3.4171599999999998E-3</c:v>
                </c:pt>
                <c:pt idx="7">
                  <c:v>3.4663899999999997E-3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64-414A-BFB4-FD0EEA6D80FC}"/>
            </c:ext>
          </c:extLst>
        </c:ser>
        <c:ser>
          <c:idx val="3"/>
          <c:order val="3"/>
          <c:tx>
            <c:strRef>
              <c:f>Statistics!$L$2</c:f>
              <c:strCache>
                <c:ptCount val="1"/>
                <c:pt idx="0">
                  <c:v>PP BSS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000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Statistics!$A$3:$A$10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Statistics!$L$3:$L$10</c:f>
              <c:numCache>
                <c:formatCode>0.000000</c:formatCode>
                <c:ptCount val="8"/>
                <c:pt idx="0">
                  <c:v>2.6357100000000016E-3</c:v>
                </c:pt>
                <c:pt idx="1">
                  <c:v>3.6321724137931039E-3</c:v>
                </c:pt>
                <c:pt idx="2">
                  <c:v>4.5925000000000002E-3</c:v>
                </c:pt>
                <c:pt idx="3">
                  <c:v>3.9319600000000008E-3</c:v>
                </c:pt>
                <c:pt idx="4">
                  <c:v>5.688879999999996E-3</c:v>
                </c:pt>
                <c:pt idx="5">
                  <c:v>7.4017500000000012E-3</c:v>
                </c:pt>
                <c:pt idx="6">
                  <c:v>2.650060000000001E-3</c:v>
                </c:pt>
                <c:pt idx="7">
                  <c:v>1.2099999999999982E-6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64-414A-BFB4-FD0EEA6D80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31488735"/>
        <c:axId val="2131491007"/>
      </c:barChart>
      <c:catAx>
        <c:axId val="213148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Number of UAVs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2131491007"/>
        <c:crosses val="autoZero"/>
        <c:auto val="1"/>
        <c:lblAlgn val="ctr"/>
        <c:lblOffset val="100"/>
        <c:noMultiLvlLbl val="0"/>
      </c:catAx>
      <c:valAx>
        <c:axId val="213149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213148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Statistics!$F$2</c:f>
              <c:strCache>
                <c:ptCount val="1"/>
                <c:pt idx="0">
                  <c:v>mission_time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Statistics!$A$3:$A$10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Statistics!$F$3:$F$10</c:f>
              <c:numCache>
                <c:formatCode>0.0</c:formatCode>
                <c:ptCount val="8"/>
                <c:pt idx="0">
                  <c:v>5516</c:v>
                </c:pt>
                <c:pt idx="1">
                  <c:v>2668</c:v>
                </c:pt>
                <c:pt idx="2">
                  <c:v>1780</c:v>
                </c:pt>
                <c:pt idx="3">
                  <c:v>1244</c:v>
                </c:pt>
                <c:pt idx="4">
                  <c:v>1032</c:v>
                </c:pt>
                <c:pt idx="5">
                  <c:v>892</c:v>
                </c:pt>
                <c:pt idx="6">
                  <c:v>788</c:v>
                </c:pt>
                <c:pt idx="7">
                  <c:v>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50-154A-A184-5D5591C60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070592"/>
        <c:axId val="1922072320"/>
      </c:scatterChart>
      <c:valAx>
        <c:axId val="192207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Number of UAVs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1922072320"/>
        <c:crosses val="autoZero"/>
        <c:crossBetween val="midCat"/>
      </c:valAx>
      <c:valAx>
        <c:axId val="192207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192207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Statistics!$C$2</c:f>
              <c:strCache>
                <c:ptCount val="1"/>
                <c:pt idx="0">
                  <c:v>tot_energy_used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Statistics!$A$3:$A$10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Statistics!$C$3:$C$10</c:f>
              <c:numCache>
                <c:formatCode>0.0</c:formatCode>
                <c:ptCount val="8"/>
                <c:pt idx="0">
                  <c:v>4302</c:v>
                </c:pt>
                <c:pt idx="1">
                  <c:v>4286.7931034482763</c:v>
                </c:pt>
                <c:pt idx="2">
                  <c:v>4275.4042553191493</c:v>
                </c:pt>
                <c:pt idx="3">
                  <c:v>4267.2700000000004</c:v>
                </c:pt>
                <c:pt idx="4">
                  <c:v>4278.67</c:v>
                </c:pt>
                <c:pt idx="5">
                  <c:v>4309.34</c:v>
                </c:pt>
                <c:pt idx="6">
                  <c:v>4256.0600000000004</c:v>
                </c:pt>
                <c:pt idx="7">
                  <c:v>4252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A2-0146-991A-F96A819B6C94}"/>
            </c:ext>
          </c:extLst>
        </c:ser>
        <c:ser>
          <c:idx val="0"/>
          <c:order val="1"/>
          <c:tx>
            <c:strRef>
              <c:f>Statistics!$C$2</c:f>
              <c:strCache>
                <c:ptCount val="1"/>
                <c:pt idx="0">
                  <c:v>tot_energy_used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Statistics!$A$3:$A$10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Statistics!$C$3:$C$10</c:f>
              <c:numCache>
                <c:formatCode>0.0</c:formatCode>
                <c:ptCount val="8"/>
                <c:pt idx="0">
                  <c:v>4302</c:v>
                </c:pt>
                <c:pt idx="1">
                  <c:v>4286.7931034482763</c:v>
                </c:pt>
                <c:pt idx="2">
                  <c:v>4275.4042553191493</c:v>
                </c:pt>
                <c:pt idx="3">
                  <c:v>4267.2700000000004</c:v>
                </c:pt>
                <c:pt idx="4">
                  <c:v>4278.67</c:v>
                </c:pt>
                <c:pt idx="5">
                  <c:v>4309.34</c:v>
                </c:pt>
                <c:pt idx="6">
                  <c:v>4256.0600000000004</c:v>
                </c:pt>
                <c:pt idx="7">
                  <c:v>4252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A2-0146-991A-F96A819B6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070592"/>
        <c:axId val="1922072320"/>
      </c:scatterChart>
      <c:valAx>
        <c:axId val="192207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Number of UAVs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1922072320"/>
        <c:crosses val="autoZero"/>
        <c:crossBetween val="midCat"/>
      </c:valAx>
      <c:valAx>
        <c:axId val="192207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Cumulative energy used by UAVs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192207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9</xdr:col>
      <xdr:colOff>283634</xdr:colOff>
      <xdr:row>14</xdr:row>
      <xdr:rowOff>124453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BB1CB573-15C6-8442-A758-AAC9405BB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9800" y="0"/>
          <a:ext cx="4102100" cy="29692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454689</xdr:colOff>
      <xdr:row>15</xdr:row>
      <xdr:rowOff>125432</xdr:rowOff>
    </xdr:from>
    <xdr:to>
      <xdr:col>17</xdr:col>
      <xdr:colOff>191282</xdr:colOff>
      <xdr:row>38</xdr:row>
      <xdr:rowOff>2968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FE35E4F4-652C-3A44-926B-693F134BE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1080230</xdr:colOff>
      <xdr:row>26</xdr:row>
      <xdr:rowOff>29196</xdr:rowOff>
    </xdr:from>
    <xdr:to>
      <xdr:col>7</xdr:col>
      <xdr:colOff>572230</xdr:colOff>
      <xdr:row>39</xdr:row>
      <xdr:rowOff>115614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9F87459E-8863-9D4F-868F-5EA250AEC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12</xdr:row>
      <xdr:rowOff>0</xdr:rowOff>
    </xdr:from>
    <xdr:to>
      <xdr:col>4</xdr:col>
      <xdr:colOff>864184</xdr:colOff>
      <xdr:row>25</xdr:row>
      <xdr:rowOff>86419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889F1267-0DF3-9A47-B3CF-345C336D6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8A778F-3CA6-E74B-B63F-CB102DCFFD06}" name="Tabella2" displayName="Tabella2" ref="E25:G28" totalsRowShown="0">
  <autoFilter ref="E25:G28" xr:uid="{0B8A778F-3CA6-E74B-B63F-CB102DCFFD06}"/>
  <tableColumns count="3">
    <tableColumn id="1" xr3:uid="{C7F78856-EF33-3A4B-9C9E-764B2669EA23}" name="numero nodi"/>
    <tableColumn id="2" xr3:uid="{766D381B-CC98-2D49-AA64-E82E40A7D5A7}" name="numero archi"/>
    <tableColumn id="3" xr3:uid="{A2F937F3-46D8-CD4A-92D5-FE6FD474488A}" name="somma">
      <calculatedColumnFormula>E26*F26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51624E-1DAE-CA4F-866A-4D3E705682F8}" name="Tabella1" displayName="Tabella1" ref="A2:Q10" totalsRowShown="0" headerRowDxfId="17">
  <autoFilter ref="A2:Q10" xr:uid="{8451624E-1DAE-CA4F-866A-4D3E705682F8}"/>
  <tableColumns count="17">
    <tableColumn id="1" xr3:uid="{1CA05473-2207-C34A-BDB9-F6E98D8CDD60}" name="Num UAVs" dataDxfId="16"/>
    <tableColumn id="2" xr3:uid="{91C199D1-A560-574D-B8A9-751B95A50380}" name="BSS used" dataDxfId="15"/>
    <tableColumn id="3" xr3:uid="{BE22676A-6BE5-F74E-BFF0-FD3FDC033A1C}" name="tot_energy_used" dataDxfId="14"/>
    <tableColumn id="4" xr3:uid="{5735B700-2C50-984A-A751-C033782250B8}" name="wasted_energy" dataDxfId="13"/>
    <tableColumn id="5" xr3:uid="{5B35ABB0-5877-264F-AB98-EAB736C6B8D8}" name="num_batteries" dataDxfId="12"/>
    <tableColumn id="6" xr3:uid="{90E3B041-FD7A-6945-8AC6-74DF73688ACE}" name="mission_time" dataDxfId="11"/>
    <tableColumn id="7" xr3:uid="{A347FD76-3163-2F4C-B43A-059D6797F46F}" name="bss_mission_time" dataDxfId="10"/>
    <tableColumn id="8" xr3:uid="{656E04EA-B48A-8143-999A-F10AFEDA8726}" name="swap_time" dataDxfId="9"/>
    <tableColumn id="9" xr3:uid="{782F160B-1A0E-3D46-B899-0A1851E39ACF}" name="DARP " dataDxfId="8"/>
    <tableColumn id="10" xr3:uid="{81FE4B39-B4B5-964D-B707-E9F7E177BFF5}" name="STC" dataDxfId="7"/>
    <tableColumn id="11" xr3:uid="{48670573-8FF2-104C-A9C6-E8DB1FBDF9CC}" name="PP UAV" dataDxfId="6"/>
    <tableColumn id="12" xr3:uid="{E5D77152-3001-B64D-B6A8-7230AF24A4C3}" name="PP BSS" dataDxfId="5"/>
    <tableColumn id="13" xr3:uid="{8F753B1C-42CC-A44B-86F0-BA6CE09B5F02}" name="total_execution_time" dataDxfId="4">
      <calculatedColumnFormula>SUM(Tabella1[[#This Row],[DARP ]:[PP BSS]])</calculatedColumnFormula>
    </tableColumn>
    <tableColumn id="14" xr3:uid="{1AD16061-A97F-3E42-A3D4-DA49BF22C4B1}" name="darpfailures" dataDxfId="3"/>
    <tableColumn id="15" xr3:uid="{D7168DB2-3739-2F4E-A2E9-1AE066294710}" name="ppbssfailures" dataDxfId="2"/>
    <tableColumn id="16" xr3:uid="{E79DF0E4-D97A-B84A-915B-192A60303238}" name="ppuavfailures" dataDxfId="1"/>
    <tableColumn id="17" xr3:uid="{1868F590-98ED-8A41-A0DD-B9745D8503A7}" name="ppweatherfailur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6808-A770-9C40-8492-2F6DC09B1B77}">
  <dimension ref="A1:G29"/>
  <sheetViews>
    <sheetView tabSelected="1" zoomScaleNormal="200" workbookViewId="0">
      <selection activeCell="B2" sqref="B2"/>
    </sheetView>
  </sheetViews>
  <sheetFormatPr baseColWidth="10" defaultRowHeight="16" x14ac:dyDescent="0.2"/>
  <cols>
    <col min="1" max="1" width="25.33203125" bestFit="1" customWidth="1"/>
    <col min="2" max="2" width="13.6640625" bestFit="1" customWidth="1"/>
    <col min="3" max="3" width="6.1640625" bestFit="1" customWidth="1"/>
    <col min="4" max="4" width="12.5" bestFit="1" customWidth="1"/>
    <col min="8" max="8" width="14" bestFit="1" customWidth="1"/>
    <col min="9" max="9" width="14.5" bestFit="1" customWidth="1"/>
    <col min="11" max="11" width="13.6640625" bestFit="1" customWidth="1"/>
  </cols>
  <sheetData>
    <row r="1" spans="1:4" x14ac:dyDescent="0.2">
      <c r="A1" s="2" t="s">
        <v>12</v>
      </c>
      <c r="B1" s="1" t="s">
        <v>61</v>
      </c>
    </row>
    <row r="2" spans="1:4" x14ac:dyDescent="0.2">
      <c r="A2" s="2"/>
      <c r="B2" s="16"/>
    </row>
    <row r="3" spans="1:4" x14ac:dyDescent="0.2">
      <c r="A3" s="2" t="s">
        <v>26</v>
      </c>
      <c r="B3" s="17">
        <f>B8*B5</f>
        <v>512000</v>
      </c>
    </row>
    <row r="4" spans="1:4" x14ac:dyDescent="0.2">
      <c r="A4" s="2" t="s">
        <v>41</v>
      </c>
      <c r="B4" s="17">
        <v>160</v>
      </c>
    </row>
    <row r="5" spans="1:4" x14ac:dyDescent="0.2">
      <c r="A5" s="2" t="s">
        <v>42</v>
      </c>
      <c r="B5" s="17">
        <f>B4/2</f>
        <v>80</v>
      </c>
    </row>
    <row r="6" spans="1:4" x14ac:dyDescent="0.2">
      <c r="A6" s="2" t="s">
        <v>27</v>
      </c>
      <c r="B6" s="17" t="s">
        <v>37</v>
      </c>
    </row>
    <row r="7" spans="1:4" x14ac:dyDescent="0.2">
      <c r="A7" s="2" t="s">
        <v>28</v>
      </c>
      <c r="B7" s="17" t="s">
        <v>13</v>
      </c>
    </row>
    <row r="8" spans="1:4" x14ac:dyDescent="0.2">
      <c r="A8" s="2" t="s">
        <v>29</v>
      </c>
      <c r="B8" s="17">
        <v>6400</v>
      </c>
    </row>
    <row r="9" spans="1:4" x14ac:dyDescent="0.2">
      <c r="A9" s="2" t="s">
        <v>30</v>
      </c>
      <c r="B9" s="17">
        <v>2144</v>
      </c>
      <c r="C9" s="3">
        <f>B9/$B$8</f>
        <v>0.33500000000000002</v>
      </c>
      <c r="D9" t="s">
        <v>43</v>
      </c>
    </row>
    <row r="10" spans="1:4" x14ac:dyDescent="0.2">
      <c r="A10" s="2" t="s">
        <v>31</v>
      </c>
      <c r="B10" s="17">
        <v>4256</v>
      </c>
      <c r="C10" s="3">
        <f>B10/$B$8</f>
        <v>0.66500000000000004</v>
      </c>
      <c r="D10" t="s">
        <v>43</v>
      </c>
    </row>
    <row r="11" spans="1:4" x14ac:dyDescent="0.2">
      <c r="A11" s="2" t="s">
        <v>32</v>
      </c>
      <c r="B11" s="17">
        <v>1620</v>
      </c>
      <c r="C11" s="3">
        <f>B11/$B$10</f>
        <v>0.38063909774436089</v>
      </c>
      <c r="D11" t="s">
        <v>44</v>
      </c>
    </row>
    <row r="12" spans="1:4" x14ac:dyDescent="0.2">
      <c r="A12" s="2"/>
      <c r="B12" s="18"/>
      <c r="C12" s="3"/>
    </row>
    <row r="13" spans="1:4" x14ac:dyDescent="0.2">
      <c r="A13" s="2" t="s">
        <v>33</v>
      </c>
      <c r="B13" s="17">
        <f>B8</f>
        <v>6400</v>
      </c>
      <c r="C13" s="3"/>
    </row>
    <row r="14" spans="1:4" x14ac:dyDescent="0.2">
      <c r="A14" s="2" t="s">
        <v>34</v>
      </c>
      <c r="B14" s="17">
        <f>G29</f>
        <v>16881</v>
      </c>
      <c r="C14" s="3"/>
    </row>
    <row r="15" spans="1:4" x14ac:dyDescent="0.2">
      <c r="A15" s="2" t="s">
        <v>35</v>
      </c>
      <c r="B15" s="17">
        <f>B11</f>
        <v>1620</v>
      </c>
      <c r="C15" s="3"/>
    </row>
    <row r="16" spans="1:4" x14ac:dyDescent="0.2">
      <c r="A16" s="2" t="s">
        <v>36</v>
      </c>
      <c r="B16" s="17">
        <f>B11*(B11-1)</f>
        <v>2622780</v>
      </c>
      <c r="C16" s="3"/>
    </row>
    <row r="17" spans="1:7" x14ac:dyDescent="0.2">
      <c r="A17" s="2"/>
      <c r="B17" s="13"/>
    </row>
    <row r="18" spans="1:7" x14ac:dyDescent="0.2">
      <c r="A18" s="2"/>
      <c r="B18" s="13"/>
    </row>
    <row r="19" spans="1:7" x14ac:dyDescent="0.2">
      <c r="A19" s="2"/>
      <c r="B19" s="13"/>
    </row>
    <row r="20" spans="1:7" x14ac:dyDescent="0.2">
      <c r="A20" s="2"/>
      <c r="B20" s="13"/>
    </row>
    <row r="21" spans="1:7" x14ac:dyDescent="0.2">
      <c r="A21" s="2"/>
      <c r="B21" s="14"/>
    </row>
    <row r="22" spans="1:7" x14ac:dyDescent="0.2">
      <c r="A22" s="2"/>
      <c r="B22" s="13"/>
    </row>
    <row r="23" spans="1:7" x14ac:dyDescent="0.2">
      <c r="A23" s="2"/>
      <c r="B23" s="13"/>
    </row>
    <row r="24" spans="1:7" x14ac:dyDescent="0.2">
      <c r="A24" s="2"/>
      <c r="B24" s="13"/>
    </row>
    <row r="25" spans="1:7" x14ac:dyDescent="0.2">
      <c r="A25" s="2"/>
      <c r="B25" s="13"/>
      <c r="E25" t="s">
        <v>38</v>
      </c>
      <c r="F25" t="s">
        <v>39</v>
      </c>
      <c r="G25" t="s">
        <v>40</v>
      </c>
    </row>
    <row r="26" spans="1:7" x14ac:dyDescent="0.2">
      <c r="E26">
        <v>26</v>
      </c>
      <c r="F26">
        <v>2</v>
      </c>
      <c r="G26">
        <f>E26*F26</f>
        <v>52</v>
      </c>
    </row>
    <row r="27" spans="1:7" x14ac:dyDescent="0.2">
      <c r="E27">
        <f>117-E26</f>
        <v>91</v>
      </c>
      <c r="F27">
        <v>3</v>
      </c>
      <c r="G27">
        <f t="shared" ref="G27:G28" si="0">E27*F27</f>
        <v>273</v>
      </c>
    </row>
    <row r="28" spans="1:7" x14ac:dyDescent="0.2">
      <c r="E28">
        <f>4256-(E27+E26)</f>
        <v>4139</v>
      </c>
      <c r="F28">
        <v>4</v>
      </c>
      <c r="G28">
        <f t="shared" si="0"/>
        <v>16556</v>
      </c>
    </row>
    <row r="29" spans="1:7" x14ac:dyDescent="0.2">
      <c r="E29" s="15">
        <f>SUM(E26:E28)</f>
        <v>4256</v>
      </c>
      <c r="G29" s="15">
        <f>SUM(G26:G28)</f>
        <v>16881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C312-EB1C-E248-84DE-7F1745F338B0}">
  <dimension ref="A1:Q25"/>
  <sheetViews>
    <sheetView zoomScale="70" workbookViewId="0">
      <selection activeCell="J43" sqref="J43"/>
    </sheetView>
  </sheetViews>
  <sheetFormatPr baseColWidth="10" defaultRowHeight="16" x14ac:dyDescent="0.2"/>
  <cols>
    <col min="1" max="1" width="15.1640625" bestFit="1" customWidth="1"/>
    <col min="2" max="2" width="12.6640625" customWidth="1"/>
    <col min="3" max="3" width="18.83203125" customWidth="1"/>
    <col min="4" max="4" width="17.1640625" customWidth="1"/>
    <col min="5" max="5" width="16" bestFit="1" customWidth="1"/>
    <col min="6" max="6" width="14.83203125" bestFit="1" customWidth="1"/>
    <col min="7" max="7" width="18.6640625" bestFit="1" customWidth="1"/>
    <col min="8" max="8" width="12.83203125" bestFit="1" customWidth="1"/>
    <col min="9" max="9" width="8.83203125" bestFit="1" customWidth="1"/>
    <col min="10" max="12" width="10" bestFit="1" customWidth="1"/>
    <col min="13" max="13" width="21.83203125" bestFit="1" customWidth="1"/>
    <col min="14" max="14" width="13.6640625" bestFit="1" customWidth="1"/>
    <col min="15" max="15" width="14.83203125" bestFit="1" customWidth="1"/>
    <col min="16" max="16" width="15" bestFit="1" customWidth="1"/>
    <col min="17" max="17" width="19.1640625" bestFit="1" customWidth="1"/>
  </cols>
  <sheetData>
    <row r="1" spans="1:17" x14ac:dyDescent="0.2">
      <c r="A1" s="5" t="s">
        <v>14</v>
      </c>
      <c r="B1" s="25" t="s">
        <v>15</v>
      </c>
      <c r="C1" s="25"/>
      <c r="D1" s="25"/>
      <c r="E1" s="25"/>
      <c r="F1" s="25"/>
      <c r="G1" s="25"/>
      <c r="H1" s="25"/>
      <c r="I1" s="26" t="s">
        <v>16</v>
      </c>
      <c r="J1" s="26"/>
      <c r="K1" s="26"/>
      <c r="L1" s="26"/>
      <c r="M1" s="26"/>
      <c r="N1" s="27" t="s">
        <v>18</v>
      </c>
      <c r="O1" s="27"/>
      <c r="P1" s="27"/>
      <c r="Q1" s="27"/>
    </row>
    <row r="2" spans="1:17" x14ac:dyDescent="0.2">
      <c r="A2" s="4" t="s">
        <v>17</v>
      </c>
      <c r="B2" s="7" t="s">
        <v>0</v>
      </c>
      <c r="C2" s="7" t="s">
        <v>3</v>
      </c>
      <c r="D2" s="7" t="s">
        <v>1</v>
      </c>
      <c r="E2" s="7" t="s">
        <v>2</v>
      </c>
      <c r="F2" s="7" t="s">
        <v>4</v>
      </c>
      <c r="G2" s="7" t="s">
        <v>5</v>
      </c>
      <c r="H2" s="7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9" t="s">
        <v>19</v>
      </c>
      <c r="O2" s="9" t="s">
        <v>20</v>
      </c>
      <c r="P2" s="9" t="s">
        <v>21</v>
      </c>
      <c r="Q2" s="9" t="s">
        <v>22</v>
      </c>
    </row>
    <row r="3" spans="1:17" x14ac:dyDescent="0.2">
      <c r="A3" s="6">
        <v>1</v>
      </c>
      <c r="B3" s="12">
        <v>1</v>
      </c>
      <c r="C3" s="12">
        <v>4302</v>
      </c>
      <c r="D3" s="12">
        <v>46</v>
      </c>
      <c r="E3" s="12">
        <v>8</v>
      </c>
      <c r="F3" s="12">
        <v>5516</v>
      </c>
      <c r="G3" s="12">
        <v>269</v>
      </c>
      <c r="H3" s="12">
        <v>1260</v>
      </c>
      <c r="I3" s="10">
        <v>4.5721999999999956E-4</v>
      </c>
      <c r="J3" s="10">
        <v>5.1618090000000019E-2</v>
      </c>
      <c r="K3" s="10">
        <v>2.9688199999999988E-3</v>
      </c>
      <c r="L3" s="10">
        <v>2.6357100000000016E-3</v>
      </c>
      <c r="M3" s="10">
        <f>SUM(Tabella1[[#This Row],[DARP ]:[PP BSS]])</f>
        <v>5.7679840000000017E-2</v>
      </c>
      <c r="N3" s="11">
        <v>0</v>
      </c>
      <c r="O3" s="11">
        <v>0</v>
      </c>
      <c r="P3" s="11">
        <v>0</v>
      </c>
      <c r="Q3" s="11">
        <v>0</v>
      </c>
    </row>
    <row r="4" spans="1:17" x14ac:dyDescent="0.2">
      <c r="A4" s="6">
        <v>2</v>
      </c>
      <c r="B4" s="12">
        <v>2</v>
      </c>
      <c r="C4" s="12">
        <v>4286.7931034482763</v>
      </c>
      <c r="D4" s="12">
        <v>34.793103448275865</v>
      </c>
      <c r="E4" s="12">
        <v>8</v>
      </c>
      <c r="F4" s="12">
        <v>2668</v>
      </c>
      <c r="G4" s="12">
        <v>146</v>
      </c>
      <c r="H4" s="12">
        <v>1080</v>
      </c>
      <c r="I4" s="10">
        <v>1.140182551724138</v>
      </c>
      <c r="J4" s="10">
        <v>4.2704344827586206E-2</v>
      </c>
      <c r="K4" s="10">
        <v>1.7618620689655172E-3</v>
      </c>
      <c r="L4" s="10">
        <v>3.6321724137931039E-3</v>
      </c>
      <c r="M4" s="10">
        <f>SUM(Tabella1[[#This Row],[DARP ]:[PP BSS]])</f>
        <v>1.1882809310344826</v>
      </c>
      <c r="N4" s="11">
        <v>25.137931034482758</v>
      </c>
      <c r="O4" s="11">
        <v>0</v>
      </c>
      <c r="P4" s="11">
        <v>0</v>
      </c>
      <c r="Q4" s="11">
        <v>0</v>
      </c>
    </row>
    <row r="5" spans="1:17" x14ac:dyDescent="0.2">
      <c r="A5" s="6">
        <v>3</v>
      </c>
      <c r="B5" s="12">
        <v>3</v>
      </c>
      <c r="C5" s="12">
        <v>4275.4042553191493</v>
      </c>
      <c r="D5" s="12">
        <v>23.404255319148938</v>
      </c>
      <c r="E5" s="12">
        <v>9</v>
      </c>
      <c r="F5" s="12">
        <v>1780</v>
      </c>
      <c r="G5" s="12">
        <v>104.34042553191489</v>
      </c>
      <c r="H5" s="12">
        <v>1080</v>
      </c>
      <c r="I5" s="10">
        <v>0.64348640425531911</v>
      </c>
      <c r="J5" s="10">
        <v>4.3452563829787225E-2</v>
      </c>
      <c r="K5" s="10">
        <v>2.0442234042553175E-3</v>
      </c>
      <c r="L5" s="10">
        <v>4.5925000000000002E-3</v>
      </c>
      <c r="M5" s="10">
        <f>SUM(Tabella1[[#This Row],[DARP ]:[PP BSS]])</f>
        <v>0.69357569148936171</v>
      </c>
      <c r="N5" s="11">
        <v>3.2446808510638299</v>
      </c>
      <c r="O5" s="11">
        <v>0</v>
      </c>
      <c r="P5" s="11">
        <v>0</v>
      </c>
      <c r="Q5" s="11">
        <v>0</v>
      </c>
    </row>
    <row r="6" spans="1:17" x14ac:dyDescent="0.2">
      <c r="A6" s="6">
        <v>4</v>
      </c>
      <c r="B6" s="12">
        <v>4</v>
      </c>
      <c r="C6" s="12">
        <v>4267.2700000000004</v>
      </c>
      <c r="D6" s="12">
        <v>15.27</v>
      </c>
      <c r="E6" s="12">
        <v>8</v>
      </c>
      <c r="F6" s="12">
        <v>1244</v>
      </c>
      <c r="G6" s="12">
        <v>65.790000000000006</v>
      </c>
      <c r="H6" s="12">
        <v>720</v>
      </c>
      <c r="I6" s="10">
        <v>0.84707067999999963</v>
      </c>
      <c r="J6" s="10">
        <v>4.5251910000000006E-2</v>
      </c>
      <c r="K6" s="10">
        <v>2.5214299999999999E-3</v>
      </c>
      <c r="L6" s="10">
        <v>3.9319600000000008E-3</v>
      </c>
      <c r="M6" s="10">
        <f>SUM(Tabella1[[#This Row],[DARP ]:[PP BSS]])</f>
        <v>0.89877597999999959</v>
      </c>
      <c r="N6" s="11">
        <v>0</v>
      </c>
      <c r="O6" s="11">
        <v>0</v>
      </c>
      <c r="P6" s="11">
        <v>0</v>
      </c>
      <c r="Q6" s="11">
        <v>0</v>
      </c>
    </row>
    <row r="7" spans="1:17" x14ac:dyDescent="0.2">
      <c r="A7" s="6">
        <v>5</v>
      </c>
      <c r="B7" s="12">
        <v>5</v>
      </c>
      <c r="C7" s="12">
        <v>4278.67</v>
      </c>
      <c r="D7" s="12">
        <v>26.67</v>
      </c>
      <c r="E7" s="12">
        <v>10</v>
      </c>
      <c r="F7" s="12">
        <v>1032</v>
      </c>
      <c r="G7" s="12">
        <v>66.5</v>
      </c>
      <c r="H7" s="12">
        <v>900</v>
      </c>
      <c r="I7" s="10">
        <v>0.33217221999999985</v>
      </c>
      <c r="J7" s="10">
        <v>4.7194450000000013E-2</v>
      </c>
      <c r="K7" s="10">
        <v>2.8170400000000007E-3</v>
      </c>
      <c r="L7" s="10">
        <v>5.688879999999996E-3</v>
      </c>
      <c r="M7" s="10">
        <f>SUM(Tabella1[[#This Row],[DARP ]:[PP BSS]])</f>
        <v>0.38787258999999985</v>
      </c>
      <c r="N7" s="11">
        <v>0</v>
      </c>
      <c r="O7" s="11">
        <v>0</v>
      </c>
      <c r="P7" s="11">
        <v>0</v>
      </c>
      <c r="Q7" s="11">
        <v>0</v>
      </c>
    </row>
    <row r="8" spans="1:17" x14ac:dyDescent="0.2">
      <c r="A8" s="6">
        <v>6</v>
      </c>
      <c r="B8" s="12">
        <v>6</v>
      </c>
      <c r="C8" s="12">
        <v>4309.34</v>
      </c>
      <c r="D8" s="12">
        <v>57.34</v>
      </c>
      <c r="E8" s="12">
        <v>12</v>
      </c>
      <c r="F8" s="12">
        <v>892</v>
      </c>
      <c r="G8" s="12">
        <v>70.760000000000005</v>
      </c>
      <c r="H8" s="12">
        <v>1080</v>
      </c>
      <c r="I8" s="10">
        <v>0.46696085999999992</v>
      </c>
      <c r="J8" s="10">
        <v>4.755854000000001E-2</v>
      </c>
      <c r="K8" s="10">
        <v>3.1373700000000004E-3</v>
      </c>
      <c r="L8" s="10">
        <v>7.4017500000000012E-3</v>
      </c>
      <c r="M8" s="10">
        <f>SUM(Tabella1[[#This Row],[DARP ]:[PP BSS]])</f>
        <v>0.52505851999999997</v>
      </c>
      <c r="N8" s="11">
        <v>0</v>
      </c>
      <c r="O8" s="11">
        <v>0</v>
      </c>
      <c r="P8" s="11">
        <v>0</v>
      </c>
      <c r="Q8" s="11">
        <v>0</v>
      </c>
    </row>
    <row r="9" spans="1:17" x14ac:dyDescent="0.2">
      <c r="A9" s="6">
        <v>7</v>
      </c>
      <c r="B9" s="12">
        <v>7</v>
      </c>
      <c r="C9" s="12">
        <v>4256.0600000000004</v>
      </c>
      <c r="D9" s="12">
        <v>4.0599999999999996</v>
      </c>
      <c r="E9" s="12">
        <v>14</v>
      </c>
      <c r="F9" s="12">
        <v>788</v>
      </c>
      <c r="G9" s="12">
        <v>21.05</v>
      </c>
      <c r="H9" s="12">
        <v>1260</v>
      </c>
      <c r="I9" s="10">
        <v>0.53926799000000003</v>
      </c>
      <c r="J9" s="10">
        <v>4.9471029999999978E-2</v>
      </c>
      <c r="K9" s="10">
        <v>3.4171599999999998E-3</v>
      </c>
      <c r="L9" s="10">
        <v>2.650060000000001E-3</v>
      </c>
      <c r="M9" s="10">
        <f>SUM(Tabella1[[#This Row],[DARP ]:[PP BSS]])</f>
        <v>0.59480624000000004</v>
      </c>
      <c r="N9" s="11">
        <v>0</v>
      </c>
      <c r="O9" s="11">
        <v>0</v>
      </c>
      <c r="P9" s="11">
        <v>0</v>
      </c>
      <c r="Q9" s="11">
        <v>0</v>
      </c>
    </row>
    <row r="10" spans="1:17" x14ac:dyDescent="0.2">
      <c r="A10" s="6">
        <v>8</v>
      </c>
      <c r="B10" s="12">
        <v>0</v>
      </c>
      <c r="C10" s="12">
        <v>4252</v>
      </c>
      <c r="D10" s="12">
        <v>0</v>
      </c>
      <c r="E10" s="12">
        <v>8</v>
      </c>
      <c r="F10" s="12">
        <v>532</v>
      </c>
      <c r="G10" s="12">
        <v>0</v>
      </c>
      <c r="H10" s="12">
        <v>0</v>
      </c>
      <c r="I10" s="10">
        <v>0.65201923999999989</v>
      </c>
      <c r="J10" s="10">
        <v>5.0728179999999998E-2</v>
      </c>
      <c r="K10" s="10">
        <v>3.4663899999999997E-3</v>
      </c>
      <c r="L10" s="10">
        <v>1.2099999999999982E-6</v>
      </c>
      <c r="M10" s="10">
        <f>SUM(Tabella1[[#This Row],[DARP ]:[PP BSS]])</f>
        <v>0.70621501999999992</v>
      </c>
      <c r="N10" s="11">
        <v>0</v>
      </c>
      <c r="O10" s="11">
        <v>0</v>
      </c>
      <c r="P10" s="11">
        <v>0</v>
      </c>
      <c r="Q10" s="11">
        <v>0</v>
      </c>
    </row>
    <row r="25" spans="2:9" x14ac:dyDescent="0.2">
      <c r="B25" t="s">
        <v>23</v>
      </c>
      <c r="E25" t="s">
        <v>24</v>
      </c>
      <c r="I25" t="s">
        <v>25</v>
      </c>
    </row>
  </sheetData>
  <mergeCells count="3">
    <mergeCell ref="B1:H1"/>
    <mergeCell ref="I1:M1"/>
    <mergeCell ref="N1:Q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DBA12-613A-E74C-A264-9B1A1A642CBA}">
  <dimension ref="A1:S11"/>
  <sheetViews>
    <sheetView zoomScale="50" zoomScaleNormal="130" workbookViewId="0">
      <selection activeCell="H18" sqref="H18"/>
    </sheetView>
  </sheetViews>
  <sheetFormatPr baseColWidth="10" defaultRowHeight="16" x14ac:dyDescent="0.2"/>
  <cols>
    <col min="2" max="2" width="14" customWidth="1"/>
    <col min="10" max="10" width="13" customWidth="1"/>
  </cols>
  <sheetData>
    <row r="1" spans="1:19" x14ac:dyDescent="0.2">
      <c r="B1" s="22" t="s">
        <v>53</v>
      </c>
      <c r="C1" s="22" t="s">
        <v>52</v>
      </c>
      <c r="D1" s="22" t="s">
        <v>51</v>
      </c>
      <c r="E1" s="22" t="s">
        <v>50</v>
      </c>
      <c r="F1" s="22" t="s">
        <v>58</v>
      </c>
      <c r="G1" s="22" t="s">
        <v>59</v>
      </c>
      <c r="H1" s="22" t="s">
        <v>60</v>
      </c>
      <c r="I1" s="22" t="s">
        <v>49</v>
      </c>
    </row>
    <row r="2" spans="1:19" x14ac:dyDescent="0.2">
      <c r="A2" s="2" t="s">
        <v>48</v>
      </c>
      <c r="B2" s="20">
        <v>0.98</v>
      </c>
      <c r="C2" s="20">
        <v>0.96666666666666667</v>
      </c>
      <c r="D2" s="20">
        <v>0.99333333333333329</v>
      </c>
      <c r="E2" s="20">
        <v>0.99333333333333329</v>
      </c>
      <c r="F2" s="20">
        <v>0.99333333333333329</v>
      </c>
      <c r="G2" s="20">
        <v>0.9966666666666667</v>
      </c>
      <c r="H2" s="20">
        <v>1</v>
      </c>
      <c r="I2" s="20">
        <v>0.17</v>
      </c>
    </row>
    <row r="3" spans="1:19" x14ac:dyDescent="0.2">
      <c r="A3" s="2" t="s">
        <v>47</v>
      </c>
      <c r="B3" s="20">
        <v>0.99655172413793103</v>
      </c>
      <c r="C3" s="20">
        <v>0.98038793103448274</v>
      </c>
      <c r="D3" s="20">
        <v>0.99406609195402296</v>
      </c>
      <c r="E3" s="21"/>
      <c r="F3" s="21"/>
      <c r="G3" s="21"/>
      <c r="H3" s="21"/>
      <c r="I3" s="20">
        <v>0.57232758620689661</v>
      </c>
    </row>
    <row r="4" spans="1:19" x14ac:dyDescent="0.2">
      <c r="A4" s="2" t="s">
        <v>46</v>
      </c>
      <c r="B4" s="21">
        <v>0.995</v>
      </c>
      <c r="C4" s="21">
        <v>0.99199999999999999</v>
      </c>
      <c r="D4" s="21"/>
      <c r="E4" s="21"/>
      <c r="F4" s="21"/>
      <c r="G4" s="21"/>
      <c r="H4" s="21"/>
      <c r="I4" s="21">
        <v>0.375</v>
      </c>
      <c r="S4" s="19"/>
    </row>
    <row r="5" spans="1:19" x14ac:dyDescent="0.2">
      <c r="A5" s="2" t="s">
        <v>45</v>
      </c>
      <c r="B5" s="20">
        <v>0.99399999999999999</v>
      </c>
      <c r="C5" s="20"/>
      <c r="D5" s="20"/>
      <c r="E5" s="20"/>
      <c r="F5" s="20"/>
      <c r="G5" s="20"/>
      <c r="H5" s="20"/>
      <c r="I5" s="20">
        <v>0.77800000000000002</v>
      </c>
    </row>
    <row r="6" spans="1:19" x14ac:dyDescent="0.2">
      <c r="A6" s="2" t="s">
        <v>54</v>
      </c>
      <c r="B6" s="21">
        <v>0.99099999999999999</v>
      </c>
      <c r="C6" s="21"/>
      <c r="D6" s="21"/>
      <c r="E6" s="21"/>
      <c r="F6" s="21"/>
      <c r="G6" s="21"/>
      <c r="H6" s="21"/>
      <c r="I6" s="21">
        <v>0.42599999999999999</v>
      </c>
    </row>
    <row r="7" spans="1:19" x14ac:dyDescent="0.2">
      <c r="A7" s="2" t="s">
        <v>55</v>
      </c>
      <c r="B7" s="21">
        <v>0.98399999999999999</v>
      </c>
      <c r="C7" s="21"/>
      <c r="D7" s="21"/>
      <c r="E7" s="21"/>
      <c r="F7" s="21"/>
      <c r="G7" s="21"/>
      <c r="H7" s="21"/>
      <c r="I7" s="21">
        <v>0.19700000000000001</v>
      </c>
    </row>
    <row r="8" spans="1:19" x14ac:dyDescent="0.2">
      <c r="A8" s="2" t="s">
        <v>56</v>
      </c>
      <c r="B8" s="23">
        <v>0.99903333333333333</v>
      </c>
      <c r="C8" s="21"/>
      <c r="D8" s="21"/>
      <c r="E8" s="21"/>
      <c r="F8" s="21"/>
      <c r="G8" s="21"/>
      <c r="H8" s="21"/>
      <c r="I8" s="21">
        <v>1.2999999999999999E-2</v>
      </c>
    </row>
    <row r="9" spans="1:19" x14ac:dyDescent="0.2">
      <c r="A9" s="2" t="s">
        <v>57</v>
      </c>
      <c r="B9" s="21"/>
      <c r="C9" s="21"/>
      <c r="D9" s="21"/>
      <c r="E9" s="21"/>
      <c r="F9" s="21"/>
      <c r="G9" s="21"/>
      <c r="H9" s="21"/>
      <c r="I9" s="23">
        <v>0.88600000000000001</v>
      </c>
    </row>
    <row r="11" spans="1:19" x14ac:dyDescent="0.2">
      <c r="J11" s="2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Info</vt:lpstr>
      <vt:lpstr>Statistics</vt:lpstr>
      <vt:lpstr>energia-media-subpath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2023-02-21T16:24:21Z</dcterms:created>
  <dcterms:modified xsi:type="dcterms:W3CDTF">2023-07-10T10:07:24Z</dcterms:modified>
</cp:coreProperties>
</file>