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0ki4\Desktop\TeX'и\genphys3-labs\3.3.4\"/>
    </mc:Choice>
  </mc:AlternateContent>
  <bookViews>
    <workbookView xWindow="915" yWindow="465" windowWidth="24675" windowHeight="15540" tabRatio="500"/>
  </bookViews>
  <sheets>
    <sheet name="Лист1" sheetId="1" r:id="rId1"/>
    <sheet name="Sheet1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5" i="1" l="1"/>
  <c r="AC34" i="1"/>
  <c r="AA34" i="1"/>
  <c r="Z28" i="1"/>
  <c r="W29" i="1"/>
  <c r="W30" i="1"/>
  <c r="W31" i="1"/>
  <c r="W32" i="1"/>
  <c r="W33" i="1"/>
  <c r="W34" i="1"/>
  <c r="W35" i="1"/>
  <c r="W28" i="1"/>
  <c r="X26" i="1"/>
  <c r="AE23" i="1"/>
  <c r="X24" i="1"/>
  <c r="U25" i="1"/>
  <c r="U26" i="1"/>
  <c r="U27" i="1"/>
  <c r="U28" i="1"/>
  <c r="U29" i="1"/>
  <c r="U30" i="1"/>
  <c r="U31" i="1"/>
  <c r="U24" i="1"/>
  <c r="U23" i="1"/>
  <c r="AC24" i="1"/>
  <c r="AC25" i="1"/>
  <c r="AC26" i="1"/>
  <c r="AC27" i="1"/>
  <c r="AC28" i="1"/>
  <c r="AC29" i="1"/>
  <c r="AC30" i="1"/>
  <c r="AC23" i="1"/>
  <c r="AE19" i="1"/>
  <c r="AE17" i="1"/>
  <c r="AE15" i="1"/>
  <c r="AE13" i="1"/>
  <c r="AE11" i="1"/>
  <c r="AE9" i="1"/>
  <c r="AE7" i="1"/>
  <c r="AE5" i="1"/>
  <c r="AE3" i="1"/>
  <c r="AC6" i="1"/>
  <c r="W5" i="1"/>
  <c r="P20" i="1"/>
  <c r="Q20" i="1"/>
  <c r="R20" i="1"/>
  <c r="S20" i="1"/>
  <c r="T20" i="1"/>
  <c r="U20" i="1"/>
  <c r="V20" i="1"/>
  <c r="W20" i="1"/>
  <c r="Z20" i="1"/>
  <c r="M20" i="1"/>
  <c r="M19" i="1"/>
  <c r="N19" i="1"/>
  <c r="O19" i="1"/>
  <c r="P19" i="1"/>
  <c r="Q19" i="1"/>
  <c r="R19" i="1"/>
  <c r="S19" i="1"/>
  <c r="T19" i="1"/>
  <c r="W19" i="1"/>
  <c r="AC19" i="1"/>
  <c r="AC20" i="1"/>
  <c r="P18" i="1"/>
  <c r="Q18" i="1"/>
  <c r="R18" i="1"/>
  <c r="S18" i="1"/>
  <c r="T18" i="1"/>
  <c r="U18" i="1"/>
  <c r="V18" i="1"/>
  <c r="W18" i="1"/>
  <c r="Z18" i="1"/>
  <c r="M18" i="1"/>
  <c r="M17" i="1"/>
  <c r="N17" i="1"/>
  <c r="O17" i="1"/>
  <c r="P17" i="1"/>
  <c r="Q17" i="1"/>
  <c r="R17" i="1"/>
  <c r="S17" i="1"/>
  <c r="T17" i="1"/>
  <c r="W17" i="1"/>
  <c r="AC17" i="1"/>
  <c r="AC18" i="1"/>
  <c r="P16" i="1"/>
  <c r="Q16" i="1"/>
  <c r="R16" i="1"/>
  <c r="S16" i="1"/>
  <c r="T16" i="1"/>
  <c r="U16" i="1"/>
  <c r="V16" i="1"/>
  <c r="W16" i="1"/>
  <c r="Z16" i="1"/>
  <c r="M16" i="1"/>
  <c r="M15" i="1"/>
  <c r="N15" i="1"/>
  <c r="O15" i="1"/>
  <c r="P15" i="1"/>
  <c r="Q15" i="1"/>
  <c r="R15" i="1"/>
  <c r="S15" i="1"/>
  <c r="T15" i="1"/>
  <c r="W15" i="1"/>
  <c r="AC15" i="1"/>
  <c r="AC16" i="1"/>
  <c r="P14" i="1"/>
  <c r="Q14" i="1"/>
  <c r="R14" i="1"/>
  <c r="S14" i="1"/>
  <c r="T14" i="1"/>
  <c r="U14" i="1"/>
  <c r="V14" i="1"/>
  <c r="W14" i="1"/>
  <c r="Z14" i="1"/>
  <c r="M14" i="1"/>
  <c r="M13" i="1"/>
  <c r="N13" i="1"/>
  <c r="O13" i="1"/>
  <c r="P13" i="1"/>
  <c r="Q13" i="1"/>
  <c r="R13" i="1"/>
  <c r="S13" i="1"/>
  <c r="T13" i="1"/>
  <c r="W13" i="1"/>
  <c r="AC13" i="1"/>
  <c r="AC14" i="1"/>
  <c r="P12" i="1"/>
  <c r="Q12" i="1"/>
  <c r="R12" i="1"/>
  <c r="S12" i="1"/>
  <c r="T12" i="1"/>
  <c r="U12" i="1"/>
  <c r="V12" i="1"/>
  <c r="W12" i="1"/>
  <c r="Z12" i="1"/>
  <c r="M12" i="1"/>
  <c r="M11" i="1"/>
  <c r="N11" i="1"/>
  <c r="O11" i="1"/>
  <c r="P11" i="1"/>
  <c r="Q11" i="1"/>
  <c r="R11" i="1"/>
  <c r="S11" i="1"/>
  <c r="T11" i="1"/>
  <c r="W11" i="1"/>
  <c r="AC11" i="1"/>
  <c r="AC12" i="1"/>
  <c r="P10" i="1"/>
  <c r="Q10" i="1"/>
  <c r="R10" i="1"/>
  <c r="S10" i="1"/>
  <c r="T10" i="1"/>
  <c r="U10" i="1"/>
  <c r="V10" i="1"/>
  <c r="W10" i="1"/>
  <c r="Z10" i="1"/>
  <c r="M10" i="1"/>
  <c r="M9" i="1"/>
  <c r="N9" i="1"/>
  <c r="O9" i="1"/>
  <c r="P9" i="1"/>
  <c r="Q9" i="1"/>
  <c r="R9" i="1"/>
  <c r="S9" i="1"/>
  <c r="T9" i="1"/>
  <c r="W9" i="1"/>
  <c r="AC9" i="1"/>
  <c r="AC10" i="1"/>
  <c r="P8" i="1"/>
  <c r="Q8" i="1"/>
  <c r="R8" i="1"/>
  <c r="S8" i="1"/>
  <c r="T8" i="1"/>
  <c r="U8" i="1"/>
  <c r="V8" i="1"/>
  <c r="W8" i="1"/>
  <c r="Z8" i="1"/>
  <c r="M8" i="1"/>
  <c r="M7" i="1"/>
  <c r="N7" i="1"/>
  <c r="O7" i="1"/>
  <c r="P7" i="1"/>
  <c r="Q7" i="1"/>
  <c r="R7" i="1"/>
  <c r="S7" i="1"/>
  <c r="T7" i="1"/>
  <c r="W7" i="1"/>
  <c r="AC7" i="1"/>
  <c r="AC8" i="1"/>
  <c r="P6" i="1"/>
  <c r="Q6" i="1"/>
  <c r="R6" i="1"/>
  <c r="S6" i="1"/>
  <c r="T6" i="1"/>
  <c r="U6" i="1"/>
  <c r="V6" i="1"/>
  <c r="W6" i="1"/>
  <c r="Z6" i="1"/>
  <c r="M6" i="1"/>
  <c r="M5" i="1"/>
  <c r="N5" i="1"/>
  <c r="O5" i="1"/>
  <c r="P5" i="1"/>
  <c r="Q5" i="1"/>
  <c r="R5" i="1"/>
  <c r="S5" i="1"/>
  <c r="T5" i="1"/>
  <c r="AC5" i="1"/>
  <c r="AC4" i="1"/>
  <c r="AC3" i="1"/>
  <c r="W3" i="1"/>
  <c r="T3" i="1"/>
  <c r="S3" i="1"/>
  <c r="R3" i="1"/>
  <c r="Q3" i="1"/>
  <c r="P3" i="1"/>
  <c r="O3" i="1"/>
  <c r="N3" i="1"/>
  <c r="M3" i="1"/>
  <c r="Z4" i="1"/>
  <c r="W4" i="1"/>
  <c r="Q4" i="1"/>
  <c r="R4" i="1"/>
  <c r="S4" i="1"/>
  <c r="T4" i="1"/>
  <c r="U4" i="1"/>
  <c r="V4" i="1"/>
  <c r="P4" i="1"/>
  <c r="M4" i="1"/>
  <c r="T1" i="1"/>
  <c r="X2" i="1"/>
  <c r="R2" i="1"/>
  <c r="S2" i="1"/>
  <c r="T2" i="1"/>
  <c r="U2" i="1"/>
  <c r="V2" i="1"/>
  <c r="W2" i="1"/>
  <c r="Q2" i="1"/>
  <c r="O1" i="1"/>
  <c r="D6" i="1"/>
  <c r="E2" i="1"/>
  <c r="F2" i="1"/>
  <c r="G2" i="1"/>
  <c r="H2" i="1"/>
  <c r="I2" i="1"/>
  <c r="J2" i="1"/>
  <c r="K2" i="1"/>
  <c r="D2" i="1"/>
  <c r="E20" i="1"/>
  <c r="F20" i="1"/>
  <c r="G20" i="1"/>
  <c r="H20" i="1"/>
  <c r="I20" i="1"/>
  <c r="J20" i="1"/>
  <c r="K20" i="1"/>
  <c r="E18" i="1"/>
  <c r="F18" i="1"/>
  <c r="G18" i="1"/>
  <c r="H18" i="1"/>
  <c r="I18" i="1"/>
  <c r="J18" i="1"/>
  <c r="K18" i="1"/>
  <c r="E16" i="1"/>
  <c r="F16" i="1"/>
  <c r="G16" i="1"/>
  <c r="H16" i="1"/>
  <c r="I16" i="1"/>
  <c r="J16" i="1"/>
  <c r="K16" i="1"/>
  <c r="E14" i="1"/>
  <c r="F14" i="1"/>
  <c r="G14" i="1"/>
  <c r="H14" i="1"/>
  <c r="I14" i="1"/>
  <c r="J14" i="1"/>
  <c r="K14" i="1"/>
  <c r="E12" i="1"/>
  <c r="F12" i="1"/>
  <c r="G12" i="1"/>
  <c r="H12" i="1"/>
  <c r="I12" i="1"/>
  <c r="J12" i="1"/>
  <c r="K12" i="1"/>
  <c r="E10" i="1"/>
  <c r="F10" i="1"/>
  <c r="G10" i="1"/>
  <c r="H10" i="1"/>
  <c r="I10" i="1"/>
  <c r="J10" i="1"/>
  <c r="K10" i="1"/>
  <c r="E8" i="1"/>
  <c r="F8" i="1"/>
  <c r="G8" i="1"/>
  <c r="H8" i="1"/>
  <c r="I8" i="1"/>
  <c r="J8" i="1"/>
  <c r="K8" i="1"/>
  <c r="E6" i="1"/>
  <c r="F6" i="1"/>
  <c r="G6" i="1"/>
  <c r="H6" i="1"/>
  <c r="I6" i="1"/>
  <c r="J6" i="1"/>
  <c r="K6" i="1"/>
  <c r="D14" i="1"/>
  <c r="D12" i="1"/>
  <c r="D10" i="1"/>
  <c r="D8" i="1"/>
  <c r="D16" i="1"/>
  <c r="D18" i="1"/>
  <c r="D20" i="1"/>
  <c r="D36" i="1"/>
  <c r="D4" i="1"/>
  <c r="F4" i="1"/>
  <c r="G4" i="1"/>
  <c r="H4" i="1"/>
  <c r="I4" i="1"/>
  <c r="J4" i="1"/>
  <c r="K4" i="1"/>
  <c r="E4" i="1"/>
  <c r="D32" i="1"/>
  <c r="D33" i="1"/>
  <c r="D34" i="1"/>
  <c r="D35" i="1"/>
  <c r="D37" i="1"/>
  <c r="D38" i="1"/>
  <c r="D39" i="1"/>
  <c r="D31" i="1"/>
  <c r="D30" i="1"/>
</calcChain>
</file>

<file path=xl/sharedStrings.xml><?xml version="1.0" encoding="utf-8"?>
<sst xmlns="http://schemas.openxmlformats.org/spreadsheetml/2006/main" count="115" uniqueCount="29">
  <si>
    <t>$I, \text{ мА}$</t>
  </si>
  <si>
    <t>$B, \text{ Тл}$</t>
  </si>
  <si>
    <t>$U_0, \text{ мВ}$</t>
  </si>
  <si>
    <t>Зависимость B(I)</t>
  </si>
  <si>
    <t>$U, \text{мВ}$</t>
  </si>
  <si>
    <t>$\mathscr{E}_x, \text{мВ}$</t>
  </si>
  <si>
    <t>$B, \text{ мТл}$</t>
  </si>
  <si>
    <t>$I_M, \text{ А}$</t>
  </si>
  <si>
    <t>$U_{35}</t>
  </si>
  <si>
    <t>мВ</t>
  </si>
  <si>
    <t>тл</t>
  </si>
  <si>
    <t>А</t>
  </si>
  <si>
    <t>&lt;y^2&gt;=</t>
  </si>
  <si>
    <t>x*y</t>
  </si>
  <si>
    <t>&lt;x*y&gt;=</t>
  </si>
  <si>
    <t>x^2</t>
  </si>
  <si>
    <t>&lt;x^2&gt;=</t>
  </si>
  <si>
    <t>b=</t>
  </si>
  <si>
    <t>simga_b=</t>
  </si>
  <si>
    <t>this is x</t>
  </si>
  <si>
    <t>&lt;x&gt; =</t>
  </si>
  <si>
    <t xml:space="preserve">x^2 </t>
  </si>
  <si>
    <t>&lt;y&gt;=</t>
  </si>
  <si>
    <t>y^2</t>
  </si>
  <si>
    <t>a=</t>
  </si>
  <si>
    <t>&lt;x&gt;</t>
  </si>
  <si>
    <t>x*y=</t>
  </si>
  <si>
    <t>&lt;y&gt;</t>
  </si>
  <si>
    <t>sigma_b=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</si>
</sst>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scheme val="minor"/>
    </font>
    <font>
      <b/>
      <sz val="12"/>
      <color rgb="FF0070C0"/>
      <name val="Calibri"/>
      <scheme val="minor"/>
    </font>
    <font>
      <sz val="12"/>
      <color rgb="FF00B050"/>
      <name val="Calibri"/>
      <scheme val="minor"/>
    </font>
    <font>
      <sz val="12"/>
      <color rgb="FF7030A0"/>
      <name val="Calibri"/>
      <scheme val="minor"/>
    </font>
    <font>
      <sz val="12"/>
      <color rgb="FFFFC000"/>
      <name val="Calibri"/>
      <scheme val="minor"/>
    </font>
    <font>
      <sz val="12"/>
      <color rgb="FF808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5"/>
      <name val="Calibri"/>
      <family val="2"/>
      <charset val="204"/>
      <scheme val="minor"/>
    </font>
    <font>
      <b/>
      <sz val="12"/>
      <color theme="5" tint="-0.249977111117893"/>
      <name val="Calibri"/>
      <family val="2"/>
      <charset val="204"/>
      <scheme val="minor"/>
    </font>
    <font>
      <sz val="12"/>
      <color theme="4" tint="-0.249977111117893"/>
      <name val="Calibri"/>
      <family val="2"/>
      <charset val="204"/>
      <scheme val="minor"/>
    </font>
    <font>
      <b/>
      <sz val="12"/>
      <color theme="7" tint="0.39997558519241921"/>
      <name val="Calibri"/>
      <family val="2"/>
      <charset val="204"/>
      <scheme val="minor"/>
    </font>
    <font>
      <b/>
      <sz val="12"/>
      <color theme="9" tint="-0.249977111117893"/>
      <name val="Calibri"/>
      <family val="2"/>
      <charset val="204"/>
      <scheme val="minor"/>
    </font>
    <font>
      <sz val="12"/>
      <color theme="1" tint="4.9989318521683403E-2"/>
      <name val="Calibri"/>
      <family val="2"/>
      <charset val="204"/>
      <scheme val="minor"/>
    </font>
    <font>
      <b/>
      <sz val="12"/>
      <color theme="1" tint="4.9989318521683403E-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rgb="FF7030A0"/>
      <name val="Calibri"/>
      <family val="2"/>
      <charset val="204"/>
      <scheme val="minor"/>
    </font>
    <font>
      <b/>
      <sz val="12"/>
      <color rgb="FF0070C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/>
    <xf numFmtId="164" fontId="3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21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164" fontId="17" fillId="0" borderId="3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164" fontId="22" fillId="0" borderId="8" xfId="0" applyNumberFormat="1" applyFont="1" applyFill="1" applyBorder="1" applyAlignment="1">
      <alignment horizontal="center" vertical="center" wrapText="1"/>
    </xf>
    <xf numFmtId="0" fontId="0" fillId="0" borderId="9" xfId="0" applyBorder="1"/>
    <xf numFmtId="164" fontId="2" fillId="0" borderId="3" xfId="0" applyNumberFormat="1" applyFont="1" applyBorder="1" applyAlignment="1">
      <alignment horizontal="center" vertical="center" wrapText="1"/>
    </xf>
    <xf numFmtId="164" fontId="20" fillId="0" borderId="3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21" fillId="0" borderId="3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16" fillId="0" borderId="3" xfId="0" applyNumberFormat="1" applyFont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164" fontId="14" fillId="0" borderId="3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18" fillId="0" borderId="3" xfId="0" applyNumberFormat="1" applyFont="1" applyBorder="1" applyAlignment="1">
      <alignment horizontal="center" vertical="center" wrapText="1"/>
    </xf>
    <xf numFmtId="164" fontId="19" fillId="0" borderId="3" xfId="0" applyNumberFormat="1" applyFont="1" applyBorder="1" applyAlignment="1">
      <alignment horizontal="center" vertical="center" wrapText="1"/>
    </xf>
    <xf numFmtId="164" fontId="0" fillId="0" borderId="0" xfId="0" applyNumberFormat="1"/>
    <xf numFmtId="164" fontId="0" fillId="0" borderId="10" xfId="0" applyNumberFormat="1" applyBorder="1"/>
    <xf numFmtId="164" fontId="0" fillId="0" borderId="6" xfId="0" applyNumberFormat="1" applyBorder="1"/>
    <xf numFmtId="164" fontId="3" fillId="0" borderId="3" xfId="0" applyNumberFormat="1" applyFont="1" applyBorder="1" applyAlignment="1">
      <alignment horizontal="center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9203743573527"/>
          <c:y val="6.5172392795625242E-2"/>
          <c:w val="0.84927283959622701"/>
          <c:h val="0.850493160066915"/>
        </c:manualLayout>
      </c:layout>
      <c:scatterChart>
        <c:scatterStyle val="lineMarker"/>
        <c:varyColors val="0"/>
        <c:ser>
          <c:idx val="0"/>
          <c:order val="0"/>
          <c:tx>
            <c:v>0.3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Лист1!$D$2:$K$2</c:f>
              <c:numCache>
                <c:formatCode>0.000</c:formatCode>
                <c:ptCount val="8"/>
                <c:pt idx="0">
                  <c:v>0.30898400000000004</c:v>
                </c:pt>
                <c:pt idx="1">
                  <c:v>0.43099599999999999</c:v>
                </c:pt>
                <c:pt idx="2">
                  <c:v>0.54653599999999991</c:v>
                </c:pt>
                <c:pt idx="3">
                  <c:v>0.70771099999999987</c:v>
                </c:pt>
                <c:pt idx="4">
                  <c:v>0.85432399999999997</c:v>
                </c:pt>
                <c:pt idx="5">
                  <c:v>0.986375</c:v>
                </c:pt>
                <c:pt idx="6">
                  <c:v>1.1038639999999997</c:v>
                </c:pt>
                <c:pt idx="7">
                  <c:v>1.2067909999999999</c:v>
                </c:pt>
              </c:numCache>
            </c:numRef>
          </c:xVal>
          <c:yVal>
            <c:numRef>
              <c:f>Лист1!$D$4:$K$4</c:f>
              <c:numCache>
                <c:formatCode>0.000</c:formatCode>
                <c:ptCount val="8"/>
                <c:pt idx="0">
                  <c:v>-9.0000000000000011E-3</c:v>
                </c:pt>
                <c:pt idx="1">
                  <c:v>-1.6E-2</c:v>
                </c:pt>
                <c:pt idx="2">
                  <c:v>-2.4E-2</c:v>
                </c:pt>
                <c:pt idx="3">
                  <c:v>-3.1E-2</c:v>
                </c:pt>
                <c:pt idx="4">
                  <c:v>-3.9E-2</c:v>
                </c:pt>
                <c:pt idx="5">
                  <c:v>-4.5999999999999999E-2</c:v>
                </c:pt>
                <c:pt idx="6">
                  <c:v>-5.3999999999999999E-2</c:v>
                </c:pt>
                <c:pt idx="7">
                  <c:v>-5.9000000000000004E-2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3-47F2-94FC-5679E6D08057}"/>
            </c:ext>
          </c:extLst>
        </c:ser>
        <c:ser>
          <c:idx val="1"/>
          <c:order val="1"/>
          <c:tx>
            <c:v>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Лист1!$D$2:$K$2</c:f>
              <c:numCache>
                <c:formatCode>0.000</c:formatCode>
                <c:ptCount val="8"/>
                <c:pt idx="0">
                  <c:v>0.30898400000000004</c:v>
                </c:pt>
                <c:pt idx="1">
                  <c:v>0.43099599999999999</c:v>
                </c:pt>
                <c:pt idx="2">
                  <c:v>0.54653599999999991</c:v>
                </c:pt>
                <c:pt idx="3">
                  <c:v>0.70771099999999987</c:v>
                </c:pt>
                <c:pt idx="4">
                  <c:v>0.85432399999999997</c:v>
                </c:pt>
                <c:pt idx="5">
                  <c:v>0.986375</c:v>
                </c:pt>
                <c:pt idx="6">
                  <c:v>1.1038639999999997</c:v>
                </c:pt>
                <c:pt idx="7">
                  <c:v>1.2067909999999999</c:v>
                </c:pt>
              </c:numCache>
            </c:numRef>
          </c:xVal>
          <c:yVal>
            <c:numRef>
              <c:f>Лист1!$D$6:$K$6</c:f>
              <c:numCache>
                <c:formatCode>0.000</c:formatCode>
                <c:ptCount val="8"/>
                <c:pt idx="0">
                  <c:v>-0.01</c:v>
                </c:pt>
                <c:pt idx="1">
                  <c:v>-1.9E-2</c:v>
                </c:pt>
                <c:pt idx="2">
                  <c:v>-3.1E-2</c:v>
                </c:pt>
                <c:pt idx="3">
                  <c:v>-4.5999999999999999E-2</c:v>
                </c:pt>
                <c:pt idx="4">
                  <c:v>-5.8999999999999997E-2</c:v>
                </c:pt>
                <c:pt idx="5">
                  <c:v>-6.9000000000000006E-2</c:v>
                </c:pt>
                <c:pt idx="6">
                  <c:v>-7.3999999999999996E-2</c:v>
                </c:pt>
                <c:pt idx="7">
                  <c:v>-7.9000000000000001E-2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3-47F2-94FC-5679E6D08057}"/>
            </c:ext>
          </c:extLst>
        </c:ser>
        <c:ser>
          <c:idx val="2"/>
          <c:order val="2"/>
          <c:tx>
            <c:v>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Лист1!$D$2:$K$2</c:f>
              <c:numCache>
                <c:formatCode>0.000</c:formatCode>
                <c:ptCount val="8"/>
                <c:pt idx="0">
                  <c:v>0.30898400000000004</c:v>
                </c:pt>
                <c:pt idx="1">
                  <c:v>0.43099599999999999</c:v>
                </c:pt>
                <c:pt idx="2">
                  <c:v>0.54653599999999991</c:v>
                </c:pt>
                <c:pt idx="3">
                  <c:v>0.70771099999999987</c:v>
                </c:pt>
                <c:pt idx="4">
                  <c:v>0.85432399999999997</c:v>
                </c:pt>
                <c:pt idx="5">
                  <c:v>0.986375</c:v>
                </c:pt>
                <c:pt idx="6">
                  <c:v>1.1038639999999997</c:v>
                </c:pt>
                <c:pt idx="7">
                  <c:v>1.2067909999999999</c:v>
                </c:pt>
              </c:numCache>
            </c:numRef>
          </c:xVal>
          <c:yVal>
            <c:numRef>
              <c:f>Лист1!$D$8:$K$8</c:f>
              <c:numCache>
                <c:formatCode>0.000</c:formatCode>
                <c:ptCount val="8"/>
                <c:pt idx="0">
                  <c:v>-1.3000000000000001E-2</c:v>
                </c:pt>
                <c:pt idx="1">
                  <c:v>-2.6000000000000002E-2</c:v>
                </c:pt>
                <c:pt idx="2">
                  <c:v>-3.7999999999999999E-2</c:v>
                </c:pt>
                <c:pt idx="3">
                  <c:v>-5.7000000000000002E-2</c:v>
                </c:pt>
                <c:pt idx="4">
                  <c:v>-7.400000000000001E-2</c:v>
                </c:pt>
                <c:pt idx="5">
                  <c:v>-8.6000000000000007E-2</c:v>
                </c:pt>
                <c:pt idx="6">
                  <c:v>-9.5000000000000001E-2</c:v>
                </c:pt>
                <c:pt idx="7">
                  <c:v>-9.9000000000000005E-2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B3-47F2-94FC-5679E6D08057}"/>
            </c:ext>
          </c:extLst>
        </c:ser>
        <c:ser>
          <c:idx val="3"/>
          <c:order val="3"/>
          <c:tx>
            <c:v>0.7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Лист1!$D$2:$K$2</c:f>
              <c:numCache>
                <c:formatCode>0.000</c:formatCode>
                <c:ptCount val="8"/>
                <c:pt idx="0">
                  <c:v>0.30898400000000004</c:v>
                </c:pt>
                <c:pt idx="1">
                  <c:v>0.43099599999999999</c:v>
                </c:pt>
                <c:pt idx="2">
                  <c:v>0.54653599999999991</c:v>
                </c:pt>
                <c:pt idx="3">
                  <c:v>0.70771099999999987</c:v>
                </c:pt>
                <c:pt idx="4">
                  <c:v>0.85432399999999997</c:v>
                </c:pt>
                <c:pt idx="5">
                  <c:v>0.986375</c:v>
                </c:pt>
                <c:pt idx="6">
                  <c:v>1.1038639999999997</c:v>
                </c:pt>
                <c:pt idx="7">
                  <c:v>1.2067909999999999</c:v>
                </c:pt>
              </c:numCache>
            </c:numRef>
          </c:xVal>
          <c:yVal>
            <c:numRef>
              <c:f>Лист1!$D$10:$K$10</c:f>
              <c:numCache>
                <c:formatCode>0.000</c:formatCode>
                <c:ptCount val="8"/>
                <c:pt idx="0">
                  <c:v>-1.4999999999999999E-2</c:v>
                </c:pt>
                <c:pt idx="1">
                  <c:v>-3.2000000000000001E-2</c:v>
                </c:pt>
                <c:pt idx="2">
                  <c:v>-4.5999999999999999E-2</c:v>
                </c:pt>
                <c:pt idx="3">
                  <c:v>-6.9000000000000006E-2</c:v>
                </c:pt>
                <c:pt idx="4">
                  <c:v>-8.8000000000000009E-2</c:v>
                </c:pt>
                <c:pt idx="5">
                  <c:v>-0.10200000000000001</c:v>
                </c:pt>
                <c:pt idx="6">
                  <c:v>-0.112</c:v>
                </c:pt>
                <c:pt idx="7">
                  <c:v>-0.11700000000000001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B3-47F2-94FC-5679E6D08057}"/>
            </c:ext>
          </c:extLst>
        </c:ser>
        <c:ser>
          <c:idx val="4"/>
          <c:order val="4"/>
          <c:tx>
            <c:v>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Лист1!$D$2:$K$2</c:f>
              <c:numCache>
                <c:formatCode>0.000</c:formatCode>
                <c:ptCount val="8"/>
                <c:pt idx="0">
                  <c:v>0.30898400000000004</c:v>
                </c:pt>
                <c:pt idx="1">
                  <c:v>0.43099599999999999</c:v>
                </c:pt>
                <c:pt idx="2">
                  <c:v>0.54653599999999991</c:v>
                </c:pt>
                <c:pt idx="3">
                  <c:v>0.70771099999999987</c:v>
                </c:pt>
                <c:pt idx="4">
                  <c:v>0.85432399999999997</c:v>
                </c:pt>
                <c:pt idx="5">
                  <c:v>0.986375</c:v>
                </c:pt>
                <c:pt idx="6">
                  <c:v>1.1038639999999997</c:v>
                </c:pt>
                <c:pt idx="7">
                  <c:v>1.2067909999999999</c:v>
                </c:pt>
              </c:numCache>
            </c:numRef>
          </c:xVal>
          <c:yVal>
            <c:numRef>
              <c:f>Лист1!$D$12:$K$12</c:f>
              <c:numCache>
                <c:formatCode>0.000</c:formatCode>
                <c:ptCount val="8"/>
                <c:pt idx="0">
                  <c:v>-1.7000000000000001E-2</c:v>
                </c:pt>
                <c:pt idx="1">
                  <c:v>-3.5000000000000003E-2</c:v>
                </c:pt>
                <c:pt idx="2">
                  <c:v>-5.3999999999999999E-2</c:v>
                </c:pt>
                <c:pt idx="3">
                  <c:v>-0.08</c:v>
                </c:pt>
                <c:pt idx="4">
                  <c:v>-0.10400000000000001</c:v>
                </c:pt>
                <c:pt idx="5">
                  <c:v>-0.12</c:v>
                </c:pt>
                <c:pt idx="6">
                  <c:v>-0.13200000000000001</c:v>
                </c:pt>
                <c:pt idx="7">
                  <c:v>-0.13700000000000001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B3-47F2-94FC-5679E6D08057}"/>
            </c:ext>
          </c:extLst>
        </c:ser>
        <c:ser>
          <c:idx val="5"/>
          <c:order val="5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Лист1!$D$2:$K$2</c:f>
              <c:numCache>
                <c:formatCode>0.000</c:formatCode>
                <c:ptCount val="8"/>
                <c:pt idx="0">
                  <c:v>0.30898400000000004</c:v>
                </c:pt>
                <c:pt idx="1">
                  <c:v>0.43099599999999999</c:v>
                </c:pt>
                <c:pt idx="2">
                  <c:v>0.54653599999999991</c:v>
                </c:pt>
                <c:pt idx="3">
                  <c:v>0.70771099999999987</c:v>
                </c:pt>
                <c:pt idx="4">
                  <c:v>0.85432399999999997</c:v>
                </c:pt>
                <c:pt idx="5">
                  <c:v>0.986375</c:v>
                </c:pt>
                <c:pt idx="6">
                  <c:v>1.1038639999999997</c:v>
                </c:pt>
                <c:pt idx="7">
                  <c:v>1.2067909999999999</c:v>
                </c:pt>
              </c:numCache>
            </c:numRef>
          </c:xVal>
          <c:yVal>
            <c:numRef>
              <c:f>Лист1!$D$14:$K$14</c:f>
              <c:numCache>
                <c:formatCode>0.000</c:formatCode>
                <c:ptCount val="8"/>
                <c:pt idx="0">
                  <c:v>-2.1999999999999999E-2</c:v>
                </c:pt>
                <c:pt idx="1">
                  <c:v>-4.1999999999999996E-2</c:v>
                </c:pt>
                <c:pt idx="2">
                  <c:v>-6.2E-2</c:v>
                </c:pt>
                <c:pt idx="3">
                  <c:v>-9.1999999999999998E-2</c:v>
                </c:pt>
                <c:pt idx="4">
                  <c:v>-0.11799999999999999</c:v>
                </c:pt>
                <c:pt idx="5">
                  <c:v>-0.13700000000000001</c:v>
                </c:pt>
                <c:pt idx="6">
                  <c:v>-0.15</c:v>
                </c:pt>
                <c:pt idx="7">
                  <c:v>-0.157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B3-47F2-94FC-5679E6D0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40880"/>
        <c:axId val="-2141518976"/>
      </c:scatterChart>
      <c:valAx>
        <c:axId val="-2141140880"/>
        <c:scaling>
          <c:orientation val="minMax"/>
          <c:max val="1"/>
          <c:min val="0.1"/>
        </c:scaling>
        <c:delete val="0"/>
        <c:axPos val="b"/>
        <c:majorGridlines>
          <c:spPr>
            <a:ln w="3175" cap="flat" cmpd="sng" algn="ctr">
              <a:solidFill>
                <a:srgbClr val="00B050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00B050"/>
              </a:solidFill>
              <a:prstDash val="sysDot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B,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</a:t>
                </a:r>
                <a:r>
                  <a:rPr lang="ru-RU" sz="1800" baseline="0">
                    <a:solidFill>
                      <a:schemeClr val="tx1"/>
                    </a:solidFill>
                  </a:rPr>
                  <a:t>Тл</a:t>
                </a:r>
                <a:endParaRPr lang="ru-RU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643707386482698"/>
              <c:y val="0.94397831629245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out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1518976"/>
        <c:crosses val="autoZero"/>
        <c:crossBetween val="midCat"/>
        <c:majorUnit val="0.2"/>
      </c:valAx>
      <c:valAx>
        <c:axId val="-21415189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B050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00B050"/>
              </a:solidFill>
              <a:prstDash val="sysDot"/>
              <a:round/>
            </a:ln>
            <a:effectLst/>
          </c:spPr>
        </c:minorGridlines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1140880"/>
        <c:crosses val="autoZero"/>
        <c:crossBetween val="midCat"/>
        <c:majorUnit val="0.0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118287</xdr:colOff>
      <xdr:row>51</xdr:row>
      <xdr:rowOff>30434</xdr:rowOff>
    </xdr:from>
    <xdr:to>
      <xdr:col>27</xdr:col>
      <xdr:colOff>543845</xdr:colOff>
      <xdr:row>87</xdr:row>
      <xdr:rowOff>150862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7570</xdr:rowOff>
    </xdr:to>
    <xdr:pic>
      <xdr:nvPicPr>
        <xdr:cNvPr id="2" name="Изображение 1" descr="/Users/ri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3900"/>
          <a:ext cx="3048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533400</xdr:colOff>
      <xdr:row>27</xdr:row>
      <xdr:rowOff>0</xdr:rowOff>
    </xdr:to>
    <xdr:pic>
      <xdr:nvPicPr>
        <xdr:cNvPr id="3" name="Изображение 2" descr="/Users/ri/Library/Group Containers/UBF8T346G9.Office/msoclip1/01/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9800"/>
          <a:ext cx="5334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32</xdr:col>
      <xdr:colOff>474987</xdr:colOff>
      <xdr:row>54</xdr:row>
      <xdr:rowOff>143842</xdr:rowOff>
    </xdr:from>
    <xdr:ext cx="313099" cy="16591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 rot="16200000">
              <a:off x="27043454" y="13247000"/>
              <a:ext cx="165916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2000" b="0" i="0" u="none" strike="noStrike" baseline="0">
                            <a:solidFill>
                              <a:schemeClr val="tx1"/>
                            </a:solidFill>
                            <a:effectLst/>
                          </a:rPr>
                          <m:t>ℰ</m:t>
                        </m:r>
                      </m:e>
                      <m:sub>
                        <m:r>
                          <a:rPr lang="en-US" sz="2000" b="0" i="1">
                            <a:latin typeface="Cambria Math" charset="0"/>
                          </a:rPr>
                          <m:t>𝑥</m:t>
                        </m:r>
                      </m:sub>
                    </m:sSub>
                    <m:r>
                      <a:rPr lang="ru-RU" sz="2000" b="0" i="1">
                        <a:latin typeface="Cambria Math" charset="0"/>
                      </a:rPr>
                      <m:t>, мВ</m:t>
                    </m:r>
                  </m:oMath>
                </m:oMathPara>
              </a14:m>
              <a:endParaRPr lang="ru-RU" sz="20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 rot="16200000">
              <a:off x="27043454" y="13247000"/>
              <a:ext cx="165916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</a:rPr>
                <a:t>"ℰ</a:t>
              </a:r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</a:rPr>
                <a:t>" _</a:t>
              </a:r>
              <a:r>
                <a:rPr lang="en-US" sz="2000" b="0" i="0">
                  <a:latin typeface="Cambria Math" charset="0"/>
                </a:rPr>
                <a:t>𝑥</a:t>
              </a:r>
              <a:r>
                <a:rPr lang="ru-RU" sz="2000" b="0" i="0">
                  <a:latin typeface="Cambria Math" charset="0"/>
                </a:rPr>
                <a:t>, мВ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33</xdr:col>
      <xdr:colOff>425888</xdr:colOff>
      <xdr:row>44</xdr:row>
      <xdr:rowOff>96106</xdr:rowOff>
    </xdr:from>
    <xdr:ext cx="1659165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 rot="1961722">
              <a:off x="28500826" y="10621231"/>
              <a:ext cx="165916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2000" b="0" i="0" u="none" strike="noStrike" baseline="0">
                            <a:solidFill>
                              <a:schemeClr val="tx1"/>
                            </a:solidFill>
                            <a:effectLst/>
                          </a:rPr>
                          <m:t>ℰ</m:t>
                        </m:r>
                      </m:e>
                      <m:sub>
                        <m:r>
                          <a:rPr lang="en-US" sz="2000" b="0" i="1">
                            <a:latin typeface="Cambria Math" charset="0"/>
                          </a:rPr>
                          <m:t>𝑥</m:t>
                        </m:r>
                      </m:sub>
                    </m:sSub>
                    <m:r>
                      <a:rPr lang="en-US" sz="2000" b="0" i="1">
                        <a:latin typeface="Cambria Math" charset="0"/>
                      </a:rPr>
                      <m:t>=−0.18</m:t>
                    </m:r>
                    <m:r>
                      <a:rPr lang="en-US" sz="2000" b="0" i="1">
                        <a:latin typeface="Cambria Math" charset="0"/>
                      </a:rPr>
                      <m:t>𝐵</m:t>
                    </m:r>
                  </m:oMath>
                </m:oMathPara>
              </a14:m>
              <a:endParaRPr lang="ru-RU" sz="20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 rot="1961722">
              <a:off x="28500826" y="10621231"/>
              <a:ext cx="165916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</a:rPr>
                <a:t>"ℰ</a:t>
              </a:r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</a:rPr>
                <a:t>" _</a:t>
              </a:r>
              <a:r>
                <a:rPr lang="en-US" sz="2000" b="0" i="0">
                  <a:latin typeface="Cambria Math" charset="0"/>
                </a:rPr>
                <a:t>𝑥=−0.18𝐵</a:t>
              </a:r>
              <a:endParaRPr lang="ru-RU" sz="2000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0.72489</cdr:x>
      <cdr:y>0.58393</cdr:y>
    </cdr:from>
    <cdr:to>
      <cdr:x>0.89045</cdr:x>
      <cdr:y>0.63205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546845">
              <a:off x="8228439" y="4171429"/>
              <a:ext cx="1879320" cy="343756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2000" b="0" i="0" u="none" strike="noStrike" baseline="0">
                            <a:solidFill>
                              <a:schemeClr val="tx1"/>
                            </a:solidFill>
                            <a:effectLst/>
                          </a:rPr>
                          <m:t>ℰ</m:t>
                        </m:r>
                      </m:e>
                      <m:sub>
                        <m:r>
                          <a:rPr lang="en-US" sz="2000" b="0" i="1">
                            <a:latin typeface="Cambria Math" charset="0"/>
                          </a:rPr>
                          <m:t>𝑥</m:t>
                        </m:r>
                      </m:sub>
                    </m:sSub>
                    <m:r>
                      <a:rPr lang="en-US" sz="2000" b="0" i="1">
                        <a:latin typeface="Cambria Math" charset="0"/>
                      </a:rPr>
                      <m:t>=−0.14</m:t>
                    </m:r>
                    <m:r>
                      <a:rPr lang="en-US" sz="2000" b="0" i="1">
                        <a:latin typeface="Cambria Math" charset="0"/>
                      </a:rPr>
                      <m:t>𝐵</m:t>
                    </m:r>
                  </m:oMath>
                </m:oMathPara>
              </a14:m>
              <a:endParaRPr lang="ru-RU" sz="2000"/>
            </a:p>
          </cdr:txBody>
        </cdr:sp>
      </mc:Choice>
      <mc:Fallback>
        <cdr:sp macro="" textlink="">
          <cdr:nvSpPr>
            <cdr:cNvPr id="2" name="TextBox 1"/>
            <cdr:cNvSpPr txBox="1"/>
          </cdr:nvSpPr>
          <cdr:spPr>
            <a:xfrm xmlns:a="http://schemas.openxmlformats.org/drawingml/2006/main" rot="1546845">
              <a:off x="8228439" y="4171429"/>
              <a:ext cx="1879320" cy="343756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</a:rPr>
                <a:t>"ℰ</a:t>
              </a:r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</a:rPr>
                <a:t>" _</a:t>
              </a:r>
              <a:r>
                <a:rPr lang="en-US" sz="2000" b="0" i="0">
                  <a:latin typeface="Cambria Math" charset="0"/>
                </a:rPr>
                <a:t>𝑥=−0.14𝐵</a:t>
              </a:r>
              <a:endParaRPr lang="ru-RU" sz="2000"/>
            </a:p>
          </cdr:txBody>
        </cdr:sp>
      </mc:Fallback>
    </mc:AlternateContent>
  </cdr:relSizeAnchor>
  <cdr:relSizeAnchor xmlns:cdr="http://schemas.openxmlformats.org/drawingml/2006/chartDrawing">
    <cdr:from>
      <cdr:x>0.70766</cdr:x>
      <cdr:y>0.44564</cdr:y>
    </cdr:from>
    <cdr:to>
      <cdr:x>0.87322</cdr:x>
      <cdr:y>0.49377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2"/>
            <cdr:cNvSpPr txBox="1"/>
          </cdr:nvSpPr>
          <cdr:spPr>
            <a:xfrm xmlns:a="http://schemas.openxmlformats.org/drawingml/2006/main" rot="1134185">
              <a:off x="7850033" y="3086053"/>
              <a:ext cx="1836536" cy="333301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2000" b="0" i="0" u="none" strike="noStrike" baseline="0">
                            <a:solidFill>
                              <a:schemeClr val="tx1"/>
                            </a:solidFill>
                            <a:effectLst/>
                          </a:rPr>
                          <m:t>ℰ</m:t>
                        </m:r>
                      </m:e>
                      <m:sub>
                        <m:r>
                          <a:rPr lang="en-US" sz="2000" b="0" i="1">
                            <a:latin typeface="Cambria Math" charset="0"/>
                          </a:rPr>
                          <m:t>𝑥</m:t>
                        </m:r>
                      </m:sub>
                    </m:sSub>
                    <m:r>
                      <a:rPr lang="en-US" sz="2000" b="0" i="1">
                        <a:latin typeface="Cambria Math" charset="0"/>
                      </a:rPr>
                      <m:t>=−0.12</m:t>
                    </m:r>
                    <m:r>
                      <a:rPr lang="en-US" sz="2000" b="0" i="1">
                        <a:latin typeface="Cambria Math" charset="0"/>
                      </a:rPr>
                      <m:t>𝐵</m:t>
                    </m:r>
                  </m:oMath>
                </m:oMathPara>
              </a14:m>
              <a:endParaRPr lang="ru-RU" sz="2000"/>
            </a:p>
          </cdr:txBody>
        </cdr:sp>
      </mc:Choice>
      <mc:Fallback xmlns="">
        <cdr:sp macro="" textlink="">
          <cdr:nvSpPr>
            <cdr:cNvPr id="3" name="TextBox 2"/>
            <cdr:cNvSpPr txBox="1"/>
          </cdr:nvSpPr>
          <cdr:spPr>
            <a:xfrm xmlns:a="http://schemas.openxmlformats.org/drawingml/2006/main" rot="1134185">
              <a:off x="7850033" y="3086053"/>
              <a:ext cx="1836536" cy="333301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</a:rPr>
                <a:t>"ℰ</a:t>
              </a:r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  <a:latin typeface="Cambria Math" charset="0"/>
                </a:rPr>
                <a:t>" _</a:t>
              </a:r>
              <a:r>
                <a:rPr lang="en-US" sz="2000" b="0" i="0">
                  <a:latin typeface="Cambria Math" charset="0"/>
                </a:rPr>
                <a:t>𝑥=−0.12𝐵</a:t>
              </a:r>
              <a:endParaRPr lang="ru-RU" sz="2000"/>
            </a:p>
          </cdr:txBody>
        </cdr:sp>
      </mc:Fallback>
    </mc:AlternateContent>
  </cdr:relSizeAnchor>
  <cdr:relSizeAnchor xmlns:cdr="http://schemas.openxmlformats.org/drawingml/2006/chartDrawing">
    <cdr:from>
      <cdr:x>0.77299</cdr:x>
      <cdr:y>0.38891</cdr:y>
    </cdr:from>
    <cdr:to>
      <cdr:x>0.93855</cdr:x>
      <cdr:y>0.43703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/>
            <cdr:cNvSpPr txBox="1"/>
          </cdr:nvSpPr>
          <cdr:spPr>
            <a:xfrm xmlns:a="http://schemas.openxmlformats.org/drawingml/2006/main" rot="944632">
              <a:off x="7746395" y="2530324"/>
              <a:ext cx="1659165" cy="313099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2000" b="0" i="0" u="none" strike="noStrike" baseline="0">
                            <a:solidFill>
                              <a:schemeClr val="tx1"/>
                            </a:solidFill>
                            <a:effectLst/>
                          </a:rPr>
                          <m:t>ℰ</m:t>
                        </m:r>
                      </m:e>
                      <m:sub>
                        <m:r>
                          <a:rPr lang="en-US" sz="2000" b="0" i="1">
                            <a:latin typeface="Cambria Math" charset="0"/>
                          </a:rPr>
                          <m:t>𝑥</m:t>
                        </m:r>
                      </m:sub>
                    </m:sSub>
                    <m:r>
                      <a:rPr lang="en-US" sz="2000" b="0" i="1">
                        <a:latin typeface="Cambria Math" charset="0"/>
                      </a:rPr>
                      <m:t>=−0.09</m:t>
                    </m:r>
                    <m:r>
                      <a:rPr lang="en-US" sz="2000" b="0" i="1">
                        <a:latin typeface="Cambria Math" charset="0"/>
                      </a:rPr>
                      <m:t>𝐵</m:t>
                    </m:r>
                  </m:oMath>
                </m:oMathPara>
              </a14:m>
              <a:endParaRPr lang="ru-RU" sz="2000"/>
            </a:p>
          </cdr:txBody>
        </cdr:sp>
      </mc:Choice>
      <mc:Fallback xmlns="">
        <cdr:sp macro="" textlink="">
          <cdr:nvSpPr>
            <cdr:cNvPr id="4" name="TextBox 3"/>
            <cdr:cNvSpPr txBox="1"/>
          </cdr:nvSpPr>
          <cdr:spPr>
            <a:xfrm xmlns:a="http://schemas.openxmlformats.org/drawingml/2006/main" rot="944632">
              <a:off x="7746395" y="2530324"/>
              <a:ext cx="1659165" cy="313099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</a:rPr>
                <a:t>"ℰ</a:t>
              </a:r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  <a:latin typeface="Cambria Math" charset="0"/>
                </a:rPr>
                <a:t>" _</a:t>
              </a:r>
              <a:r>
                <a:rPr lang="en-US" sz="2000" b="0" i="0">
                  <a:latin typeface="Cambria Math" charset="0"/>
                </a:rPr>
                <a:t>𝑥=−0.09𝐵</a:t>
              </a:r>
              <a:endParaRPr lang="ru-RU" sz="2000"/>
            </a:p>
          </cdr:txBody>
        </cdr:sp>
      </mc:Fallback>
    </mc:AlternateContent>
  </cdr:relSizeAnchor>
  <cdr:relSizeAnchor xmlns:cdr="http://schemas.openxmlformats.org/drawingml/2006/chartDrawing">
    <cdr:from>
      <cdr:x>0.75941</cdr:x>
      <cdr:y>0.28434</cdr:y>
    </cdr:from>
    <cdr:to>
      <cdr:x>0.92497</cdr:x>
      <cdr:y>0.33246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7610324" y="1849967"/>
              <a:ext cx="1659165" cy="313099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2000" b="0" i="0" u="none" strike="noStrike" baseline="0">
                            <a:solidFill>
                              <a:schemeClr val="tx1"/>
                            </a:solidFill>
                            <a:effectLst/>
                          </a:rPr>
                          <m:t>ℰ</m:t>
                        </m:r>
                      </m:e>
                      <m:sub>
                        <m:r>
                          <a:rPr lang="en-US" sz="2000" b="0" i="1">
                            <a:latin typeface="Cambria Math" charset="0"/>
                          </a:rPr>
                          <m:t>𝑥</m:t>
                        </m:r>
                      </m:sub>
                    </m:sSub>
                    <m:r>
                      <a:rPr lang="en-US" sz="2000" b="0" i="1">
                        <a:latin typeface="Cambria Math" charset="0"/>
                      </a:rPr>
                      <m:t>=−0.07</m:t>
                    </m:r>
                    <m:r>
                      <a:rPr lang="en-US" sz="2000" b="0" i="1">
                        <a:latin typeface="Cambria Math" charset="0"/>
                      </a:rPr>
                      <m:t>𝐵</m:t>
                    </m:r>
                  </m:oMath>
                </m:oMathPara>
              </a14:m>
              <a:endParaRPr lang="ru-RU" sz="2000"/>
            </a:p>
          </cdr:txBody>
        </cdr:sp>
      </mc:Choice>
      <mc:Fallback xmlns="">
        <cdr:sp macro="" textlink="">
          <cdr:nvSpPr>
            <cdr:cNvPr id="5" name="TextBox 4"/>
            <cdr:cNvSpPr txBox="1"/>
          </cdr:nvSpPr>
          <cdr:spPr>
            <a:xfrm xmlns:a="http://schemas.openxmlformats.org/drawingml/2006/main">
              <a:off x="7610324" y="1849967"/>
              <a:ext cx="1659165" cy="313099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</a:rPr>
                <a:t>"ℰ</a:t>
              </a:r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  <a:latin typeface="Cambria Math" charset="0"/>
                </a:rPr>
                <a:t>" _</a:t>
              </a:r>
              <a:r>
                <a:rPr lang="en-US" sz="2000" b="0" i="0">
                  <a:latin typeface="Cambria Math" charset="0"/>
                </a:rPr>
                <a:t>𝑥=−0.07𝐵</a:t>
              </a:r>
              <a:endParaRPr lang="ru-RU" sz="2000"/>
            </a:p>
          </cdr:txBody>
        </cdr:sp>
      </mc:Fallback>
    </mc:AlternateContent>
  </cdr:relSizeAnchor>
  <cdr:relSizeAnchor xmlns:cdr="http://schemas.openxmlformats.org/drawingml/2006/chartDrawing">
    <cdr:from>
      <cdr:x>0.73678</cdr:x>
      <cdr:y>0.18442</cdr:y>
    </cdr:from>
    <cdr:to>
      <cdr:x>0.90234</cdr:x>
      <cdr:y>0.23254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7383539" y="1199848"/>
              <a:ext cx="1659165" cy="313099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2000" b="0" i="0" u="none" strike="noStrike" baseline="0">
                            <a:solidFill>
                              <a:schemeClr val="tx1"/>
                            </a:solidFill>
                            <a:effectLst/>
                          </a:rPr>
                          <m:t>ℰ</m:t>
                        </m:r>
                      </m:e>
                      <m:sub>
                        <m:r>
                          <a:rPr lang="en-US" sz="2000" b="0" i="1">
                            <a:latin typeface="Cambria Math" charset="0"/>
                          </a:rPr>
                          <m:t>𝑥</m:t>
                        </m:r>
                      </m:sub>
                    </m:sSub>
                    <m:r>
                      <a:rPr lang="en-US" sz="2000" b="0" i="1">
                        <a:latin typeface="Cambria Math" charset="0"/>
                      </a:rPr>
                      <m:t>=−0.05</m:t>
                    </m:r>
                    <m:r>
                      <a:rPr lang="en-US" sz="2000" b="0" i="1">
                        <a:latin typeface="Cambria Math" charset="0"/>
                      </a:rPr>
                      <m:t>𝐵</m:t>
                    </m:r>
                  </m:oMath>
                </m:oMathPara>
              </a14:m>
              <a:endParaRPr lang="ru-RU" sz="2000"/>
            </a:p>
          </cdr:txBody>
        </cdr:sp>
      </mc:Choice>
      <mc:Fallback xmlns="">
        <cdr:sp macro="" textlink="">
          <cdr:nvSpPr>
            <cdr:cNvPr id="6" name="TextBox 5"/>
            <cdr:cNvSpPr txBox="1"/>
          </cdr:nvSpPr>
          <cdr:spPr>
            <a:xfrm xmlns:a="http://schemas.openxmlformats.org/drawingml/2006/main">
              <a:off x="7383539" y="1199848"/>
              <a:ext cx="1659165" cy="313099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</a:rPr>
                <a:t>"ℰ</a:t>
              </a:r>
              <a:r>
                <a:rPr lang="en-US" sz="2000" b="0" i="0" u="none" strike="noStrike" baseline="0">
                  <a:solidFill>
                    <a:schemeClr val="tx1"/>
                  </a:solidFill>
                  <a:effectLst/>
                  <a:latin typeface="Cambria Math" charset="0"/>
                </a:rPr>
                <a:t>" _</a:t>
              </a:r>
              <a:r>
                <a:rPr lang="en-US" sz="2000" b="0" i="0">
                  <a:latin typeface="Cambria Math" charset="0"/>
                </a:rPr>
                <a:t>𝑥=−0.05𝐵</a:t>
              </a:r>
              <a:endParaRPr lang="ru-RU" sz="20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topLeftCell="P7" zoomScale="70" zoomScaleNormal="70" workbookViewId="0">
      <selection activeCell="AC35" sqref="Y34:AC35"/>
    </sheetView>
  </sheetViews>
  <sheetFormatPr defaultColWidth="11" defaultRowHeight="15.75" x14ac:dyDescent="0.25"/>
  <cols>
    <col min="3" max="3" width="18.375" customWidth="1"/>
  </cols>
  <sheetData>
    <row r="1" spans="1:31" x14ac:dyDescent="0.25">
      <c r="A1" s="11" t="s">
        <v>0</v>
      </c>
      <c r="B1" s="12" t="s">
        <v>2</v>
      </c>
      <c r="C1" s="1" t="s">
        <v>7</v>
      </c>
      <c r="D1" s="1">
        <v>0.2</v>
      </c>
      <c r="E1" s="1">
        <v>0.4</v>
      </c>
      <c r="F1" s="1">
        <v>0.6</v>
      </c>
      <c r="G1" s="1">
        <v>0.9</v>
      </c>
      <c r="H1" s="1">
        <v>1.2</v>
      </c>
      <c r="I1" s="1">
        <v>1.5</v>
      </c>
      <c r="J1" s="1">
        <v>1.8</v>
      </c>
      <c r="K1" s="1">
        <v>2.1</v>
      </c>
      <c r="N1" t="s">
        <v>20</v>
      </c>
      <c r="O1">
        <f>SUM(D2:K2)/8</f>
        <v>0.768197625</v>
      </c>
      <c r="Q1" t="s">
        <v>21</v>
      </c>
      <c r="S1" t="s">
        <v>16</v>
      </c>
      <c r="T1">
        <f>SUM(Q2:X2)/8</f>
        <v>0.6823063136083749</v>
      </c>
    </row>
    <row r="2" spans="1:31" ht="16.5" thickBot="1" x14ac:dyDescent="0.3">
      <c r="A2" s="11"/>
      <c r="B2" s="12"/>
      <c r="C2" s="1" t="s">
        <v>1</v>
      </c>
      <c r="D2" s="13">
        <f>-0.0809*D1*D1+0.6586*D1+0.1805</f>
        <v>0.30898400000000004</v>
      </c>
      <c r="E2" s="13">
        <f t="shared" ref="E2:K2" si="0">-0.0809*E1*E1+0.6586*E1+0.1805</f>
        <v>0.43099599999999999</v>
      </c>
      <c r="F2" s="13">
        <f t="shared" si="0"/>
        <v>0.54653599999999991</v>
      </c>
      <c r="G2" s="13">
        <f t="shared" si="0"/>
        <v>0.70771099999999987</v>
      </c>
      <c r="H2" s="13">
        <f t="shared" si="0"/>
        <v>0.85432399999999997</v>
      </c>
      <c r="I2" s="13">
        <f t="shared" si="0"/>
        <v>0.986375</v>
      </c>
      <c r="J2" s="13">
        <f t="shared" si="0"/>
        <v>1.1038639999999997</v>
      </c>
      <c r="K2" s="13">
        <f t="shared" si="0"/>
        <v>1.2067909999999999</v>
      </c>
      <c r="L2" s="33" t="s">
        <v>19</v>
      </c>
      <c r="M2" s="34"/>
      <c r="N2" s="34"/>
      <c r="O2" s="34"/>
      <c r="P2" s="34"/>
      <c r="Q2" s="34">
        <f>D2*D2</f>
        <v>9.5471112256000024E-2</v>
      </c>
      <c r="R2" s="34">
        <f>E2*E2</f>
        <v>0.185757552016</v>
      </c>
      <c r="S2" s="34">
        <f>F2*F2</f>
        <v>0.29870159929599988</v>
      </c>
      <c r="T2" s="34">
        <f>G2*G2</f>
        <v>0.50085485952099984</v>
      </c>
      <c r="U2" s="34">
        <f>H2*H2</f>
        <v>0.7298694969759999</v>
      </c>
      <c r="V2" s="34">
        <f>I2*I2</f>
        <v>0.97293564062500004</v>
      </c>
      <c r="W2" s="34">
        <f>J2*J2</f>
        <v>1.2185157304959995</v>
      </c>
      <c r="X2" s="34">
        <f>K2*K2</f>
        <v>1.4563445176809999</v>
      </c>
    </row>
    <row r="3" spans="1:31" x14ac:dyDescent="0.25">
      <c r="A3" s="1">
        <v>0.3</v>
      </c>
      <c r="B3" s="1">
        <v>0.01</v>
      </c>
      <c r="C3" t="s">
        <v>4</v>
      </c>
      <c r="D3" s="14">
        <v>1E-3</v>
      </c>
      <c r="E3" s="14">
        <v>-6.0000000000000001E-3</v>
      </c>
      <c r="F3" s="14">
        <v>-1.4E-2</v>
      </c>
      <c r="G3" s="14">
        <v>-2.1000000000000001E-2</v>
      </c>
      <c r="H3" s="14">
        <v>-2.9000000000000001E-2</v>
      </c>
      <c r="I3" s="14">
        <v>-3.5999999999999997E-2</v>
      </c>
      <c r="J3" s="14">
        <v>-4.3999999999999997E-2</v>
      </c>
      <c r="K3" s="56">
        <v>-4.9000000000000002E-2</v>
      </c>
      <c r="L3" s="35" t="s">
        <v>13</v>
      </c>
      <c r="M3" s="36">
        <f>$D$2*D4</f>
        <v>-2.7808560000000008E-3</v>
      </c>
      <c r="N3" s="36">
        <f>$E$2*E4</f>
        <v>-6.8959360000000001E-3</v>
      </c>
      <c r="O3" s="36">
        <f>$F$2*F4</f>
        <v>-1.3116863999999999E-2</v>
      </c>
      <c r="P3" s="36">
        <f>$G$2*G4</f>
        <v>-2.1939040999999996E-2</v>
      </c>
      <c r="Q3" s="36">
        <f>$H$2*H4</f>
        <v>-3.3318635999999999E-2</v>
      </c>
      <c r="R3" s="36">
        <f>$I$2*I4</f>
        <v>-4.5373249999999997E-2</v>
      </c>
      <c r="S3" s="36">
        <f>$J$2*J4</f>
        <v>-5.9608655999999982E-2</v>
      </c>
      <c r="T3" s="36">
        <f>$K$2*K4</f>
        <v>-7.1200669000000008E-2</v>
      </c>
      <c r="U3" s="36"/>
      <c r="V3" s="36" t="s">
        <v>14</v>
      </c>
      <c r="W3" s="36">
        <f>SUM(M3:T3)/8</f>
        <v>-3.1779238500000001E-2</v>
      </c>
      <c r="X3" s="36"/>
      <c r="Y3" s="36"/>
      <c r="Z3" s="36"/>
      <c r="AA3" s="36"/>
      <c r="AB3" s="36" t="s">
        <v>17</v>
      </c>
      <c r="AC3" s="55">
        <f>(W3-$O$1*M4)/($T$1-$O$1*$O$1)</f>
        <v>-5.5157751056284149E-2</v>
      </c>
      <c r="AD3" t="s">
        <v>24</v>
      </c>
      <c r="AE3" s="53">
        <f>M4-AC3*$O$1</f>
        <v>7.6220533617787287E-3</v>
      </c>
    </row>
    <row r="4" spans="1:31" ht="32.25" thickBot="1" x14ac:dyDescent="0.3">
      <c r="A4" s="1"/>
      <c r="B4" s="1"/>
      <c r="C4" s="9" t="s">
        <v>5</v>
      </c>
      <c r="D4" s="15">
        <f>D3-$B$3</f>
        <v>-9.0000000000000011E-3</v>
      </c>
      <c r="E4" s="15">
        <f>E3-$B$3</f>
        <v>-1.6E-2</v>
      </c>
      <c r="F4" s="15">
        <f t="shared" ref="F4:K4" si="1">F3-$B$3</f>
        <v>-2.4E-2</v>
      </c>
      <c r="G4" s="15">
        <f t="shared" si="1"/>
        <v>-3.1E-2</v>
      </c>
      <c r="H4" s="15">
        <f t="shared" si="1"/>
        <v>-3.9E-2</v>
      </c>
      <c r="I4" s="15">
        <f t="shared" si="1"/>
        <v>-4.5999999999999999E-2</v>
      </c>
      <c r="J4" s="15">
        <f t="shared" si="1"/>
        <v>-5.3999999999999999E-2</v>
      </c>
      <c r="K4" s="50">
        <f t="shared" si="1"/>
        <v>-5.9000000000000004E-2</v>
      </c>
      <c r="L4" s="37" t="s">
        <v>22</v>
      </c>
      <c r="M4" s="38">
        <f>SUM(D4:K4)/8</f>
        <v>-3.4749999999999996E-2</v>
      </c>
      <c r="N4" s="39"/>
      <c r="O4" s="39" t="s">
        <v>23</v>
      </c>
      <c r="P4" s="39">
        <f>D4*D4</f>
        <v>8.1000000000000017E-5</v>
      </c>
      <c r="Q4" s="39">
        <f t="shared" ref="Q4:V4" si="2">E4*E4</f>
        <v>2.5599999999999999E-4</v>
      </c>
      <c r="R4" s="39">
        <f t="shared" si="2"/>
        <v>5.7600000000000001E-4</v>
      </c>
      <c r="S4" s="39">
        <f t="shared" si="2"/>
        <v>9.6099999999999994E-4</v>
      </c>
      <c r="T4" s="39">
        <f t="shared" si="2"/>
        <v>1.521E-3</v>
      </c>
      <c r="U4" s="39">
        <f t="shared" si="2"/>
        <v>2.1159999999999998E-3</v>
      </c>
      <c r="V4" s="39">
        <f t="shared" si="2"/>
        <v>2.9159999999999998E-3</v>
      </c>
      <c r="W4" s="39">
        <f>K4*K4</f>
        <v>3.4810000000000006E-3</v>
      </c>
      <c r="X4" s="39"/>
      <c r="Y4" s="39" t="s">
        <v>12</v>
      </c>
      <c r="Z4" s="39">
        <f>SUM(P4:W4)/8</f>
        <v>1.4884999999999998E-3</v>
      </c>
      <c r="AA4" s="39"/>
      <c r="AB4" s="39" t="s">
        <v>18</v>
      </c>
      <c r="AC4" s="54">
        <f>1/SQRT(8)*SQRT((Z4-M4*M4)/($T$1-$O$1*$O$1)-AC3*AC3)</f>
        <v>8.1932218215289838E-4</v>
      </c>
      <c r="AE4" s="53"/>
    </row>
    <row r="5" spans="1:31" x14ac:dyDescent="0.25">
      <c r="A5" s="1">
        <v>0.4</v>
      </c>
      <c r="B5" s="1">
        <v>1.2E-2</v>
      </c>
      <c r="C5" s="10" t="s">
        <v>4</v>
      </c>
      <c r="D5" s="16">
        <v>2E-3</v>
      </c>
      <c r="E5" s="16">
        <v>-7.0000000000000001E-3</v>
      </c>
      <c r="F5" s="16">
        <v>-1.9E-2</v>
      </c>
      <c r="G5" s="16">
        <v>-3.4000000000000002E-2</v>
      </c>
      <c r="H5" s="17">
        <v>-4.7E-2</v>
      </c>
      <c r="I5" s="16">
        <v>-5.7000000000000002E-2</v>
      </c>
      <c r="J5" s="16">
        <v>-6.2E-2</v>
      </c>
      <c r="K5" s="31">
        <v>-6.7000000000000004E-2</v>
      </c>
      <c r="L5" s="35" t="s">
        <v>13</v>
      </c>
      <c r="M5" s="36">
        <f>$D$2*D6</f>
        <v>-3.0898400000000004E-3</v>
      </c>
      <c r="N5" s="36">
        <f>$E$2*E6</f>
        <v>-8.1889240000000002E-3</v>
      </c>
      <c r="O5" s="36">
        <f>$F$2*F6</f>
        <v>-1.6942615999999997E-2</v>
      </c>
      <c r="P5" s="36">
        <f>$G$2*G6</f>
        <v>-3.2554705999999996E-2</v>
      </c>
      <c r="Q5" s="36">
        <f>$H$2*H6</f>
        <v>-5.0405115999999993E-2</v>
      </c>
      <c r="R5" s="36">
        <f>$I$2*I6</f>
        <v>-6.8059875000000006E-2</v>
      </c>
      <c r="S5" s="36">
        <f>$J$2*J6</f>
        <v>-8.1685935999999973E-2</v>
      </c>
      <c r="T5" s="36">
        <f>$K$2*K6</f>
        <v>-9.5336488999999996E-2</v>
      </c>
      <c r="U5" s="36"/>
      <c r="V5" s="36" t="s">
        <v>14</v>
      </c>
      <c r="W5" s="36">
        <f>SUM(M5:T5)/8</f>
        <v>-4.4532937749999987E-2</v>
      </c>
      <c r="X5" s="36"/>
      <c r="Y5" s="36"/>
      <c r="Z5" s="36"/>
      <c r="AA5" s="36"/>
      <c r="AB5" s="36" t="s">
        <v>17</v>
      </c>
      <c r="AC5" s="55">
        <f>(W5-$O$1*M6)/($T$1-$O$1*$O$1)</f>
        <v>-7.9968320632865311E-2</v>
      </c>
      <c r="AD5" t="s">
        <v>24</v>
      </c>
      <c r="AE5" s="53">
        <f>M6-AC5*$O$1</f>
        <v>1.3056473985405624E-2</v>
      </c>
    </row>
    <row r="6" spans="1:31" ht="32.25" thickBot="1" x14ac:dyDescent="0.3">
      <c r="A6" s="1"/>
      <c r="B6" s="1"/>
      <c r="C6" s="9" t="s">
        <v>5</v>
      </c>
      <c r="D6" s="18">
        <f>D5-$B$5</f>
        <v>-0.01</v>
      </c>
      <c r="E6" s="18">
        <f t="shared" ref="E6:K6" si="3">E5-$B$5</f>
        <v>-1.9E-2</v>
      </c>
      <c r="F6" s="18">
        <f t="shared" si="3"/>
        <v>-3.1E-2</v>
      </c>
      <c r="G6" s="18">
        <f t="shared" si="3"/>
        <v>-4.5999999999999999E-2</v>
      </c>
      <c r="H6" s="18">
        <f t="shared" si="3"/>
        <v>-5.8999999999999997E-2</v>
      </c>
      <c r="I6" s="18">
        <f t="shared" si="3"/>
        <v>-6.9000000000000006E-2</v>
      </c>
      <c r="J6" s="18">
        <f t="shared" si="3"/>
        <v>-7.3999999999999996E-2</v>
      </c>
      <c r="K6" s="32">
        <f t="shared" si="3"/>
        <v>-7.9000000000000001E-2</v>
      </c>
      <c r="L6" s="37" t="s">
        <v>22</v>
      </c>
      <c r="M6" s="38">
        <f>SUM(D6:K6)/8</f>
        <v>-4.8375000000000001E-2</v>
      </c>
      <c r="N6" s="39"/>
      <c r="O6" s="39" t="s">
        <v>23</v>
      </c>
      <c r="P6" s="39">
        <f>D6*D6</f>
        <v>1E-4</v>
      </c>
      <c r="Q6" s="39">
        <f t="shared" ref="Q6" si="4">E6*E6</f>
        <v>3.6099999999999999E-4</v>
      </c>
      <c r="R6" s="39">
        <f t="shared" ref="R6" si="5">F6*F6</f>
        <v>9.6099999999999994E-4</v>
      </c>
      <c r="S6" s="39">
        <f t="shared" ref="S6" si="6">G6*G6</f>
        <v>2.1159999999999998E-3</v>
      </c>
      <c r="T6" s="39">
        <f t="shared" ref="T6" si="7">H6*H6</f>
        <v>3.4809999999999997E-3</v>
      </c>
      <c r="U6" s="39">
        <f t="shared" ref="U6" si="8">I6*I6</f>
        <v>4.7610000000000005E-3</v>
      </c>
      <c r="V6" s="39">
        <f t="shared" ref="V6" si="9">J6*J6</f>
        <v>5.4759999999999991E-3</v>
      </c>
      <c r="W6" s="39">
        <f>K6*K6</f>
        <v>6.241E-3</v>
      </c>
      <c r="X6" s="39"/>
      <c r="Y6" s="39" t="s">
        <v>12</v>
      </c>
      <c r="Z6" s="39">
        <f>SUM(P6:W6)/8</f>
        <v>2.9371249999999996E-3</v>
      </c>
      <c r="AA6" s="39"/>
      <c r="AB6" s="39" t="s">
        <v>18</v>
      </c>
      <c r="AC6" s="54">
        <f>1/SQRT(8)*SQRT((Z6-M6*M6)/($T$1-$O$1*$O$1)-AC5*AC5)</f>
        <v>3.1907491762931148E-3</v>
      </c>
      <c r="AE6" s="53"/>
    </row>
    <row r="7" spans="1:31" x14ac:dyDescent="0.25">
      <c r="A7" s="1">
        <v>0.5</v>
      </c>
      <c r="B7" s="1">
        <v>1.6E-2</v>
      </c>
      <c r="C7" s="10" t="s">
        <v>4</v>
      </c>
      <c r="D7" s="19">
        <v>3.0000000000000001E-3</v>
      </c>
      <c r="E7" s="19">
        <v>-0.01</v>
      </c>
      <c r="F7" s="19">
        <v>-2.1999999999999999E-2</v>
      </c>
      <c r="G7" s="19">
        <v>-4.1000000000000002E-2</v>
      </c>
      <c r="H7" s="19">
        <v>-5.8000000000000003E-2</v>
      </c>
      <c r="I7" s="19">
        <v>-7.0000000000000007E-2</v>
      </c>
      <c r="J7" s="19">
        <v>-7.9000000000000001E-2</v>
      </c>
      <c r="K7" s="40">
        <v>-8.3000000000000004E-2</v>
      </c>
      <c r="L7" s="35" t="s">
        <v>13</v>
      </c>
      <c r="M7" s="36">
        <f>$D$2*D8</f>
        <v>-4.0167920000000008E-3</v>
      </c>
      <c r="N7" s="36">
        <f>$E$2*E8</f>
        <v>-1.1205896E-2</v>
      </c>
      <c r="O7" s="36">
        <f>$F$2*F8</f>
        <v>-2.0768367999999995E-2</v>
      </c>
      <c r="P7" s="36">
        <f>$G$2*G8</f>
        <v>-4.0339526999999993E-2</v>
      </c>
      <c r="Q7" s="36">
        <f>$H$2*H8</f>
        <v>-6.3219976000000011E-2</v>
      </c>
      <c r="R7" s="36">
        <f>$I$2*I8</f>
        <v>-8.4828250000000008E-2</v>
      </c>
      <c r="S7" s="36">
        <f>$J$2*J8</f>
        <v>-0.10486707999999997</v>
      </c>
      <c r="T7" s="36">
        <f>$K$2*K8</f>
        <v>-0.119472309</v>
      </c>
      <c r="U7" s="36"/>
      <c r="V7" s="36" t="s">
        <v>14</v>
      </c>
      <c r="W7" s="36">
        <f>SUM(M7:T7)/8</f>
        <v>-5.6089774749999995E-2</v>
      </c>
      <c r="X7" s="36"/>
      <c r="Y7" s="36"/>
      <c r="Z7" s="36"/>
      <c r="AA7" s="36"/>
      <c r="AB7" s="36" t="s">
        <v>17</v>
      </c>
      <c r="AC7" s="55">
        <f>(W7-$O$1*M8)/($T$1-$O$1*$O$1)</f>
        <v>-0.10012852607845359</v>
      </c>
      <c r="AD7" t="s">
        <v>24</v>
      </c>
      <c r="AE7" s="53">
        <f>M8-AC7*$O$1</f>
        <v>1.5918495928218604E-2</v>
      </c>
    </row>
    <row r="8" spans="1:31" ht="32.25" thickBot="1" x14ac:dyDescent="0.3">
      <c r="A8" s="1"/>
      <c r="B8" s="1"/>
      <c r="C8" s="9" t="s">
        <v>5</v>
      </c>
      <c r="D8" s="20">
        <f>D7-$B$7</f>
        <v>-1.3000000000000001E-2</v>
      </c>
      <c r="E8" s="20">
        <f t="shared" ref="E8:K8" si="10">E7-$B$7</f>
        <v>-2.6000000000000002E-2</v>
      </c>
      <c r="F8" s="20">
        <f t="shared" si="10"/>
        <v>-3.7999999999999999E-2</v>
      </c>
      <c r="G8" s="20">
        <f t="shared" si="10"/>
        <v>-5.7000000000000002E-2</v>
      </c>
      <c r="H8" s="20">
        <f t="shared" si="10"/>
        <v>-7.400000000000001E-2</v>
      </c>
      <c r="I8" s="20">
        <f t="shared" si="10"/>
        <v>-8.6000000000000007E-2</v>
      </c>
      <c r="J8" s="20">
        <f t="shared" si="10"/>
        <v>-9.5000000000000001E-2</v>
      </c>
      <c r="K8" s="41">
        <f t="shared" si="10"/>
        <v>-9.9000000000000005E-2</v>
      </c>
      <c r="L8" s="37" t="s">
        <v>22</v>
      </c>
      <c r="M8" s="38">
        <f>SUM(D8:K8)/8</f>
        <v>-6.0999999999999999E-2</v>
      </c>
      <c r="N8" s="39"/>
      <c r="O8" s="39" t="s">
        <v>23</v>
      </c>
      <c r="P8" s="39">
        <f>D8*D8</f>
        <v>1.6900000000000004E-4</v>
      </c>
      <c r="Q8" s="39">
        <f t="shared" ref="Q8" si="11">E8*E8</f>
        <v>6.7600000000000017E-4</v>
      </c>
      <c r="R8" s="39">
        <f t="shared" ref="R8" si="12">F8*F8</f>
        <v>1.444E-3</v>
      </c>
      <c r="S8" s="39">
        <f t="shared" ref="S8" si="13">G8*G8</f>
        <v>3.2490000000000002E-3</v>
      </c>
      <c r="T8" s="39">
        <f t="shared" ref="T8" si="14">H8*H8</f>
        <v>5.4760000000000017E-3</v>
      </c>
      <c r="U8" s="39">
        <f t="shared" ref="U8" si="15">I8*I8</f>
        <v>7.3960000000000015E-3</v>
      </c>
      <c r="V8" s="39">
        <f t="shared" ref="V8" si="16">J8*J8</f>
        <v>9.025E-3</v>
      </c>
      <c r="W8" s="39">
        <f>K8*K8</f>
        <v>9.8010000000000007E-3</v>
      </c>
      <c r="X8" s="39"/>
      <c r="Y8" s="39" t="s">
        <v>12</v>
      </c>
      <c r="Z8" s="39">
        <f>SUM(P8:W8)/8</f>
        <v>4.6545000000000007E-3</v>
      </c>
      <c r="AA8" s="39"/>
      <c r="AB8" s="39" t="s">
        <v>18</v>
      </c>
      <c r="AC8" s="54">
        <f>1/SQRT(8)*SQRT((Z8-M8*M8)/($T$1-$O$1*$O$1)-AC7*AC7)</f>
        <v>3.5592167057991175E-3</v>
      </c>
      <c r="AE8" s="53"/>
    </row>
    <row r="9" spans="1:31" x14ac:dyDescent="0.25">
      <c r="A9" s="1">
        <v>0.6</v>
      </c>
      <c r="B9" s="1">
        <v>1.9E-2</v>
      </c>
      <c r="C9" s="10" t="s">
        <v>4</v>
      </c>
      <c r="D9" s="21">
        <v>4.0000000000000001E-3</v>
      </c>
      <c r="E9" s="21">
        <v>-1.2999999999999999E-2</v>
      </c>
      <c r="F9" s="21">
        <v>-2.7E-2</v>
      </c>
      <c r="G9" s="21">
        <v>-0.05</v>
      </c>
      <c r="H9" s="21">
        <v>-6.9000000000000006E-2</v>
      </c>
      <c r="I9" s="21">
        <v>-8.3000000000000004E-2</v>
      </c>
      <c r="J9" s="21">
        <v>-9.2999999999999999E-2</v>
      </c>
      <c r="K9" s="42">
        <v>-9.8000000000000004E-2</v>
      </c>
      <c r="L9" s="35" t="s">
        <v>13</v>
      </c>
      <c r="M9" s="36">
        <f>$D$2*D10</f>
        <v>-4.6347600000000008E-3</v>
      </c>
      <c r="N9" s="36">
        <f>$E$2*E10</f>
        <v>-1.3791872E-2</v>
      </c>
      <c r="O9" s="36">
        <f>$F$2*F10</f>
        <v>-2.5140655999999994E-2</v>
      </c>
      <c r="P9" s="36">
        <f>$G$2*G10</f>
        <v>-4.8832058999999997E-2</v>
      </c>
      <c r="Q9" s="36">
        <f>$H$2*H10</f>
        <v>-7.5180512000000005E-2</v>
      </c>
      <c r="R9" s="36">
        <f>$I$2*I10</f>
        <v>-0.10061025000000001</v>
      </c>
      <c r="S9" s="36">
        <f>$J$2*J10</f>
        <v>-0.12363276799999998</v>
      </c>
      <c r="T9" s="36">
        <f>$K$2*K10</f>
        <v>-0.141194547</v>
      </c>
      <c r="U9" s="36"/>
      <c r="V9" s="36" t="s">
        <v>14</v>
      </c>
      <c r="W9" s="36">
        <f>SUM(M9:T9)/8</f>
        <v>-6.6627177999999995E-2</v>
      </c>
      <c r="X9" s="36"/>
      <c r="Y9" s="36"/>
      <c r="Z9" s="36"/>
      <c r="AA9" s="36"/>
      <c r="AB9" s="36" t="s">
        <v>17</v>
      </c>
      <c r="AC9" s="55">
        <f>(W9-$O$1*M10)/($T$1-$O$1*$O$1)</f>
        <v>-0.11756319879759006</v>
      </c>
      <c r="AD9" t="s">
        <v>24</v>
      </c>
      <c r="AE9" s="53">
        <f>M10-AC9*$O$1</f>
        <v>1.7686770103711544E-2</v>
      </c>
    </row>
    <row r="10" spans="1:31" ht="32.25" thickBot="1" x14ac:dyDescent="0.3">
      <c r="A10" s="1"/>
      <c r="B10" s="1"/>
      <c r="C10" s="9" t="s">
        <v>5</v>
      </c>
      <c r="D10" s="22">
        <f>D9-$B$9</f>
        <v>-1.4999999999999999E-2</v>
      </c>
      <c r="E10" s="22">
        <f t="shared" ref="E10:K10" si="17">E9-$B$9</f>
        <v>-3.2000000000000001E-2</v>
      </c>
      <c r="F10" s="22">
        <f t="shared" si="17"/>
        <v>-4.5999999999999999E-2</v>
      </c>
      <c r="G10" s="22">
        <f t="shared" si="17"/>
        <v>-6.9000000000000006E-2</v>
      </c>
      <c r="H10" s="22">
        <f t="shared" si="17"/>
        <v>-8.8000000000000009E-2</v>
      </c>
      <c r="I10" s="22">
        <f t="shared" si="17"/>
        <v>-0.10200000000000001</v>
      </c>
      <c r="J10" s="22">
        <f t="shared" si="17"/>
        <v>-0.112</v>
      </c>
      <c r="K10" s="43">
        <f t="shared" si="17"/>
        <v>-0.11700000000000001</v>
      </c>
      <c r="L10" s="37" t="s">
        <v>22</v>
      </c>
      <c r="M10" s="38">
        <f>SUM(D10:K10)/8</f>
        <v>-7.2624999999999995E-2</v>
      </c>
      <c r="N10" s="39"/>
      <c r="O10" s="39" t="s">
        <v>23</v>
      </c>
      <c r="P10" s="39">
        <f>D10*D10</f>
        <v>2.2499999999999999E-4</v>
      </c>
      <c r="Q10" s="39">
        <f t="shared" ref="Q10" si="18">E10*E10</f>
        <v>1.024E-3</v>
      </c>
      <c r="R10" s="39">
        <f t="shared" ref="R10" si="19">F10*F10</f>
        <v>2.1159999999999998E-3</v>
      </c>
      <c r="S10" s="39">
        <f t="shared" ref="S10" si="20">G10*G10</f>
        <v>4.7610000000000005E-3</v>
      </c>
      <c r="T10" s="39">
        <f t="shared" ref="T10" si="21">H10*H10</f>
        <v>7.7440000000000018E-3</v>
      </c>
      <c r="U10" s="39">
        <f t="shared" ref="U10" si="22">I10*I10</f>
        <v>1.0404000000000002E-2</v>
      </c>
      <c r="V10" s="39">
        <f t="shared" ref="V10" si="23">J10*J10</f>
        <v>1.2544000000000001E-2</v>
      </c>
      <c r="W10" s="39">
        <f>K10*K10</f>
        <v>1.3689000000000002E-2</v>
      </c>
      <c r="X10" s="39"/>
      <c r="Y10" s="39" t="s">
        <v>12</v>
      </c>
      <c r="Z10" s="39">
        <f>SUM(P10:W10)/8</f>
        <v>6.5633750000000006E-3</v>
      </c>
      <c r="AA10" s="39"/>
      <c r="AB10" s="39" t="s">
        <v>18</v>
      </c>
      <c r="AC10" s="54">
        <f>1/SQRT(8)*SQRT((Z10-M10*M10)/($T$1-$O$1*$O$1)-AC9*AC9)</f>
        <v>4.5059556759691442E-3</v>
      </c>
      <c r="AE10" s="53"/>
    </row>
    <row r="11" spans="1:31" x14ac:dyDescent="0.25">
      <c r="A11" s="1">
        <v>0.7</v>
      </c>
      <c r="B11" s="1">
        <v>2.3E-2</v>
      </c>
      <c r="C11" s="10" t="s">
        <v>4</v>
      </c>
      <c r="D11" s="23">
        <v>6.0000000000000001E-3</v>
      </c>
      <c r="E11" s="23">
        <v>-1.2E-2</v>
      </c>
      <c r="F11" s="23">
        <v>-3.1E-2</v>
      </c>
      <c r="G11" s="23">
        <v>-5.7000000000000002E-2</v>
      </c>
      <c r="H11" s="23">
        <v>-8.1000000000000003E-2</v>
      </c>
      <c r="I11" s="23">
        <v>-9.7000000000000003E-2</v>
      </c>
      <c r="J11" s="23">
        <v>-0.109</v>
      </c>
      <c r="K11" s="44">
        <v>-0.114</v>
      </c>
      <c r="L11" s="35" t="s">
        <v>13</v>
      </c>
      <c r="M11" s="36">
        <f>$D$2*D12</f>
        <v>-5.2527280000000008E-3</v>
      </c>
      <c r="N11" s="36">
        <f>$E$2*E12</f>
        <v>-1.508486E-2</v>
      </c>
      <c r="O11" s="36">
        <f>$F$2*F12</f>
        <v>-2.9512943999999996E-2</v>
      </c>
      <c r="P11" s="36">
        <f>$G$2*G12</f>
        <v>-5.6616879999999987E-2</v>
      </c>
      <c r="Q11" s="36">
        <f>$H$2*H12</f>
        <v>-8.8849696000000006E-2</v>
      </c>
      <c r="R11" s="36">
        <f>$I$2*I12</f>
        <v>-0.118365</v>
      </c>
      <c r="S11" s="36">
        <f>$J$2*J12</f>
        <v>-0.14571004799999998</v>
      </c>
      <c r="T11" s="36">
        <f>$K$2*K12</f>
        <v>-0.16533036700000001</v>
      </c>
      <c r="U11" s="36"/>
      <c r="V11" s="36" t="s">
        <v>14</v>
      </c>
      <c r="W11" s="36">
        <f>SUM(M11:T11)/8</f>
        <v>-7.8090315374999997E-2</v>
      </c>
      <c r="X11" s="36"/>
      <c r="Y11" s="36"/>
      <c r="Z11" s="36"/>
      <c r="AA11" s="36"/>
      <c r="AB11" s="36" t="s">
        <v>17</v>
      </c>
      <c r="AC11" s="55">
        <f>(W11-$O$1*M12)/($T$1-$O$1*$O$1)</f>
        <v>-0.13983207399897563</v>
      </c>
      <c r="AD11" t="s">
        <v>24</v>
      </c>
      <c r="AE11" s="53">
        <f>M12-AC11*$O$1</f>
        <v>2.2543667144837326E-2</v>
      </c>
    </row>
    <row r="12" spans="1:31" ht="32.25" thickBot="1" x14ac:dyDescent="0.3">
      <c r="A12" s="1"/>
      <c r="B12" s="1"/>
      <c r="C12" s="9" t="s">
        <v>5</v>
      </c>
      <c r="D12" s="24">
        <f>D11-$B$11</f>
        <v>-1.7000000000000001E-2</v>
      </c>
      <c r="E12" s="24">
        <f t="shared" ref="E12:K12" si="24">E11-$B$11</f>
        <v>-3.5000000000000003E-2</v>
      </c>
      <c r="F12" s="24">
        <f t="shared" si="24"/>
        <v>-5.3999999999999999E-2</v>
      </c>
      <c r="G12" s="24">
        <f t="shared" si="24"/>
        <v>-0.08</v>
      </c>
      <c r="H12" s="24">
        <f t="shared" si="24"/>
        <v>-0.10400000000000001</v>
      </c>
      <c r="I12" s="24">
        <f t="shared" si="24"/>
        <v>-0.12</v>
      </c>
      <c r="J12" s="24">
        <f t="shared" si="24"/>
        <v>-0.13200000000000001</v>
      </c>
      <c r="K12" s="45">
        <f t="shared" si="24"/>
        <v>-0.13700000000000001</v>
      </c>
      <c r="L12" s="37" t="s">
        <v>22</v>
      </c>
      <c r="M12" s="38">
        <f>SUM(D12:K12)/8</f>
        <v>-8.4875000000000006E-2</v>
      </c>
      <c r="N12" s="39"/>
      <c r="O12" s="39" t="s">
        <v>23</v>
      </c>
      <c r="P12" s="39">
        <f>D12*D12</f>
        <v>2.8900000000000003E-4</v>
      </c>
      <c r="Q12" s="39">
        <f t="shared" ref="Q12" si="25">E12*E12</f>
        <v>1.2250000000000002E-3</v>
      </c>
      <c r="R12" s="39">
        <f t="shared" ref="R12" si="26">F12*F12</f>
        <v>2.9159999999999998E-3</v>
      </c>
      <c r="S12" s="39">
        <f t="shared" ref="S12" si="27">G12*G12</f>
        <v>6.4000000000000003E-3</v>
      </c>
      <c r="T12" s="39">
        <f t="shared" ref="T12" si="28">H12*H12</f>
        <v>1.0816000000000003E-2</v>
      </c>
      <c r="U12" s="39">
        <f t="shared" ref="U12" si="29">I12*I12</f>
        <v>1.44E-2</v>
      </c>
      <c r="V12" s="39">
        <f t="shared" ref="V12" si="30">J12*J12</f>
        <v>1.7424000000000002E-2</v>
      </c>
      <c r="W12" s="39">
        <f>K12*K12</f>
        <v>1.8769000000000004E-2</v>
      </c>
      <c r="X12" s="39"/>
      <c r="Y12" s="39" t="s">
        <v>12</v>
      </c>
      <c r="Z12" s="39">
        <f>SUM(P12:W12)/8</f>
        <v>9.0298750000000014E-3</v>
      </c>
      <c r="AA12" s="39"/>
      <c r="AB12" s="39" t="s">
        <v>18</v>
      </c>
      <c r="AC12" s="54">
        <f>1/SQRT(8)*SQRT((Z12-M12*M12)/($T$1-$O$1*$O$1)-AC11*AC11)</f>
        <v>5.6736382585391466E-3</v>
      </c>
      <c r="AE12" s="53"/>
    </row>
    <row r="13" spans="1:31" x14ac:dyDescent="0.25">
      <c r="A13" s="1">
        <v>0.8</v>
      </c>
      <c r="B13" s="1">
        <v>2.7E-2</v>
      </c>
      <c r="C13" s="10" t="s">
        <v>4</v>
      </c>
      <c r="D13" s="25">
        <v>5.0000000000000001E-3</v>
      </c>
      <c r="E13" s="25">
        <v>-1.4999999999999999E-2</v>
      </c>
      <c r="F13" s="25">
        <v>-3.5000000000000003E-2</v>
      </c>
      <c r="G13" s="25">
        <v>-6.5000000000000002E-2</v>
      </c>
      <c r="H13" s="25">
        <v>-9.0999999999999998E-2</v>
      </c>
      <c r="I13" s="25">
        <v>-0.11</v>
      </c>
      <c r="J13" s="25">
        <v>-0.123</v>
      </c>
      <c r="K13" s="46">
        <v>-0.13</v>
      </c>
      <c r="L13" s="35" t="s">
        <v>13</v>
      </c>
      <c r="M13" s="36">
        <f>$D$2*D14</f>
        <v>-6.7976480000000008E-3</v>
      </c>
      <c r="N13" s="36">
        <f>$E$2*E14</f>
        <v>-1.8101831999999998E-2</v>
      </c>
      <c r="O13" s="36">
        <f>$F$2*F14</f>
        <v>-3.3885231999999994E-2</v>
      </c>
      <c r="P13" s="36">
        <f>$G$2*G14</f>
        <v>-6.5109411999999992E-2</v>
      </c>
      <c r="Q13" s="36">
        <f>$H$2*H14</f>
        <v>-0.10081023199999999</v>
      </c>
      <c r="R13" s="36">
        <f>$I$2*I14</f>
        <v>-0.135133375</v>
      </c>
      <c r="S13" s="36">
        <f>$J$2*J14</f>
        <v>-0.16557959999999997</v>
      </c>
      <c r="T13" s="36">
        <f>$K$2*K14</f>
        <v>-0.18946618699999998</v>
      </c>
      <c r="U13" s="36"/>
      <c r="V13" s="36" t="s">
        <v>14</v>
      </c>
      <c r="W13" s="36">
        <f>SUM(M13:T13)/8</f>
        <v>-8.9360439749999979E-2</v>
      </c>
      <c r="X13" s="36"/>
      <c r="Y13" s="36"/>
      <c r="Z13" s="36"/>
      <c r="AA13" s="36"/>
      <c r="AB13" s="36" t="s">
        <v>17</v>
      </c>
      <c r="AC13" s="55">
        <f>(W13-$O$1*M14)/($T$1-$O$1*$O$1)</f>
        <v>-0.15688188024331673</v>
      </c>
      <c r="AD13" t="s">
        <v>24</v>
      </c>
      <c r="AE13" s="53">
        <f>M14-AC13*$O$1</f>
        <v>2.3016287808450331E-2</v>
      </c>
    </row>
    <row r="14" spans="1:31" ht="32.25" thickBot="1" x14ac:dyDescent="0.3">
      <c r="A14" s="1"/>
      <c r="B14" s="1"/>
      <c r="C14" s="9" t="s">
        <v>5</v>
      </c>
      <c r="D14" s="18">
        <f>D13-$B$13</f>
        <v>-2.1999999999999999E-2</v>
      </c>
      <c r="E14" s="18">
        <f t="shared" ref="E14:K14" si="31">E13-$B$13</f>
        <v>-4.1999999999999996E-2</v>
      </c>
      <c r="F14" s="18">
        <f t="shared" si="31"/>
        <v>-6.2E-2</v>
      </c>
      <c r="G14" s="18">
        <f t="shared" si="31"/>
        <v>-9.1999999999999998E-2</v>
      </c>
      <c r="H14" s="18">
        <f t="shared" si="31"/>
        <v>-0.11799999999999999</v>
      </c>
      <c r="I14" s="18">
        <f t="shared" si="31"/>
        <v>-0.13700000000000001</v>
      </c>
      <c r="J14" s="18">
        <f t="shared" si="31"/>
        <v>-0.15</v>
      </c>
      <c r="K14" s="32">
        <f t="shared" si="31"/>
        <v>-0.157</v>
      </c>
      <c r="L14" s="37" t="s">
        <v>22</v>
      </c>
      <c r="M14" s="38">
        <f>SUM(D14:K14)/8</f>
        <v>-9.7500000000000003E-2</v>
      </c>
      <c r="N14" s="39"/>
      <c r="O14" s="39" t="s">
        <v>23</v>
      </c>
      <c r="P14" s="39">
        <f>D14*D14</f>
        <v>4.8399999999999995E-4</v>
      </c>
      <c r="Q14" s="39">
        <f t="shared" ref="Q14" si="32">E14*E14</f>
        <v>1.7639999999999997E-3</v>
      </c>
      <c r="R14" s="39">
        <f t="shared" ref="R14" si="33">F14*F14</f>
        <v>3.8439999999999998E-3</v>
      </c>
      <c r="S14" s="39">
        <f t="shared" ref="S14" si="34">G14*G14</f>
        <v>8.4639999999999993E-3</v>
      </c>
      <c r="T14" s="39">
        <f t="shared" ref="T14" si="35">H14*H14</f>
        <v>1.3923999999999999E-2</v>
      </c>
      <c r="U14" s="39">
        <f t="shared" ref="U14" si="36">I14*I14</f>
        <v>1.8769000000000004E-2</v>
      </c>
      <c r="V14" s="39">
        <f t="shared" ref="V14" si="37">J14*J14</f>
        <v>2.2499999999999999E-2</v>
      </c>
      <c r="W14" s="39">
        <f>K14*K14</f>
        <v>2.4649000000000001E-2</v>
      </c>
      <c r="X14" s="39"/>
      <c r="Y14" s="39" t="s">
        <v>12</v>
      </c>
      <c r="Z14" s="39">
        <f>SUM(P14:W14)/8</f>
        <v>1.1799750000000001E-2</v>
      </c>
      <c r="AA14" s="39"/>
      <c r="AB14" s="39" t="s">
        <v>18</v>
      </c>
      <c r="AC14" s="54">
        <f>1/SQRT(8)*SQRT((Z14-M14*M14)/($T$1-$O$1*$O$1)-AC13*AC13)</f>
        <v>5.799662864110976E-3</v>
      </c>
      <c r="AE14" s="53"/>
    </row>
    <row r="15" spans="1:31" x14ac:dyDescent="0.25">
      <c r="A15" s="1">
        <v>0.9</v>
      </c>
      <c r="B15" s="1">
        <v>2.9000000000000001E-2</v>
      </c>
      <c r="C15" s="10" t="s">
        <v>4</v>
      </c>
      <c r="D15" s="26">
        <v>7.0000000000000001E-3</v>
      </c>
      <c r="E15" s="26">
        <v>-1.6E-2</v>
      </c>
      <c r="F15" s="26">
        <v>-3.9E-2</v>
      </c>
      <c r="G15" s="26">
        <v>-7.2999999999999995E-2</v>
      </c>
      <c r="H15" s="26">
        <v>-0.10299999999999999</v>
      </c>
      <c r="I15" s="26">
        <v>-0.124</v>
      </c>
      <c r="J15" s="26">
        <v>-0.14000000000000001</v>
      </c>
      <c r="K15" s="47">
        <v>-0.14699999999999999</v>
      </c>
      <c r="L15" s="35" t="s">
        <v>13</v>
      </c>
      <c r="M15" s="36">
        <f>$D$2*D16</f>
        <v>-6.7976480000000016E-3</v>
      </c>
      <c r="N15" s="36">
        <f>$E$2*E16</f>
        <v>-1.939482E-2</v>
      </c>
      <c r="O15" s="36">
        <f>$F$2*F16</f>
        <v>-3.7164447999999996E-2</v>
      </c>
      <c r="P15" s="36">
        <f>$G$2*G16</f>
        <v>-7.2186521999999975E-2</v>
      </c>
      <c r="Q15" s="36">
        <f>$H$2*H16</f>
        <v>-0.11277076800000001</v>
      </c>
      <c r="R15" s="36">
        <f>$I$2*I16</f>
        <v>-0.15091537499999999</v>
      </c>
      <c r="S15" s="36">
        <f>$J$2*J16</f>
        <v>-0.18655301599999996</v>
      </c>
      <c r="T15" s="36">
        <f>$K$2*K16</f>
        <v>-0.21239521599999997</v>
      </c>
      <c r="U15" s="36"/>
      <c r="V15" s="36" t="s">
        <v>14</v>
      </c>
      <c r="W15" s="36">
        <f>SUM(M15:T15)/8</f>
        <v>-9.9772226624999988E-2</v>
      </c>
      <c r="X15" s="36"/>
      <c r="Y15" s="36"/>
      <c r="Z15" s="36"/>
      <c r="AA15" s="36"/>
      <c r="AB15" s="36" t="s">
        <v>17</v>
      </c>
      <c r="AC15" s="55">
        <f>(W15-$O$1*M16)/($T$1-$O$1*$O$1)</f>
        <v>-0.179204143409286</v>
      </c>
      <c r="AD15" t="s">
        <v>24</v>
      </c>
      <c r="AE15" s="53">
        <f>M16-AC15*$O$1</f>
        <v>2.9289197357172919E-2</v>
      </c>
    </row>
    <row r="16" spans="1:31" ht="32.25" thickBot="1" x14ac:dyDescent="0.3">
      <c r="A16" s="1"/>
      <c r="B16" s="1"/>
      <c r="C16" s="9" t="s">
        <v>5</v>
      </c>
      <c r="D16" s="27">
        <f>D15-$B$15</f>
        <v>-2.2000000000000002E-2</v>
      </c>
      <c r="E16" s="27">
        <f t="shared" ref="E16:K16" si="38">E15-$B$15</f>
        <v>-4.4999999999999998E-2</v>
      </c>
      <c r="F16" s="27">
        <f t="shared" si="38"/>
        <v>-6.8000000000000005E-2</v>
      </c>
      <c r="G16" s="27">
        <f t="shared" si="38"/>
        <v>-0.10199999999999999</v>
      </c>
      <c r="H16" s="27">
        <f t="shared" si="38"/>
        <v>-0.13200000000000001</v>
      </c>
      <c r="I16" s="27">
        <f t="shared" si="38"/>
        <v>-0.153</v>
      </c>
      <c r="J16" s="27">
        <f t="shared" si="38"/>
        <v>-0.16900000000000001</v>
      </c>
      <c r="K16" s="48">
        <f t="shared" si="38"/>
        <v>-0.17599999999999999</v>
      </c>
      <c r="L16" s="37" t="s">
        <v>22</v>
      </c>
      <c r="M16" s="38">
        <f>SUM(D16:K16)/8</f>
        <v>-0.108375</v>
      </c>
      <c r="N16" s="39"/>
      <c r="O16" s="39" t="s">
        <v>23</v>
      </c>
      <c r="P16" s="39">
        <f>D16*D16</f>
        <v>4.8400000000000011E-4</v>
      </c>
      <c r="Q16" s="39">
        <f t="shared" ref="Q16" si="39">E16*E16</f>
        <v>2.0249999999999999E-3</v>
      </c>
      <c r="R16" s="39">
        <f t="shared" ref="R16" si="40">F16*F16</f>
        <v>4.6240000000000005E-3</v>
      </c>
      <c r="S16" s="39">
        <f t="shared" ref="S16" si="41">G16*G16</f>
        <v>1.0403999999999998E-2</v>
      </c>
      <c r="T16" s="39">
        <f t="shared" ref="T16" si="42">H16*H16</f>
        <v>1.7424000000000002E-2</v>
      </c>
      <c r="U16" s="39">
        <f t="shared" ref="U16" si="43">I16*I16</f>
        <v>2.3408999999999999E-2</v>
      </c>
      <c r="V16" s="39">
        <f t="shared" ref="V16" si="44">J16*J16</f>
        <v>2.8561000000000003E-2</v>
      </c>
      <c r="W16" s="39">
        <f>K16*K16</f>
        <v>3.0975999999999997E-2</v>
      </c>
      <c r="X16" s="39"/>
      <c r="Y16" s="39" t="s">
        <v>12</v>
      </c>
      <c r="Z16" s="39">
        <f>SUM(P16:W16)/8</f>
        <v>1.4738375000000001E-2</v>
      </c>
      <c r="AA16" s="39"/>
      <c r="AB16" s="39" t="s">
        <v>18</v>
      </c>
      <c r="AC16" s="54">
        <f>1/SQRT(8)*SQRT((Z16-M16*M16)/($T$1-$O$1*$O$1)-AC15*AC15)</f>
        <v>6.6890750391782597E-3</v>
      </c>
      <c r="AE16" s="53"/>
    </row>
    <row r="17" spans="1:31" x14ac:dyDescent="0.25">
      <c r="A17" s="1">
        <v>1</v>
      </c>
      <c r="B17" s="1">
        <v>3.3000000000000002E-2</v>
      </c>
      <c r="C17" s="10" t="s">
        <v>4</v>
      </c>
      <c r="D17" s="28">
        <v>8.9999999999999993E-3</v>
      </c>
      <c r="E17" s="28">
        <v>-1.7000000000000001E-2</v>
      </c>
      <c r="F17" s="28">
        <v>-4.3999999999999997E-2</v>
      </c>
      <c r="G17" s="28">
        <v>-8.1000000000000003E-2</v>
      </c>
      <c r="H17" s="28">
        <v>-0.114</v>
      </c>
      <c r="I17" s="28">
        <v>-0.13800000000000001</v>
      </c>
      <c r="J17" s="28">
        <v>-0.154</v>
      </c>
      <c r="K17" s="49">
        <v>-0.16200000000000001</v>
      </c>
      <c r="L17" s="35" t="s">
        <v>13</v>
      </c>
      <c r="M17" s="36">
        <f>$D$2*D18</f>
        <v>-7.4156160000000007E-3</v>
      </c>
      <c r="N17" s="36">
        <f>$E$2*E18</f>
        <v>-2.1549800000000001E-2</v>
      </c>
      <c r="O17" s="36">
        <f>$F$2*F18</f>
        <v>-4.2083271999999991E-2</v>
      </c>
      <c r="P17" s="36">
        <f>$G$2*G18</f>
        <v>-8.0679053999999986E-2</v>
      </c>
      <c r="Q17" s="36">
        <f>$H$2*H18</f>
        <v>-0.125585628</v>
      </c>
      <c r="R17" s="36">
        <f>$I$2*I18</f>
        <v>-0.168670125</v>
      </c>
      <c r="S17" s="36">
        <f>$J$2*J18</f>
        <v>-0.20642256799999995</v>
      </c>
      <c r="T17" s="36">
        <f>$K$2*K18</f>
        <v>-0.23532424499999999</v>
      </c>
      <c r="U17" s="36"/>
      <c r="V17" s="36" t="s">
        <v>14</v>
      </c>
      <c r="W17" s="36">
        <f>SUM(M17:T17)/8</f>
        <v>-0.11096628849999998</v>
      </c>
      <c r="X17" s="36"/>
      <c r="Y17" s="36"/>
      <c r="Z17" s="36"/>
      <c r="AA17" s="36"/>
      <c r="AB17" s="36" t="s">
        <v>17</v>
      </c>
      <c r="AC17" s="55">
        <f>(W17-$O$1*M18)/($T$1-$O$1*$O$1)</f>
        <v>-0.19855395559321584</v>
      </c>
      <c r="AD17" t="s">
        <v>24</v>
      </c>
      <c r="AE17" s="53">
        <f>M18-AC17*$O$1</f>
        <v>3.1903677121063873E-2</v>
      </c>
    </row>
    <row r="18" spans="1:31" ht="32.25" thickBot="1" x14ac:dyDescent="0.3">
      <c r="A18" s="1"/>
      <c r="B18" s="1"/>
      <c r="C18" s="9" t="s">
        <v>5</v>
      </c>
      <c r="D18" s="15">
        <f>D17-$B$17</f>
        <v>-2.4E-2</v>
      </c>
      <c r="E18" s="15">
        <f t="shared" ref="E18:K18" si="45">E17-$B$17</f>
        <v>-0.05</v>
      </c>
      <c r="F18" s="15">
        <f t="shared" si="45"/>
        <v>-7.6999999999999999E-2</v>
      </c>
      <c r="G18" s="15">
        <f t="shared" si="45"/>
        <v>-0.114</v>
      </c>
      <c r="H18" s="15">
        <f t="shared" si="45"/>
        <v>-0.14700000000000002</v>
      </c>
      <c r="I18" s="15">
        <f t="shared" si="45"/>
        <v>-0.17100000000000001</v>
      </c>
      <c r="J18" s="15">
        <f t="shared" si="45"/>
        <v>-0.187</v>
      </c>
      <c r="K18" s="50">
        <f t="shared" si="45"/>
        <v>-0.19500000000000001</v>
      </c>
      <c r="L18" s="37" t="s">
        <v>22</v>
      </c>
      <c r="M18" s="38">
        <f>SUM(D18:K18)/8</f>
        <v>-0.12062500000000001</v>
      </c>
      <c r="N18" s="39"/>
      <c r="O18" s="39" t="s">
        <v>23</v>
      </c>
      <c r="P18" s="39">
        <f>D18*D18</f>
        <v>5.7600000000000001E-4</v>
      </c>
      <c r="Q18" s="39">
        <f t="shared" ref="Q18" si="46">E18*E18</f>
        <v>2.5000000000000005E-3</v>
      </c>
      <c r="R18" s="39">
        <f t="shared" ref="R18" si="47">F18*F18</f>
        <v>5.9290000000000002E-3</v>
      </c>
      <c r="S18" s="39">
        <f t="shared" ref="S18" si="48">G18*G18</f>
        <v>1.2996000000000001E-2</v>
      </c>
      <c r="T18" s="39">
        <f t="shared" ref="T18" si="49">H18*H18</f>
        <v>2.1609000000000007E-2</v>
      </c>
      <c r="U18" s="39">
        <f t="shared" ref="U18" si="50">I18*I18</f>
        <v>2.9241000000000003E-2</v>
      </c>
      <c r="V18" s="39">
        <f t="shared" ref="V18" si="51">J18*J18</f>
        <v>3.4969E-2</v>
      </c>
      <c r="W18" s="39">
        <f>K18*K18</f>
        <v>3.8025000000000003E-2</v>
      </c>
      <c r="X18" s="39"/>
      <c r="Y18" s="39" t="s">
        <v>12</v>
      </c>
      <c r="Z18" s="39">
        <f>SUM(P18:W18)/8</f>
        <v>1.8230625E-2</v>
      </c>
      <c r="AA18" s="39"/>
      <c r="AB18" s="39" t="s">
        <v>18</v>
      </c>
      <c r="AC18" s="54">
        <f>1/SQRT(8)*SQRT((Z18-M18*M18)/($T$1-$O$1*$O$1)-AC17*AC17)</f>
        <v>7.9160796509607813E-3</v>
      </c>
      <c r="AE18" s="53"/>
    </row>
    <row r="19" spans="1:31" x14ac:dyDescent="0.25">
      <c r="A19" s="1">
        <v>1</v>
      </c>
      <c r="B19" s="1">
        <v>0.04</v>
      </c>
      <c r="C19" s="10" t="s">
        <v>4</v>
      </c>
      <c r="D19" s="29">
        <v>6.5000000000000002E-2</v>
      </c>
      <c r="E19" s="29">
        <v>9.1999999999999998E-2</v>
      </c>
      <c r="F19" s="29">
        <v>0.11799999999999999</v>
      </c>
      <c r="G19" s="29">
        <v>0.155</v>
      </c>
      <c r="H19" s="29">
        <v>0.189</v>
      </c>
      <c r="I19" s="29">
        <v>0.21299999999999999</v>
      </c>
      <c r="J19" s="29">
        <v>0.22900000000000001</v>
      </c>
      <c r="K19" s="51">
        <v>0.23699999999999999</v>
      </c>
      <c r="L19" s="35" t="s">
        <v>13</v>
      </c>
      <c r="M19" s="36">
        <f>$D$2*D20</f>
        <v>7.7246000000000016E-3</v>
      </c>
      <c r="N19" s="36">
        <f>$E$2*E20</f>
        <v>2.2411792E-2</v>
      </c>
      <c r="O19" s="36">
        <f>$F$2*F20</f>
        <v>4.2629807999999984E-2</v>
      </c>
      <c r="P19" s="36">
        <f>$G$2*G20</f>
        <v>8.1386764999999972E-2</v>
      </c>
      <c r="Q19" s="36">
        <f>$H$2*H20</f>
        <v>0.12729427599999998</v>
      </c>
      <c r="R19" s="36">
        <f>$I$2*I20</f>
        <v>0.170642875</v>
      </c>
      <c r="S19" s="36">
        <f>$J$2*J20</f>
        <v>0.20863029599999997</v>
      </c>
      <c r="T19" s="36">
        <f>$K$2*K20</f>
        <v>0.23773782699999996</v>
      </c>
      <c r="U19" s="36"/>
      <c r="V19" s="36" t="s">
        <v>14</v>
      </c>
      <c r="W19" s="36">
        <f>SUM(M19:T19)/8</f>
        <v>0.11230727987499997</v>
      </c>
      <c r="X19" s="36"/>
      <c r="Y19" s="36"/>
      <c r="Z19" s="36"/>
      <c r="AA19" s="36"/>
      <c r="AB19" s="36" t="s">
        <v>17</v>
      </c>
      <c r="AC19" s="55">
        <f>(W19-$O$1*M20)/($T$1-$O$1*$O$1)</f>
        <v>0.19955928775457235</v>
      </c>
      <c r="AD19" t="s">
        <v>24</v>
      </c>
      <c r="AE19" s="53">
        <f>M20-AC19*$O$1</f>
        <v>-3.1050970899754074E-2</v>
      </c>
    </row>
    <row r="20" spans="1:31" ht="32.25" thickBot="1" x14ac:dyDescent="0.3">
      <c r="A20" s="1"/>
      <c r="B20" s="1"/>
      <c r="C20" s="9" t="s">
        <v>5</v>
      </c>
      <c r="D20" s="30">
        <f>D19-$B$19</f>
        <v>2.5000000000000001E-2</v>
      </c>
      <c r="E20" s="30">
        <f t="shared" ref="E20:K20" si="52">E19-$B$19</f>
        <v>5.1999999999999998E-2</v>
      </c>
      <c r="F20" s="30">
        <f t="shared" si="52"/>
        <v>7.7999999999999986E-2</v>
      </c>
      <c r="G20" s="30">
        <f t="shared" si="52"/>
        <v>0.11499999999999999</v>
      </c>
      <c r="H20" s="30">
        <f t="shared" si="52"/>
        <v>0.14899999999999999</v>
      </c>
      <c r="I20" s="30">
        <f t="shared" si="52"/>
        <v>0.17299999999999999</v>
      </c>
      <c r="J20" s="30">
        <f t="shared" si="52"/>
        <v>0.189</v>
      </c>
      <c r="K20" s="52">
        <f t="shared" si="52"/>
        <v>0.19699999999999998</v>
      </c>
      <c r="L20" s="37" t="s">
        <v>22</v>
      </c>
      <c r="M20" s="38">
        <f>SUM(D20:K20)/8</f>
        <v>0.12224999999999998</v>
      </c>
      <c r="N20" s="39"/>
      <c r="O20" s="39" t="s">
        <v>23</v>
      </c>
      <c r="P20" s="39">
        <f>D20*D20</f>
        <v>6.2500000000000012E-4</v>
      </c>
      <c r="Q20" s="39">
        <f t="shared" ref="Q20" si="53">E20*E20</f>
        <v>2.7039999999999998E-3</v>
      </c>
      <c r="R20" s="39">
        <f t="shared" ref="R20" si="54">F20*F20</f>
        <v>6.0839999999999974E-3</v>
      </c>
      <c r="S20" s="39">
        <f t="shared" ref="S20" si="55">G20*G20</f>
        <v>1.3224999999999997E-2</v>
      </c>
      <c r="T20" s="39">
        <f t="shared" ref="T20" si="56">H20*H20</f>
        <v>2.2200999999999999E-2</v>
      </c>
      <c r="U20" s="39">
        <f t="shared" ref="U20" si="57">I20*I20</f>
        <v>2.9928999999999997E-2</v>
      </c>
      <c r="V20" s="39">
        <f t="shared" ref="V20" si="58">J20*J20</f>
        <v>3.5721000000000003E-2</v>
      </c>
      <c r="W20" s="39">
        <f>K20*K20</f>
        <v>3.8808999999999989E-2</v>
      </c>
      <c r="X20" s="39"/>
      <c r="Y20" s="39" t="s">
        <v>12</v>
      </c>
      <c r="Z20" s="39">
        <f>SUM(P20:W20)/8</f>
        <v>1.8662249999999998E-2</v>
      </c>
      <c r="AA20" s="39"/>
      <c r="AB20" s="39" t="s">
        <v>18</v>
      </c>
      <c r="AC20" s="54">
        <f>1/SQRT(8)*SQRT((Z20-M20*M20)/($T$1-$O$1*$O$1)-AC19*AC19)</f>
        <v>7.9212066321098472E-3</v>
      </c>
      <c r="AE20" s="53"/>
    </row>
    <row r="23" spans="1:31" x14ac:dyDescent="0.25">
      <c r="O23">
        <v>0.3</v>
      </c>
      <c r="P23">
        <v>-5.5E-2</v>
      </c>
      <c r="T23" t="s">
        <v>25</v>
      </c>
      <c r="U23">
        <f>SUM(O23:O30)/8</f>
        <v>0.65</v>
      </c>
      <c r="AB23" t="s">
        <v>26</v>
      </c>
      <c r="AC23">
        <f>O23*P23</f>
        <v>-1.6500000000000001E-2</v>
      </c>
      <c r="AD23" t="s">
        <v>14</v>
      </c>
      <c r="AE23">
        <f>SUM(AC23:AC30)/8</f>
        <v>-9.4125000000000014E-2</v>
      </c>
    </row>
    <row r="24" spans="1:31" x14ac:dyDescent="0.25">
      <c r="O24">
        <v>0.4</v>
      </c>
      <c r="P24">
        <v>-0.08</v>
      </c>
      <c r="T24" t="s">
        <v>15</v>
      </c>
      <c r="U24">
        <f>O23*O23</f>
        <v>0.09</v>
      </c>
      <c r="W24" t="s">
        <v>16</v>
      </c>
      <c r="X24">
        <f>SUM(U24:U31)/8</f>
        <v>0.47499999999999998</v>
      </c>
      <c r="AC24">
        <f t="shared" ref="AC24:AC33" si="59">O24*P24</f>
        <v>-3.2000000000000001E-2</v>
      </c>
    </row>
    <row r="25" spans="1:31" x14ac:dyDescent="0.25">
      <c r="A25" t="s">
        <v>3</v>
      </c>
      <c r="O25">
        <v>0.5</v>
      </c>
      <c r="P25">
        <v>-0.1</v>
      </c>
      <c r="U25">
        <f t="shared" ref="U25:U31" si="60">O24*O24</f>
        <v>0.16000000000000003</v>
      </c>
      <c r="AC25">
        <f t="shared" si="59"/>
        <v>-0.05</v>
      </c>
    </row>
    <row r="26" spans="1:31" x14ac:dyDescent="0.25">
      <c r="A26" s="2"/>
      <c r="B26" s="3">
        <v>0</v>
      </c>
      <c r="C26" s="3">
        <v>0.1</v>
      </c>
      <c r="D26" s="3">
        <v>0.4</v>
      </c>
      <c r="E26" s="3">
        <v>0.6</v>
      </c>
      <c r="F26" s="3">
        <v>0.8</v>
      </c>
      <c r="G26" s="3">
        <v>1</v>
      </c>
      <c r="H26" s="3">
        <v>1.2</v>
      </c>
      <c r="I26" s="3">
        <v>1.4</v>
      </c>
      <c r="J26" s="3">
        <v>1.6</v>
      </c>
      <c r="O26">
        <v>0.6</v>
      </c>
      <c r="P26">
        <v>-0.11799999999999999</v>
      </c>
      <c r="U26">
        <f t="shared" si="60"/>
        <v>0.25</v>
      </c>
      <c r="W26" t="s">
        <v>27</v>
      </c>
      <c r="X26">
        <f>SUM(P23:P30)/8</f>
        <v>-0.1285</v>
      </c>
      <c r="AC26">
        <f t="shared" si="59"/>
        <v>-7.0799999999999988E-2</v>
      </c>
    </row>
    <row r="27" spans="1:31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O27">
        <v>0.7</v>
      </c>
      <c r="P27">
        <v>-0.14000000000000001</v>
      </c>
      <c r="U27">
        <f t="shared" si="60"/>
        <v>0.36</v>
      </c>
      <c r="W27" t="s">
        <v>23</v>
      </c>
      <c r="AC27">
        <f t="shared" si="59"/>
        <v>-9.8000000000000004E-2</v>
      </c>
    </row>
    <row r="28" spans="1:31" ht="31.5" x14ac:dyDescent="0.25">
      <c r="A28" s="5" t="s">
        <v>6</v>
      </c>
      <c r="B28" s="4">
        <v>22.4</v>
      </c>
      <c r="C28" s="4">
        <v>115.8</v>
      </c>
      <c r="D28" s="4">
        <v>431</v>
      </c>
      <c r="E28" s="4">
        <v>616.5</v>
      </c>
      <c r="F28" s="4">
        <v>791.2</v>
      </c>
      <c r="G28" s="4">
        <v>912.4</v>
      </c>
      <c r="H28" s="4">
        <v>1000.5</v>
      </c>
      <c r="I28" s="4">
        <v>1061.5</v>
      </c>
      <c r="J28" s="4">
        <v>1107.9000000000001</v>
      </c>
      <c r="O28">
        <v>0.8</v>
      </c>
      <c r="P28">
        <v>-0.157</v>
      </c>
      <c r="U28">
        <f t="shared" si="60"/>
        <v>0.48999999999999994</v>
      </c>
      <c r="W28">
        <f>P23*P23</f>
        <v>3.0249999999999999E-3</v>
      </c>
      <c r="Y28" t="s">
        <v>12</v>
      </c>
      <c r="Z28">
        <f>SUM(W28:W35)/8</f>
        <v>1.8655000000000001E-2</v>
      </c>
      <c r="AC28">
        <f t="shared" si="59"/>
        <v>-0.12560000000000002</v>
      </c>
    </row>
    <row r="29" spans="1:31" x14ac:dyDescent="0.25">
      <c r="B29" t="s">
        <v>11</v>
      </c>
      <c r="D29" t="s">
        <v>10</v>
      </c>
      <c r="O29">
        <v>0.9</v>
      </c>
      <c r="P29">
        <v>-0.17899999999999999</v>
      </c>
      <c r="U29">
        <f t="shared" si="60"/>
        <v>0.64000000000000012</v>
      </c>
      <c r="W29">
        <f t="shared" ref="W29:W38" si="61">P24*P24</f>
        <v>6.4000000000000003E-3</v>
      </c>
      <c r="AC29">
        <f t="shared" si="59"/>
        <v>-0.16109999999999999</v>
      </c>
    </row>
    <row r="30" spans="1:31" x14ac:dyDescent="0.25">
      <c r="B30" s="3">
        <v>0</v>
      </c>
      <c r="C30" s="4">
        <v>22.4</v>
      </c>
      <c r="D30" s="6">
        <f>C30/1000</f>
        <v>2.24E-2</v>
      </c>
      <c r="O30">
        <v>1</v>
      </c>
      <c r="P30">
        <v>-0.19900000000000001</v>
      </c>
      <c r="U30">
        <f t="shared" si="60"/>
        <v>0.81</v>
      </c>
      <c r="W30">
        <f t="shared" si="61"/>
        <v>1.0000000000000002E-2</v>
      </c>
      <c r="AC30">
        <f t="shared" si="59"/>
        <v>-0.19900000000000001</v>
      </c>
    </row>
    <row r="31" spans="1:31" x14ac:dyDescent="0.25">
      <c r="B31" s="3">
        <v>0.1</v>
      </c>
      <c r="C31" s="4">
        <v>115.8</v>
      </c>
      <c r="D31" s="6">
        <f t="shared" ref="D31:D39" si="62">C31/1000</f>
        <v>0.1158</v>
      </c>
      <c r="U31">
        <f t="shared" si="60"/>
        <v>1</v>
      </c>
      <c r="W31">
        <f t="shared" si="61"/>
        <v>1.3923999999999999E-2</v>
      </c>
    </row>
    <row r="32" spans="1:31" x14ac:dyDescent="0.25">
      <c r="B32" s="7">
        <v>0.24</v>
      </c>
      <c r="C32" s="8">
        <v>274</v>
      </c>
      <c r="D32" s="6">
        <f t="shared" si="62"/>
        <v>0.27400000000000002</v>
      </c>
      <c r="W32">
        <f t="shared" si="61"/>
        <v>1.9600000000000003E-2</v>
      </c>
    </row>
    <row r="33" spans="1:29" x14ac:dyDescent="0.25">
      <c r="B33" s="3">
        <v>0.4</v>
      </c>
      <c r="C33" s="4">
        <v>431</v>
      </c>
      <c r="D33" s="6">
        <f t="shared" si="62"/>
        <v>0.43099999999999999</v>
      </c>
      <c r="W33">
        <f t="shared" si="61"/>
        <v>2.4649000000000001E-2</v>
      </c>
    </row>
    <row r="34" spans="1:29" x14ac:dyDescent="0.25">
      <c r="B34" s="3">
        <v>0.6</v>
      </c>
      <c r="C34" s="4">
        <v>616.5</v>
      </c>
      <c r="D34" s="6">
        <f t="shared" si="62"/>
        <v>0.61650000000000005</v>
      </c>
      <c r="W34">
        <f t="shared" si="61"/>
        <v>3.2041E-2</v>
      </c>
      <c r="Y34" s="53"/>
      <c r="Z34" s="53" t="s">
        <v>17</v>
      </c>
      <c r="AA34" s="53">
        <f>(AE23-U23*X26)/(X24-U23*U23)</f>
        <v>-0.20190476190476239</v>
      </c>
      <c r="AB34" s="53" t="s">
        <v>24</v>
      </c>
      <c r="AC34" s="53">
        <f>X26-AA34*U23</f>
        <v>2.738095238095567E-3</v>
      </c>
    </row>
    <row r="35" spans="1:29" x14ac:dyDescent="0.25">
      <c r="B35" s="3">
        <v>0.8</v>
      </c>
      <c r="C35" s="4">
        <v>791.2</v>
      </c>
      <c r="D35" s="6">
        <f t="shared" si="62"/>
        <v>0.79120000000000001</v>
      </c>
      <c r="W35">
        <f t="shared" si="61"/>
        <v>3.9601000000000004E-2</v>
      </c>
      <c r="Y35" s="53"/>
      <c r="Z35" s="53" t="s">
        <v>28</v>
      </c>
      <c r="AA35" s="53">
        <f>1/SQRT(8)*SQRT((Z28-X26*X26)/(X24-U23*U23)-AA34*AA34)</f>
        <v>2.468623970631776E-3</v>
      </c>
      <c r="AB35" s="53"/>
      <c r="AC35" s="53"/>
    </row>
    <row r="36" spans="1:29" x14ac:dyDescent="0.25">
      <c r="B36" s="3">
        <v>1</v>
      </c>
      <c r="C36" s="4">
        <v>912.4</v>
      </c>
      <c r="D36" s="6">
        <f>C36/1000</f>
        <v>0.91239999999999999</v>
      </c>
    </row>
    <row r="37" spans="1:29" x14ac:dyDescent="0.25">
      <c r="B37" s="3">
        <v>1.2</v>
      </c>
      <c r="C37" s="4">
        <v>1000.5</v>
      </c>
      <c r="D37" s="6">
        <f t="shared" si="62"/>
        <v>1.0004999999999999</v>
      </c>
    </row>
    <row r="38" spans="1:29" x14ac:dyDescent="0.25">
      <c r="B38" s="3">
        <v>1.4</v>
      </c>
      <c r="C38" s="4">
        <v>1061.5</v>
      </c>
      <c r="D38" s="6">
        <f t="shared" si="62"/>
        <v>1.0615000000000001</v>
      </c>
    </row>
    <row r="39" spans="1:29" x14ac:dyDescent="0.25">
      <c r="B39" s="3">
        <v>1.6</v>
      </c>
      <c r="C39" s="4">
        <v>1107.9000000000001</v>
      </c>
      <c r="D39" s="6">
        <f t="shared" si="62"/>
        <v>1.1079000000000001</v>
      </c>
    </row>
    <row r="41" spans="1:29" x14ac:dyDescent="0.25">
      <c r="A41" t="s">
        <v>8</v>
      </c>
      <c r="B41" s="7">
        <v>-1.7290000000000001</v>
      </c>
      <c r="C41" t="s">
        <v>9</v>
      </c>
    </row>
  </sheetData>
  <mergeCells count="2">
    <mergeCell ref="A1:A2"/>
    <mergeCell ref="B1:B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1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l0ki4</cp:lastModifiedBy>
  <dcterms:created xsi:type="dcterms:W3CDTF">2016-10-28T15:18:21Z</dcterms:created>
  <dcterms:modified xsi:type="dcterms:W3CDTF">2017-09-18T17:49:54Z</dcterms:modified>
</cp:coreProperties>
</file>