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RSTUDIO\exercicios_tcc\TESTE DE MANN_KENDALL\"/>
    </mc:Choice>
  </mc:AlternateContent>
  <xr:revisionPtr revIDLastSave="0" documentId="8_{7953773C-506E-4064-91E7-36E2413BEE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</workbook>
</file>

<file path=xl/calcChain.xml><?xml version="1.0" encoding="utf-8"?>
<calcChain xmlns="http://schemas.openxmlformats.org/spreadsheetml/2006/main">
  <c r="V11" i="1" l="1"/>
  <c r="T3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V16" i="1"/>
  <c r="V15" i="1"/>
  <c r="V14" i="1"/>
  <c r="V13" i="1"/>
  <c r="V12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<sst xmlns="http://schemas.openxmlformats.org/spreadsheetml/2006/main" count="155" uniqueCount="127">
  <si>
    <t>Variável</t>
  </si>
  <si>
    <t>Mean</t>
  </si>
  <si>
    <t>Median</t>
  </si>
  <si>
    <t>SD</t>
  </si>
  <si>
    <t>RE.F.19C.2509</t>
  </si>
  <si>
    <t>C.F.19C.2509</t>
  </si>
  <si>
    <t>RE.F.19C.2609</t>
  </si>
  <si>
    <t>C.F.19C.2609</t>
  </si>
  <si>
    <t>RE.F.19C.2709</t>
  </si>
  <si>
    <t>C.F.19C.2709</t>
  </si>
  <si>
    <t>RE.F.19C.0410</t>
  </si>
  <si>
    <t>C.F.19C.0410</t>
  </si>
  <si>
    <t>RE.F.22C.1609</t>
  </si>
  <si>
    <t>C.F.22C.1609</t>
  </si>
  <si>
    <t>RE.F.22C.1909</t>
  </si>
  <si>
    <t>C.F.22C.1909</t>
  </si>
  <si>
    <t>RE.F.22C.3009</t>
  </si>
  <si>
    <t>C.F.22C.3009</t>
  </si>
  <si>
    <t>RE.F.22C.0110</t>
  </si>
  <si>
    <t>C.F.22C.0110</t>
  </si>
  <si>
    <t>RE.N.19C.2208</t>
  </si>
  <si>
    <t>C.N.19C.2208</t>
  </si>
  <si>
    <t>RE.N.19C.2708</t>
  </si>
  <si>
    <t>C.N.19C.2708</t>
  </si>
  <si>
    <t>RE.N.19C.1010</t>
  </si>
  <si>
    <t>C.N.19C.1010</t>
  </si>
  <si>
    <t>RE.N.22C.1408</t>
  </si>
  <si>
    <t>C.N.22C.1408</t>
  </si>
  <si>
    <t>RE.N.22C.0810</t>
  </si>
  <si>
    <t>C.N.22C.0810</t>
  </si>
  <si>
    <t>RE.N.22C.0910</t>
  </si>
  <si>
    <t>C.N.22C.0910</t>
  </si>
  <si>
    <t>T.RE.F.19C.2509</t>
  </si>
  <si>
    <t>T.RE.F.19C.2609</t>
  </si>
  <si>
    <t>T.RE.F.19C.2709</t>
  </si>
  <si>
    <t>T.RE.F.19C.0410</t>
  </si>
  <si>
    <t>T.RE.F.22C.1609</t>
  </si>
  <si>
    <t>T.RE.F.22C.1909</t>
  </si>
  <si>
    <t>T.RE.F.22C.3009</t>
  </si>
  <si>
    <t>T.RE.F.22C.0110</t>
  </si>
  <si>
    <t>T.RE.N.19C.2208</t>
  </si>
  <si>
    <t>T.RE.N.19C.2708</t>
  </si>
  <si>
    <t>T.RE.N.19C.1010</t>
  </si>
  <si>
    <t>T.RE.N.22C.1408</t>
  </si>
  <si>
    <t>T.RE.N.22C.0810</t>
  </si>
  <si>
    <t>T.RE.N.22C.0910</t>
  </si>
  <si>
    <t>Covecção</t>
  </si>
  <si>
    <t>Data</t>
  </si>
  <si>
    <t>COP
(convencional)</t>
  </si>
  <si>
    <t>Média</t>
  </si>
  <si>
    <t>Mediana</t>
  </si>
  <si>
    <t>19°C</t>
  </si>
  <si>
    <t>Forçada</t>
  </si>
  <si>
    <t>DP</t>
  </si>
  <si>
    <t>3,87</t>
  </si>
  <si>
    <t>3,88</t>
  </si>
  <si>
    <t>0,03</t>
  </si>
  <si>
    <t>5,12</t>
  </si>
  <si>
    <t>5,14</t>
  </si>
  <si>
    <t>0,87</t>
  </si>
  <si>
    <t>5,62</t>
  </si>
  <si>
    <t>5,70</t>
  </si>
  <si>
    <t>1,26</t>
  </si>
  <si>
    <t>3,41</t>
  </si>
  <si>
    <t>3,33</t>
  </si>
  <si>
    <t>0,15</t>
  </si>
  <si>
    <t>5,38</t>
  </si>
  <si>
    <t>5,43</t>
  </si>
  <si>
    <t>1,12</t>
  </si>
  <si>
    <t>3,20</t>
  </si>
  <si>
    <t>3,13</t>
  </si>
  <si>
    <t>0,18</t>
  </si>
  <si>
    <t>5,09</t>
  </si>
  <si>
    <t>5,13</t>
  </si>
  <si>
    <t>0,85</t>
  </si>
  <si>
    <t>3,02</t>
  </si>
  <si>
    <t>2,96</t>
  </si>
  <si>
    <t>0,13</t>
  </si>
  <si>
    <t>4,49</t>
  </si>
  <si>
    <t>4,52</t>
  </si>
  <si>
    <t>0,90</t>
  </si>
  <si>
    <t>3,54</t>
  </si>
  <si>
    <t>3,51</t>
  </si>
  <si>
    <t>0,08</t>
  </si>
  <si>
    <t>4,76</t>
  </si>
  <si>
    <t>4,78</t>
  </si>
  <si>
    <t>0,66</t>
  </si>
  <si>
    <t>3,24</t>
  </si>
  <si>
    <t>3,17</t>
  </si>
  <si>
    <t>0,14</t>
  </si>
  <si>
    <t>5,25</t>
  </si>
  <si>
    <t>5,22</t>
  </si>
  <si>
    <t>1,05</t>
  </si>
  <si>
    <t>3,21</t>
  </si>
  <si>
    <t>0,16</t>
  </si>
  <si>
    <t>5,26</t>
  </si>
  <si>
    <t>1,07</t>
  </si>
  <si>
    <t>3,49</t>
  </si>
  <si>
    <t>3,47</t>
  </si>
  <si>
    <t>0,12</t>
  </si>
  <si>
    <t>3,92</t>
  </si>
  <si>
    <t>1,85</t>
  </si>
  <si>
    <t>0,10</t>
  </si>
  <si>
    <t>4,67</t>
  </si>
  <si>
    <t>4,66</t>
  </si>
  <si>
    <t>0,39</t>
  </si>
  <si>
    <t>3,23</t>
  </si>
  <si>
    <t>0,21</t>
  </si>
  <si>
    <t>4,53</t>
  </si>
  <si>
    <t>4,50</t>
  </si>
  <si>
    <t>0,44</t>
  </si>
  <si>
    <t>3,85</t>
  </si>
  <si>
    <t>3,77</t>
  </si>
  <si>
    <t>4,54</t>
  </si>
  <si>
    <t>3,29</t>
  </si>
  <si>
    <t>3,25</t>
  </si>
  <si>
    <t>4,56</t>
  </si>
  <si>
    <t>4,57</t>
  </si>
  <si>
    <t>4,45</t>
  </si>
  <si>
    <t>4,44</t>
  </si>
  <si>
    <t>0,43</t>
  </si>
  <si>
    <t>22°C</t>
  </si>
  <si>
    <t>Natural</t>
  </si>
  <si>
    <t>Amostra</t>
  </si>
  <si>
    <t>COP
(modif. Reserv.)</t>
  </si>
  <si>
    <r>
      <t>Temp.
(</t>
    </r>
    <r>
      <rPr>
        <b/>
        <i/>
        <sz val="12"/>
        <color theme="1"/>
        <rFont val="Arial"/>
        <family val="2"/>
      </rPr>
      <t>setup</t>
    </r>
    <r>
      <rPr>
        <b/>
        <sz val="12"/>
        <color theme="1"/>
        <rFont val="Arial"/>
        <family val="2"/>
      </rPr>
      <t>)</t>
    </r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</si>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</sst>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3" fontId="2" fillId="0" borderId="0" xfId="0" applyNumberFormat="1" applyFont="1"/>
    <xf numFmtId="2" fontId="2" fillId="0" borderId="0" xfId="0" applyNumberFormat="1" applyFont="1"/>
    <xf numFmtId="0" fontId="2" fillId="2" borderId="0" xfId="0" applyFont="1" applyFill="1"/>
    <xf numFmtId="2" fontId="1" fillId="0" borderId="0" xfId="0" applyNumberFormat="1" applyFont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wrapText="1"/>
    </xf>
    <xf numFmtId="16" fontId="2" fillId="0" borderId="0" xfId="0" applyNumberFormat="1" applyFont="1"/>
    <xf numFmtId="10" fontId="2" fillId="0" borderId="0" xfId="0" applyNumberFormat="1" applyFont="1"/>
    <xf numFmtId="10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topLeftCell="E1" workbookViewId="0">
      <selection activeCell="V12" sqref="V12"/>
    </sheetView>
  </sheetViews>
  <sheetFormatPr defaultRowHeight="15" x14ac:dyDescent="0.2"/>
  <cols>
    <col min="1" max="1" width="17.7109375" style="2" customWidth="1"/>
    <col min="2" max="2" width="12.28515625" style="6" bestFit="1" customWidth="1"/>
    <col min="3" max="3" width="9.5703125" style="6" bestFit="1" customWidth="1"/>
    <col min="4" max="4" width="12.28515625" style="6" bestFit="1" customWidth="1"/>
    <col min="5" max="5" width="9.140625" style="2"/>
    <col min="6" max="6" width="12.28515625" style="2" bestFit="1" customWidth="1"/>
    <col min="7" max="7" width="9.140625" style="2" bestFit="1" customWidth="1"/>
    <col min="8" max="8" width="8.28515625" style="2" bestFit="1" customWidth="1"/>
    <col min="9" max="9" width="9.7109375" style="2" bestFit="1" customWidth="1"/>
    <col min="10" max="10" width="7.5703125" style="2" bestFit="1" customWidth="1"/>
    <col min="11" max="11" width="10" style="2" bestFit="1" customWidth="1"/>
    <col min="12" max="12" width="5.7109375" style="2" bestFit="1" customWidth="1"/>
    <col min="13" max="13" width="9.7109375" style="2" bestFit="1" customWidth="1"/>
    <col min="14" max="14" width="7.5703125" style="2" bestFit="1" customWidth="1"/>
    <col min="15" max="15" width="10" style="2" bestFit="1" customWidth="1"/>
    <col min="16" max="16" width="5.7109375" style="2" bestFit="1" customWidth="1"/>
    <col min="17" max="17" width="9.140625" style="2"/>
    <col min="18" max="18" width="9.140625" style="2" customWidth="1"/>
    <col min="19" max="19" width="9" style="2" customWidth="1"/>
    <col min="20" max="20" width="9.5703125" style="2" customWidth="1"/>
    <col min="21" max="21" width="9.7109375" style="2" bestFit="1" customWidth="1"/>
    <col min="22" max="22" width="8.28515625" style="2" bestFit="1" customWidth="1"/>
    <col min="23" max="23" width="5.7109375" style="2" bestFit="1" customWidth="1"/>
    <col min="24" max="24" width="10" style="2" bestFit="1" customWidth="1"/>
    <col min="25" max="25" width="5.7109375" style="2" bestFit="1" customWidth="1"/>
    <col min="26" max="16384" width="9.140625" style="2"/>
  </cols>
  <sheetData>
    <row r="1" spans="1:25" s="1" customFormat="1" ht="40.5" customHeight="1" x14ac:dyDescent="0.25">
      <c r="A1" s="1" t="s">
        <v>0</v>
      </c>
      <c r="B1" s="8" t="s">
        <v>1</v>
      </c>
      <c r="C1" s="8" t="s">
        <v>2</v>
      </c>
      <c r="D1" s="8" t="s">
        <v>3</v>
      </c>
      <c r="F1" s="1" t="s">
        <v>46</v>
      </c>
      <c r="G1" s="4" t="s">
        <v>125</v>
      </c>
      <c r="H1" s="1" t="s">
        <v>47</v>
      </c>
      <c r="I1" s="14" t="s">
        <v>48</v>
      </c>
      <c r="J1" s="14"/>
      <c r="K1" s="14"/>
      <c r="L1" s="14"/>
      <c r="M1" s="14" t="s">
        <v>124</v>
      </c>
      <c r="N1" s="14"/>
      <c r="O1" s="14"/>
      <c r="P1" s="14"/>
      <c r="S1" s="14" t="s">
        <v>48</v>
      </c>
      <c r="T1" s="14"/>
      <c r="U1" s="14" t="s">
        <v>124</v>
      </c>
      <c r="V1" s="14"/>
      <c r="W1" s="10"/>
      <c r="X1" s="10"/>
      <c r="Y1" s="10"/>
    </row>
    <row r="2" spans="1:25" ht="15.75" customHeight="1" x14ac:dyDescent="0.2">
      <c r="A2" s="7" t="s">
        <v>4</v>
      </c>
      <c r="B2" s="9">
        <v>5.1195833333333329</v>
      </c>
      <c r="C2" s="9">
        <v>5.1385000000000014</v>
      </c>
      <c r="D2" s="9">
        <v>0.87096585631809775</v>
      </c>
      <c r="F2" s="15" t="s">
        <v>52</v>
      </c>
      <c r="I2" s="3" t="s">
        <v>123</v>
      </c>
      <c r="J2" s="3" t="s">
        <v>49</v>
      </c>
      <c r="K2" s="3" t="s">
        <v>50</v>
      </c>
      <c r="L2" s="3" t="s">
        <v>53</v>
      </c>
      <c r="M2" s="3" t="s">
        <v>123</v>
      </c>
      <c r="N2" s="3" t="s">
        <v>49</v>
      </c>
      <c r="O2" s="3" t="s">
        <v>50</v>
      </c>
      <c r="P2" s="3" t="s">
        <v>53</v>
      </c>
      <c r="S2" s="3" t="s">
        <v>123</v>
      </c>
      <c r="T2" s="3" t="s">
        <v>126</v>
      </c>
      <c r="U2" s="3" t="s">
        <v>123</v>
      </c>
      <c r="V2" s="3" t="s">
        <v>126</v>
      </c>
    </row>
    <row r="3" spans="1:25" x14ac:dyDescent="0.2">
      <c r="A3" s="7" t="s">
        <v>5</v>
      </c>
      <c r="B3" s="9">
        <v>3.8660857142857141</v>
      </c>
      <c r="C3" s="9">
        <v>3.8809999999999998</v>
      </c>
      <c r="D3" s="9">
        <v>2.692005818904308E-2</v>
      </c>
      <c r="F3" s="15"/>
      <c r="G3" s="15" t="s">
        <v>51</v>
      </c>
      <c r="H3" s="11">
        <v>43733</v>
      </c>
      <c r="I3" s="3">
        <v>1</v>
      </c>
      <c r="J3" s="5" t="s">
        <v>54</v>
      </c>
      <c r="K3" s="5" t="s">
        <v>55</v>
      </c>
      <c r="L3" s="6" t="s">
        <v>56</v>
      </c>
      <c r="M3" s="3">
        <v>15</v>
      </c>
      <c r="N3" s="5" t="s">
        <v>57</v>
      </c>
      <c r="O3" s="5" t="s">
        <v>58</v>
      </c>
      <c r="P3" s="2" t="s">
        <v>59</v>
      </c>
      <c r="S3" s="3">
        <v>1</v>
      </c>
      <c r="T3" s="13">
        <f>ABS(3.87-3.88)/3.87</f>
        <v>2.5839793281653197E-3</v>
      </c>
      <c r="U3" s="3">
        <v>15</v>
      </c>
      <c r="V3" s="12">
        <f>ABS(5.12-5.14)/5.12</f>
        <v>3.9062499999999167E-3</v>
      </c>
    </row>
    <row r="4" spans="1:25" x14ac:dyDescent="0.2">
      <c r="A4" s="7" t="s">
        <v>6</v>
      </c>
      <c r="B4" s="9">
        <v>5.6224809523809522</v>
      </c>
      <c r="C4" s="9">
        <v>5.7004999999999999</v>
      </c>
      <c r="D4" s="9">
        <v>1.2622417558585921</v>
      </c>
      <c r="F4" s="15"/>
      <c r="G4" s="15"/>
      <c r="H4" s="11">
        <v>43734</v>
      </c>
      <c r="I4" s="3">
        <v>2</v>
      </c>
      <c r="J4" s="2" t="s">
        <v>54</v>
      </c>
      <c r="K4" s="2" t="s">
        <v>55</v>
      </c>
      <c r="L4" s="2" t="s">
        <v>56</v>
      </c>
      <c r="M4" s="3">
        <v>16</v>
      </c>
      <c r="N4" s="2" t="s">
        <v>60</v>
      </c>
      <c r="O4" s="2" t="s">
        <v>61</v>
      </c>
      <c r="P4" s="2" t="s">
        <v>62</v>
      </c>
      <c r="S4" s="3">
        <v>2</v>
      </c>
      <c r="T4" s="13">
        <f>ABS(3.87-3.88)/3.87</f>
        <v>2.5839793281653197E-3</v>
      </c>
      <c r="U4" s="3">
        <v>16</v>
      </c>
      <c r="V4" s="12">
        <f>ABS(5.62-5.7)/5.62</f>
        <v>1.4234875444839871E-2</v>
      </c>
    </row>
    <row r="5" spans="1:25" x14ac:dyDescent="0.2">
      <c r="A5" s="7" t="s">
        <v>7</v>
      </c>
      <c r="B5" s="9">
        <v>3.8660857142857141</v>
      </c>
      <c r="C5" s="9">
        <v>3.8809999999999998</v>
      </c>
      <c r="D5" s="9">
        <v>2.692005818904308E-2</v>
      </c>
      <c r="F5" s="15"/>
      <c r="G5" s="15"/>
      <c r="H5" s="11">
        <v>43735</v>
      </c>
      <c r="I5" s="3">
        <v>3</v>
      </c>
      <c r="J5" s="2" t="s">
        <v>63</v>
      </c>
      <c r="K5" s="2" t="s">
        <v>64</v>
      </c>
      <c r="L5" s="2" t="s">
        <v>65</v>
      </c>
      <c r="M5" s="3">
        <v>17</v>
      </c>
      <c r="N5" s="2" t="s">
        <v>66</v>
      </c>
      <c r="O5" s="2" t="s">
        <v>67</v>
      </c>
      <c r="P5" s="2" t="s">
        <v>68</v>
      </c>
      <c r="S5" s="3">
        <v>3</v>
      </c>
      <c r="T5" s="13">
        <f>ABS(3.41-3.33)/3.41</f>
        <v>2.3460410557184772E-2</v>
      </c>
      <c r="U5" s="3">
        <v>17</v>
      </c>
      <c r="V5" s="12">
        <f>ABS(5.38-5.43)/5.43</f>
        <v>9.2081031307550323E-3</v>
      </c>
    </row>
    <row r="6" spans="1:25" x14ac:dyDescent="0.2">
      <c r="A6" s="7" t="s">
        <v>8</v>
      </c>
      <c r="B6" s="9">
        <v>5.3761142857142854</v>
      </c>
      <c r="C6" s="9">
        <v>5.4324999999999992</v>
      </c>
      <c r="D6" s="9">
        <v>1.1230813100182799</v>
      </c>
      <c r="F6" s="15"/>
      <c r="G6" s="15"/>
      <c r="H6" s="11">
        <v>43742</v>
      </c>
      <c r="I6" s="3">
        <v>4</v>
      </c>
      <c r="J6" s="2" t="s">
        <v>69</v>
      </c>
      <c r="K6" s="2" t="s">
        <v>70</v>
      </c>
      <c r="L6" s="2" t="s">
        <v>71</v>
      </c>
      <c r="M6" s="3">
        <v>18</v>
      </c>
      <c r="N6" s="2" t="s">
        <v>72</v>
      </c>
      <c r="O6" s="2" t="s">
        <v>73</v>
      </c>
      <c r="P6" s="2" t="s">
        <v>74</v>
      </c>
      <c r="S6" s="3">
        <v>4</v>
      </c>
      <c r="T6" s="13">
        <f>ABS(3.2-3.13)/3.2</f>
        <v>2.1875000000000089E-2</v>
      </c>
      <c r="U6" s="3">
        <v>18</v>
      </c>
      <c r="V6" s="12">
        <f>ABS(5.09-5.13)/5.09</f>
        <v>7.858546168958749E-3</v>
      </c>
    </row>
    <row r="7" spans="1:25" x14ac:dyDescent="0.2">
      <c r="A7" s="7" t="s">
        <v>9</v>
      </c>
      <c r="B7" s="9">
        <v>3.4097357142857141</v>
      </c>
      <c r="C7" s="9">
        <v>3.3330000000000002</v>
      </c>
      <c r="D7" s="9">
        <v>0.145624190733189</v>
      </c>
      <c r="F7" s="15"/>
      <c r="G7" s="15" t="s">
        <v>121</v>
      </c>
      <c r="H7" s="11">
        <v>43724</v>
      </c>
      <c r="I7" s="3">
        <v>5</v>
      </c>
      <c r="J7" s="2" t="s">
        <v>75</v>
      </c>
      <c r="K7" s="2" t="s">
        <v>76</v>
      </c>
      <c r="L7" s="2" t="s">
        <v>77</v>
      </c>
      <c r="M7" s="3">
        <v>19</v>
      </c>
      <c r="N7" s="2" t="s">
        <v>78</v>
      </c>
      <c r="O7" s="2" t="s">
        <v>79</v>
      </c>
      <c r="P7" s="2" t="s">
        <v>80</v>
      </c>
      <c r="S7" s="3">
        <v>5</v>
      </c>
      <c r="T7" s="13">
        <f>ABS(3.02-2.96)/3.02</f>
        <v>1.986754966887419E-2</v>
      </c>
      <c r="U7" s="3">
        <v>19</v>
      </c>
      <c r="V7" s="12">
        <f>ABS(4.49-4.52)/4.49</f>
        <v>6.6815144766145564E-3</v>
      </c>
    </row>
    <row r="8" spans="1:25" x14ac:dyDescent="0.2">
      <c r="A8" s="7" t="s">
        <v>10</v>
      </c>
      <c r="B8" s="9">
        <v>5.0891666666666664</v>
      </c>
      <c r="C8" s="9">
        <v>5.1254999999999997</v>
      </c>
      <c r="D8" s="9">
        <v>0.85309674042762684</v>
      </c>
      <c r="F8" s="15"/>
      <c r="G8" s="15"/>
      <c r="H8" s="11">
        <v>43727</v>
      </c>
      <c r="I8" s="3">
        <v>6</v>
      </c>
      <c r="J8" s="2" t="s">
        <v>81</v>
      </c>
      <c r="K8" s="2" t="s">
        <v>82</v>
      </c>
      <c r="L8" s="2" t="s">
        <v>83</v>
      </c>
      <c r="M8" s="3">
        <v>20</v>
      </c>
      <c r="N8" s="2" t="s">
        <v>84</v>
      </c>
      <c r="O8" s="2" t="s">
        <v>85</v>
      </c>
      <c r="P8" s="2" t="s">
        <v>86</v>
      </c>
      <c r="S8" s="3">
        <v>6</v>
      </c>
      <c r="T8" s="13">
        <f>ABS(3.54-3.51)/3.54</f>
        <v>8.47457627118651E-3</v>
      </c>
      <c r="U8" s="3">
        <v>20</v>
      </c>
      <c r="V8" s="12">
        <f>ABS(4.76-4.78)/4.76</f>
        <v>4.2016806722690045E-3</v>
      </c>
    </row>
    <row r="9" spans="1:25" x14ac:dyDescent="0.2">
      <c r="A9" s="7" t="s">
        <v>11</v>
      </c>
      <c r="B9" s="9">
        <v>3.200483333333334</v>
      </c>
      <c r="C9" s="9">
        <v>3.133</v>
      </c>
      <c r="D9" s="9">
        <v>0.17975137219915199</v>
      </c>
      <c r="F9" s="15"/>
      <c r="G9" s="15"/>
      <c r="H9" s="11">
        <v>43738</v>
      </c>
      <c r="I9" s="3">
        <v>7</v>
      </c>
      <c r="J9" s="2" t="s">
        <v>87</v>
      </c>
      <c r="K9" s="2" t="s">
        <v>88</v>
      </c>
      <c r="L9" s="2" t="s">
        <v>89</v>
      </c>
      <c r="M9" s="3">
        <v>21</v>
      </c>
      <c r="N9" s="2" t="s">
        <v>90</v>
      </c>
      <c r="O9" s="2" t="s">
        <v>91</v>
      </c>
      <c r="P9" s="2" t="s">
        <v>92</v>
      </c>
      <c r="S9" s="3">
        <v>7</v>
      </c>
      <c r="T9" s="13">
        <f>ABS(3.24-3.17)/3.24</f>
        <v>2.1604938271605024E-2</v>
      </c>
      <c r="U9" s="3">
        <v>21</v>
      </c>
      <c r="V9" s="12">
        <f>ABS(5.25-5.22)/5.25</f>
        <v>5.714285714285762E-3</v>
      </c>
    </row>
    <row r="10" spans="1:25" x14ac:dyDescent="0.2">
      <c r="A10" s="7" t="s">
        <v>12</v>
      </c>
      <c r="B10" s="9">
        <v>4.4931880952380956</v>
      </c>
      <c r="C10" s="9">
        <v>4.5214999999999996</v>
      </c>
      <c r="D10" s="9">
        <v>0.90453482835388588</v>
      </c>
      <c r="F10" s="15"/>
      <c r="G10" s="15"/>
      <c r="H10" s="11">
        <v>43739</v>
      </c>
      <c r="I10" s="3">
        <v>8</v>
      </c>
      <c r="J10" s="2" t="s">
        <v>93</v>
      </c>
      <c r="K10" s="2" t="s">
        <v>70</v>
      </c>
      <c r="L10" s="2" t="s">
        <v>94</v>
      </c>
      <c r="M10" s="3">
        <v>22</v>
      </c>
      <c r="N10" s="2" t="s">
        <v>95</v>
      </c>
      <c r="O10" s="2" t="s">
        <v>90</v>
      </c>
      <c r="P10" s="2" t="s">
        <v>96</v>
      </c>
      <c r="S10" s="3">
        <v>8</v>
      </c>
      <c r="T10" s="13">
        <f>ABS(3.21-3.13)/3.21</f>
        <v>2.4922118380062329E-2</v>
      </c>
      <c r="U10" s="3">
        <v>22</v>
      </c>
      <c r="V10" s="12">
        <f>ABS(5.26-5.25)/5.25</f>
        <v>1.9047619047618642E-3</v>
      </c>
    </row>
    <row r="11" spans="1:25" x14ac:dyDescent="0.2">
      <c r="A11" s="7" t="s">
        <v>13</v>
      </c>
      <c r="B11" s="9">
        <v>3.0152952380952378</v>
      </c>
      <c r="C11" s="9">
        <v>2.9550000000000001</v>
      </c>
      <c r="D11" s="9">
        <v>0.12865112015496391</v>
      </c>
      <c r="F11" s="15" t="s">
        <v>122</v>
      </c>
      <c r="G11" s="15" t="s">
        <v>51</v>
      </c>
      <c r="H11" s="11">
        <v>43699</v>
      </c>
      <c r="I11" s="3">
        <v>9</v>
      </c>
      <c r="J11" s="2" t="s">
        <v>97</v>
      </c>
      <c r="K11" s="2" t="s">
        <v>98</v>
      </c>
      <c r="L11" s="2" t="s">
        <v>99</v>
      </c>
      <c r="M11" s="3">
        <v>23</v>
      </c>
      <c r="N11" s="7" t="s">
        <v>54</v>
      </c>
      <c r="O11" s="7" t="s">
        <v>100</v>
      </c>
      <c r="P11" s="2" t="s">
        <v>101</v>
      </c>
      <c r="S11" s="3">
        <v>9</v>
      </c>
      <c r="T11" s="13">
        <f>ABS(3.49-3.47)/3.49</f>
        <v>5.7306590257879706E-3</v>
      </c>
      <c r="U11" s="3">
        <v>23</v>
      </c>
      <c r="V11" s="12">
        <f>ABS(3.96-3.92)/3.96</f>
        <v>1.0101010101010111E-2</v>
      </c>
    </row>
    <row r="12" spans="1:25" x14ac:dyDescent="0.2">
      <c r="A12" s="7" t="s">
        <v>14</v>
      </c>
      <c r="B12" s="9">
        <v>4.7622119047619051</v>
      </c>
      <c r="C12" s="9">
        <v>4.7805</v>
      </c>
      <c r="D12" s="9">
        <v>0.6557206681257971</v>
      </c>
      <c r="F12" s="15"/>
      <c r="G12" s="15"/>
      <c r="H12" s="11">
        <v>43704</v>
      </c>
      <c r="I12" s="3">
        <v>10</v>
      </c>
      <c r="J12" s="2" t="s">
        <v>82</v>
      </c>
      <c r="K12" s="2" t="s">
        <v>98</v>
      </c>
      <c r="L12" s="2" t="s">
        <v>102</v>
      </c>
      <c r="M12" s="3">
        <v>24</v>
      </c>
      <c r="N12" s="2" t="s">
        <v>103</v>
      </c>
      <c r="O12" s="2" t="s">
        <v>104</v>
      </c>
      <c r="P12" s="2" t="s">
        <v>105</v>
      </c>
      <c r="S12" s="3">
        <v>10</v>
      </c>
      <c r="T12" s="13">
        <f>ABS(3.51-3.47)/3.51</f>
        <v>1.139601139601128E-2</v>
      </c>
      <c r="U12" s="3">
        <v>24</v>
      </c>
      <c r="V12" s="12">
        <f>ABS(4.67-4.66)/4.67</f>
        <v>2.1413276231262929E-3</v>
      </c>
    </row>
    <row r="13" spans="1:25" x14ac:dyDescent="0.2">
      <c r="A13" s="7" t="s">
        <v>15</v>
      </c>
      <c r="B13" s="9">
        <v>3.5363880952380948</v>
      </c>
      <c r="C13" s="9">
        <v>3.5139999999999998</v>
      </c>
      <c r="D13" s="9">
        <v>7.9198577355116997E-2</v>
      </c>
      <c r="F13" s="15"/>
      <c r="G13" s="15"/>
      <c r="H13" s="11">
        <v>43748</v>
      </c>
      <c r="I13" s="3">
        <v>11</v>
      </c>
      <c r="J13" s="2" t="s">
        <v>106</v>
      </c>
      <c r="K13" s="2" t="s">
        <v>70</v>
      </c>
      <c r="L13" s="2" t="s">
        <v>107</v>
      </c>
      <c r="M13" s="3">
        <v>25</v>
      </c>
      <c r="N13" s="2" t="s">
        <v>108</v>
      </c>
      <c r="O13" s="2" t="s">
        <v>109</v>
      </c>
      <c r="P13" s="2" t="s">
        <v>110</v>
      </c>
      <c r="S13" s="3">
        <v>11</v>
      </c>
      <c r="T13" s="13">
        <f>ABS(3.23-3.13)/3.23</f>
        <v>3.0959752321981452E-2</v>
      </c>
      <c r="U13" s="3">
        <v>25</v>
      </c>
      <c r="V13" s="12">
        <f>ABS(4.53-4.5)/4.53</f>
        <v>6.6225165562914454E-3</v>
      </c>
    </row>
    <row r="14" spans="1:25" x14ac:dyDescent="0.2">
      <c r="A14" s="7" t="s">
        <v>16</v>
      </c>
      <c r="B14" s="9">
        <v>5.2503238095238096</v>
      </c>
      <c r="C14" s="9">
        <v>5.2234999999999996</v>
      </c>
      <c r="D14" s="9">
        <v>1.052985701582525</v>
      </c>
      <c r="F14" s="15"/>
      <c r="G14" s="15" t="s">
        <v>121</v>
      </c>
      <c r="H14" s="11">
        <v>43691</v>
      </c>
      <c r="I14" s="3">
        <v>12</v>
      </c>
      <c r="J14" s="2" t="s">
        <v>111</v>
      </c>
      <c r="K14" s="2" t="s">
        <v>112</v>
      </c>
      <c r="L14" s="2" t="s">
        <v>89</v>
      </c>
      <c r="M14" s="3">
        <v>26</v>
      </c>
      <c r="N14" s="2" t="s">
        <v>113</v>
      </c>
      <c r="O14" s="2" t="s">
        <v>78</v>
      </c>
      <c r="P14" s="2" t="s">
        <v>110</v>
      </c>
      <c r="S14" s="3">
        <v>12</v>
      </c>
      <c r="T14" s="13">
        <f>ABS(3.85-3.77)/3.85</f>
        <v>2.0779220779220797E-2</v>
      </c>
      <c r="U14" s="3">
        <v>26</v>
      </c>
      <c r="V14" s="12">
        <f>ABS(4.54-4.49)/4.54</f>
        <v>1.1013215859030798E-2</v>
      </c>
    </row>
    <row r="15" spans="1:25" x14ac:dyDescent="0.2">
      <c r="A15" s="7" t="s">
        <v>17</v>
      </c>
      <c r="B15" s="9">
        <v>3.2406285714285712</v>
      </c>
      <c r="C15" s="9">
        <v>3.1709999999999998</v>
      </c>
      <c r="D15" s="9">
        <v>0.1438643790644048</v>
      </c>
      <c r="F15" s="15"/>
      <c r="G15" s="15"/>
      <c r="H15" s="11">
        <v>43746</v>
      </c>
      <c r="I15" s="3">
        <v>13</v>
      </c>
      <c r="J15" s="2" t="s">
        <v>114</v>
      </c>
      <c r="K15" s="2" t="s">
        <v>115</v>
      </c>
      <c r="L15" s="2" t="s">
        <v>77</v>
      </c>
      <c r="M15" s="3">
        <v>27</v>
      </c>
      <c r="N15" s="2" t="s">
        <v>116</v>
      </c>
      <c r="O15" s="2" t="s">
        <v>117</v>
      </c>
      <c r="P15" s="2" t="s">
        <v>110</v>
      </c>
      <c r="S15" s="3">
        <v>13</v>
      </c>
      <c r="T15" s="13">
        <f>ABS(3.29-3.25)/3.29</f>
        <v>1.2158054711246211E-2</v>
      </c>
      <c r="U15" s="3">
        <v>27</v>
      </c>
      <c r="V15" s="12">
        <f>ABS(4.56-4.57)/4.56</f>
        <v>2.1929824561404991E-3</v>
      </c>
    </row>
    <row r="16" spans="1:25" x14ac:dyDescent="0.2">
      <c r="A16" s="7" t="s">
        <v>18</v>
      </c>
      <c r="B16" s="9">
        <v>5.2619452380952394</v>
      </c>
      <c r="C16" s="9">
        <v>5.2545000000000002</v>
      </c>
      <c r="D16" s="9">
        <v>1.065662660649163</v>
      </c>
      <c r="F16" s="15"/>
      <c r="G16" s="15"/>
      <c r="H16" s="11">
        <v>43747</v>
      </c>
      <c r="I16" s="3">
        <v>14</v>
      </c>
      <c r="J16" s="2" t="s">
        <v>106</v>
      </c>
      <c r="K16" s="2" t="s">
        <v>93</v>
      </c>
      <c r="L16" s="2" t="s">
        <v>99</v>
      </c>
      <c r="M16" s="3">
        <v>28</v>
      </c>
      <c r="N16" s="2" t="s">
        <v>118</v>
      </c>
      <c r="O16" s="2" t="s">
        <v>119</v>
      </c>
      <c r="P16" s="2" t="s">
        <v>120</v>
      </c>
      <c r="S16" s="3">
        <v>14</v>
      </c>
      <c r="T16" s="13">
        <f>ABS(3.23-3.21)/3.23</f>
        <v>6.1919504643962904E-3</v>
      </c>
      <c r="U16" s="3">
        <v>28</v>
      </c>
      <c r="V16" s="12">
        <f>ABS(4.45-4.44)/4.45</f>
        <v>2.2471910112359071E-3</v>
      </c>
    </row>
    <row r="17" spans="1:8" x14ac:dyDescent="0.2">
      <c r="A17" s="7" t="s">
        <v>19</v>
      </c>
      <c r="B17" s="9">
        <v>3.208873809523809</v>
      </c>
      <c r="C17" s="9">
        <v>3.133</v>
      </c>
      <c r="D17" s="9">
        <v>0.15787163082197009</v>
      </c>
    </row>
    <row r="18" spans="1:8" x14ac:dyDescent="0.2">
      <c r="A18" s="7" t="s">
        <v>20</v>
      </c>
      <c r="B18" s="9">
        <v>3.8672571428571429</v>
      </c>
      <c r="C18" s="9">
        <v>3.92</v>
      </c>
      <c r="D18" s="9">
        <v>1.8540584447465429</v>
      </c>
      <c r="H18" s="11"/>
    </row>
    <row r="19" spans="1:8" x14ac:dyDescent="0.2">
      <c r="A19" s="7" t="s">
        <v>21</v>
      </c>
      <c r="B19" s="9">
        <v>3.4855380952380952</v>
      </c>
      <c r="C19" s="9">
        <v>3.4670000000000001</v>
      </c>
      <c r="D19" s="9">
        <v>0.1214733378769966</v>
      </c>
    </row>
    <row r="20" spans="1:8" x14ac:dyDescent="0.2">
      <c r="A20" s="7" t="s">
        <v>22</v>
      </c>
      <c r="B20" s="9">
        <v>4.6739499999999996</v>
      </c>
      <c r="C20" s="9">
        <v>4.657</v>
      </c>
      <c r="D20" s="9">
        <v>0.38608025910136923</v>
      </c>
    </row>
    <row r="21" spans="1:8" x14ac:dyDescent="0.2">
      <c r="A21" s="7" t="s">
        <v>23</v>
      </c>
      <c r="B21" s="9">
        <v>3.5115309523809519</v>
      </c>
      <c r="C21" s="9">
        <v>3.4670000000000001</v>
      </c>
      <c r="D21" s="9">
        <v>9.8834866225978327E-2</v>
      </c>
    </row>
    <row r="22" spans="1:8" x14ac:dyDescent="0.2">
      <c r="A22" s="7" t="s">
        <v>24</v>
      </c>
      <c r="B22" s="9">
        <v>4.5251214285714294</v>
      </c>
      <c r="C22" s="9">
        <v>4.4950000000000001</v>
      </c>
      <c r="D22" s="9">
        <v>0.43683988537972912</v>
      </c>
    </row>
    <row r="23" spans="1:8" x14ac:dyDescent="0.2">
      <c r="A23" s="7" t="s">
        <v>25</v>
      </c>
      <c r="B23" s="9">
        <v>3.225685714285714</v>
      </c>
      <c r="C23" s="9">
        <v>3.133</v>
      </c>
      <c r="D23" s="9">
        <v>0.20527280011843341</v>
      </c>
    </row>
    <row r="24" spans="1:8" x14ac:dyDescent="0.2">
      <c r="A24" s="7" t="s">
        <v>26</v>
      </c>
      <c r="B24" s="9">
        <v>4.5407357142857139</v>
      </c>
      <c r="C24" s="9">
        <v>4.4885000000000002</v>
      </c>
      <c r="D24" s="9">
        <v>0.43754964168222421</v>
      </c>
    </row>
    <row r="25" spans="1:8" x14ac:dyDescent="0.2">
      <c r="A25" s="7" t="s">
        <v>27</v>
      </c>
      <c r="B25" s="9">
        <v>3.8507928571428569</v>
      </c>
      <c r="C25" s="9">
        <v>3.7679999999999998</v>
      </c>
      <c r="D25" s="9">
        <v>0.14322225146258849</v>
      </c>
    </row>
    <row r="26" spans="1:8" x14ac:dyDescent="0.2">
      <c r="A26" s="7" t="s">
        <v>28</v>
      </c>
      <c r="B26" s="9">
        <v>4.5574190476190477</v>
      </c>
      <c r="C26" s="9">
        <v>4.5739999999999998</v>
      </c>
      <c r="D26" s="9">
        <v>0.43502044021770447</v>
      </c>
    </row>
    <row r="27" spans="1:8" x14ac:dyDescent="0.2">
      <c r="A27" s="7" t="s">
        <v>29</v>
      </c>
      <c r="B27" s="9">
        <v>3.2866952380952381</v>
      </c>
      <c r="C27" s="9">
        <v>3.25</v>
      </c>
      <c r="D27" s="9">
        <v>0.1277115166335836</v>
      </c>
    </row>
    <row r="28" spans="1:8" x14ac:dyDescent="0.2">
      <c r="A28" s="7" t="s">
        <v>30</v>
      </c>
      <c r="B28" s="9">
        <v>4.4473595238095234</v>
      </c>
      <c r="C28" s="9">
        <v>4.4429999999999996</v>
      </c>
      <c r="D28" s="9">
        <v>0.43294042293786239</v>
      </c>
    </row>
    <row r="29" spans="1:8" x14ac:dyDescent="0.2">
      <c r="A29" s="7" t="s">
        <v>31</v>
      </c>
      <c r="B29" s="9">
        <v>3.2338</v>
      </c>
      <c r="C29" s="9">
        <v>3.21</v>
      </c>
      <c r="D29" s="9">
        <v>0.1224541139523958</v>
      </c>
    </row>
    <row r="30" spans="1:8" x14ac:dyDescent="0.2">
      <c r="A30" s="2" t="s">
        <v>32</v>
      </c>
      <c r="B30" s="6">
        <v>27.77225952380952</v>
      </c>
      <c r="C30" s="6">
        <v>28.273499999999999</v>
      </c>
      <c r="D30" s="6">
        <v>2.7962374083228041</v>
      </c>
    </row>
    <row r="31" spans="1:8" x14ac:dyDescent="0.2">
      <c r="A31" s="2" t="s">
        <v>33</v>
      </c>
      <c r="B31" s="6">
        <v>28.348292857142859</v>
      </c>
      <c r="C31" s="6">
        <v>29.212499999999999</v>
      </c>
      <c r="D31" s="6">
        <v>5.1216452889030348</v>
      </c>
    </row>
    <row r="32" spans="1:8" x14ac:dyDescent="0.2">
      <c r="A32" s="2" t="s">
        <v>34</v>
      </c>
      <c r="B32" s="6">
        <v>30.296052380952379</v>
      </c>
      <c r="C32" s="6">
        <v>30.983499999999999</v>
      </c>
      <c r="D32" s="6">
        <v>4.7825194044615849</v>
      </c>
    </row>
    <row r="33" spans="1:4" x14ac:dyDescent="0.2">
      <c r="A33" s="2" t="s">
        <v>35</v>
      </c>
      <c r="B33" s="6">
        <v>33.033457142857152</v>
      </c>
      <c r="C33" s="6">
        <v>33.474499999999999</v>
      </c>
      <c r="D33" s="6">
        <v>4.4014344163904759</v>
      </c>
    </row>
    <row r="34" spans="1:4" x14ac:dyDescent="0.2">
      <c r="A34" s="2" t="s">
        <v>36</v>
      </c>
      <c r="B34" s="6">
        <v>36.045980952380951</v>
      </c>
      <c r="C34" s="6">
        <v>36.479500000000002</v>
      </c>
      <c r="D34" s="6">
        <v>4.5565229295235143</v>
      </c>
    </row>
    <row r="35" spans="1:4" x14ac:dyDescent="0.2">
      <c r="A35" s="2" t="s">
        <v>37</v>
      </c>
      <c r="B35" s="6">
        <v>29.511038095238099</v>
      </c>
      <c r="C35" s="6">
        <v>29.734500000000001</v>
      </c>
      <c r="D35" s="6">
        <v>3.5652245656894999</v>
      </c>
    </row>
    <row r="36" spans="1:4" x14ac:dyDescent="0.2">
      <c r="A36" s="2" t="s">
        <v>38</v>
      </c>
      <c r="B36" s="6">
        <v>31.837476190476188</v>
      </c>
      <c r="C36" s="6">
        <v>32.549999999999997</v>
      </c>
      <c r="D36" s="6">
        <v>4.693764641794286</v>
      </c>
    </row>
    <row r="37" spans="1:4" x14ac:dyDescent="0.2">
      <c r="A37" s="2" t="s">
        <v>39</v>
      </c>
      <c r="B37" s="6">
        <v>32.026121428571429</v>
      </c>
      <c r="C37" s="6">
        <v>32.6755</v>
      </c>
      <c r="D37" s="6">
        <v>4.8549264551567877</v>
      </c>
    </row>
    <row r="38" spans="1:4" x14ac:dyDescent="0.2">
      <c r="A38" s="2" t="s">
        <v>40</v>
      </c>
      <c r="B38" s="6">
        <v>24.516740476190481</v>
      </c>
      <c r="C38" s="6">
        <v>24.454000000000001</v>
      </c>
      <c r="D38" s="6">
        <v>1.825734732744114</v>
      </c>
    </row>
    <row r="39" spans="1:4" x14ac:dyDescent="0.2">
      <c r="A39" s="2" t="s">
        <v>41</v>
      </c>
      <c r="B39" s="6">
        <v>23.147500000000001</v>
      </c>
      <c r="C39" s="6">
        <v>23.328499999999998</v>
      </c>
      <c r="D39" s="6">
        <v>2.232340879415442</v>
      </c>
    </row>
    <row r="40" spans="1:4" x14ac:dyDescent="0.2">
      <c r="A40" s="2" t="s">
        <v>42</v>
      </c>
      <c r="B40" s="6">
        <v>25.654721428571431</v>
      </c>
      <c r="C40" s="6">
        <v>25.673500000000001</v>
      </c>
      <c r="D40" s="6">
        <v>2.750302889983554</v>
      </c>
    </row>
    <row r="41" spans="1:4" x14ac:dyDescent="0.2">
      <c r="A41" s="2" t="s">
        <v>43</v>
      </c>
      <c r="B41" s="6">
        <v>21.153502380952379</v>
      </c>
      <c r="C41" s="6">
        <v>21.215499999999999</v>
      </c>
      <c r="D41" s="6">
        <v>2.6000440940806691</v>
      </c>
    </row>
    <row r="42" spans="1:4" x14ac:dyDescent="0.2">
      <c r="A42" s="2" t="s">
        <v>44</v>
      </c>
      <c r="B42" s="6">
        <v>24.135464285714281</v>
      </c>
      <c r="C42" s="6">
        <v>24.2835</v>
      </c>
      <c r="D42" s="6">
        <v>2.7621301283568842</v>
      </c>
    </row>
    <row r="43" spans="1:4" x14ac:dyDescent="0.2">
      <c r="A43" s="2" t="s">
        <v>45</v>
      </c>
      <c r="B43" s="6">
        <v>26.464500000000001</v>
      </c>
      <c r="C43" s="6">
        <v>26.714500000000001</v>
      </c>
      <c r="D43" s="6">
        <v>2.5866928254568009</v>
      </c>
    </row>
  </sheetData>
  <mergeCells count="10">
    <mergeCell ref="F2:F10"/>
    <mergeCell ref="F11:F16"/>
    <mergeCell ref="G3:G6"/>
    <mergeCell ref="G7:G10"/>
    <mergeCell ref="G11:G13"/>
    <mergeCell ref="S1:T1"/>
    <mergeCell ref="U1:V1"/>
    <mergeCell ref="I1:L1"/>
    <mergeCell ref="M1:P1"/>
    <mergeCell ref="G14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Lincon Carneiro</cp:lastModifiedBy>
  <dcterms:created xsi:type="dcterms:W3CDTF">2023-11-02T00:21:55Z</dcterms:created>
  <dcterms:modified xsi:type="dcterms:W3CDTF">2023-12-16T19:27:39Z</dcterms:modified>
</cp:coreProperties>
</file>