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Материальные затраты" sheetId="1" r:id="rId1"/>
    <sheet name="Амортизация" sheetId="2" r:id="rId2"/>
    <sheet name="Расчет ЗП " sheetId="3" r:id="rId3"/>
    <sheet name="расчет цены" sheetId="4" r:id="rId4"/>
  </sheets>
  <calcPr calcId="145621"/>
</workbook>
</file>

<file path=xl/calcChain.xml><?xml version="1.0" encoding="utf-8"?>
<calcChain xmlns="http://schemas.openxmlformats.org/spreadsheetml/2006/main">
  <c r="G9" i="2" l="1"/>
  <c r="G8" i="2"/>
  <c r="G7" i="2"/>
  <c r="G6" i="2"/>
  <c r="E4" i="3"/>
  <c r="E6" i="3" l="1"/>
  <c r="C5" i="4" s="1"/>
  <c r="E5" i="3"/>
  <c r="G16" i="2"/>
  <c r="C6" i="4" s="1"/>
  <c r="E13" i="1"/>
  <c r="E12" i="1"/>
  <c r="E11" i="1"/>
  <c r="E10" i="1"/>
  <c r="E9" i="1"/>
  <c r="E8" i="1"/>
  <c r="E7" i="1"/>
  <c r="E6" i="1"/>
  <c r="E5" i="1"/>
  <c r="E4" i="1"/>
  <c r="E14" i="1" s="1"/>
  <c r="C4" i="4" s="1"/>
  <c r="E3" i="1"/>
  <c r="C8" i="4" l="1"/>
  <c r="C9" i="4" s="1"/>
  <c r="C10" i="4" l="1"/>
  <c r="C11" i="4" s="1"/>
  <c r="C12" i="4" l="1"/>
  <c r="C13" i="4" s="1"/>
</calcChain>
</file>

<file path=xl/sharedStrings.xml><?xml version="1.0" encoding="utf-8"?>
<sst xmlns="http://schemas.openxmlformats.org/spreadsheetml/2006/main" count="52" uniqueCount="44">
  <si>
    <t>№</t>
  </si>
  <si>
    <t>Материалы и комплектующие              (подробно расписать)</t>
  </si>
  <si>
    <t>Количество</t>
  </si>
  <si>
    <t>Стоимость единицы</t>
  </si>
  <si>
    <t xml:space="preserve">Итого </t>
  </si>
  <si>
    <t>Расчет амортизации на стадии изготовления макетного образца</t>
  </si>
  <si>
    <t>1.</t>
  </si>
  <si>
    <t>2.</t>
  </si>
  <si>
    <t>3.</t>
  </si>
  <si>
    <t>4.</t>
  </si>
  <si>
    <t>5.</t>
  </si>
  <si>
    <t>6.</t>
  </si>
  <si>
    <t>Статьи калькуляции</t>
  </si>
  <si>
    <t>Сумма, руб./ед.</t>
  </si>
  <si>
    <t>Материалы и комплектующие</t>
  </si>
  <si>
    <t>Отпускная цена с учетом НДС</t>
  </si>
  <si>
    <t xml:space="preserve">Амортизационные отчисления </t>
  </si>
  <si>
    <t xml:space="preserve">Норма времени </t>
  </si>
  <si>
    <t>Стоимость 1 часа, руб.</t>
  </si>
  <si>
    <t>итого</t>
  </si>
  <si>
    <t>Итого</t>
  </si>
  <si>
    <t>Количество наставников</t>
  </si>
  <si>
    <t>Расчет фонда  оплаты труда наставников</t>
  </si>
  <si>
    <t>начисления на ЗП</t>
  </si>
  <si>
    <t xml:space="preserve">итого </t>
  </si>
  <si>
    <t>Фонд оплаты труда</t>
  </si>
  <si>
    <t>Канцелярские и хозяйственные товары</t>
  </si>
  <si>
    <t>Расходные материалы, запчасти для оргтехники</t>
  </si>
  <si>
    <t>3Д-Принтер</t>
  </si>
  <si>
    <t>Мебель ученическая</t>
  </si>
  <si>
    <t>Наименование оборудования</t>
  </si>
  <si>
    <t>Стоимость, руб.</t>
  </si>
  <si>
    <t>Годовая норма амортизации, %</t>
  </si>
  <si>
    <t>Годовая норма времени работы, час</t>
  </si>
  <si>
    <t xml:space="preserve">Время работы оборудования в образовательном процессе , час </t>
  </si>
  <si>
    <t>Сумма начисленной амортизации гр.6=(2)*(3)/(4)*(5)</t>
  </si>
  <si>
    <t xml:space="preserve">Компьютер в сборе </t>
  </si>
  <si>
    <t>Накладные  расходы, 11%</t>
  </si>
  <si>
    <t>Себестоимость</t>
  </si>
  <si>
    <t>Нормативная прибыль, 25%</t>
  </si>
  <si>
    <t>Цена без учета НДС</t>
  </si>
  <si>
    <t>НДС,20%</t>
  </si>
  <si>
    <t>Расчет цены</t>
  </si>
  <si>
    <t>на 1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</si>
</sst>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2"/>
      <color rgb="FFC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5" sqref="C5"/>
    </sheetView>
  </sheetViews>
  <sheetFormatPr defaultRowHeight="15" x14ac:dyDescent="0.25"/>
  <cols>
    <col min="1" max="1" width="6.7109375" customWidth="1"/>
    <col min="2" max="2" width="29" customWidth="1"/>
    <col min="3" max="3" width="14" customWidth="1"/>
    <col min="4" max="4" width="12.5703125" customWidth="1"/>
    <col min="5" max="5" width="16" customWidth="1"/>
  </cols>
  <sheetData>
    <row r="1" spans="1: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 ht="15.75" thickBot="1" x14ac:dyDescent="0.3">
      <c r="A2" s="27"/>
      <c r="B2" s="28"/>
      <c r="C2" s="23"/>
      <c r="D2" s="23"/>
      <c r="E2" s="23"/>
    </row>
    <row r="3" spans="1:5" ht="30.75" thickBot="1" x14ac:dyDescent="0.3">
      <c r="A3" s="4">
        <v>1</v>
      </c>
      <c r="B3" s="15" t="s">
        <v>26</v>
      </c>
      <c r="C3" s="3"/>
      <c r="D3" s="3"/>
      <c r="E3" s="3">
        <f>C3*D3</f>
        <v>0</v>
      </c>
    </row>
    <row r="4" spans="1:5" ht="32.25" customHeight="1" thickBot="1" x14ac:dyDescent="0.3">
      <c r="A4" s="4">
        <v>2</v>
      </c>
      <c r="B4" s="15" t="s">
        <v>27</v>
      </c>
      <c r="C4" s="15"/>
      <c r="D4" s="15"/>
      <c r="E4" s="15">
        <f t="shared" ref="E4:E13" si="0">C4*D4</f>
        <v>0</v>
      </c>
    </row>
    <row r="5" spans="1:5" ht="15.75" thickBot="1" x14ac:dyDescent="0.3">
      <c r="A5" s="4">
        <v>3</v>
      </c>
      <c r="B5" s="15"/>
      <c r="C5" s="15"/>
      <c r="D5" s="15"/>
      <c r="E5" s="15">
        <f t="shared" si="0"/>
        <v>0</v>
      </c>
    </row>
    <row r="6" spans="1:5" ht="15.75" thickBot="1" x14ac:dyDescent="0.3">
      <c r="A6" s="4">
        <v>4</v>
      </c>
      <c r="B6" s="15"/>
      <c r="C6" s="15"/>
      <c r="D6" s="15"/>
      <c r="E6" s="15">
        <f t="shared" si="0"/>
        <v>0</v>
      </c>
    </row>
    <row r="7" spans="1:5" ht="15.75" thickBot="1" x14ac:dyDescent="0.3">
      <c r="A7" s="4">
        <v>5</v>
      </c>
      <c r="B7" s="15"/>
      <c r="C7" s="15"/>
      <c r="D7" s="15"/>
      <c r="E7" s="15">
        <f t="shared" si="0"/>
        <v>0</v>
      </c>
    </row>
    <row r="8" spans="1:5" ht="15.75" thickBot="1" x14ac:dyDescent="0.3">
      <c r="A8" s="4">
        <v>6</v>
      </c>
      <c r="B8" s="15"/>
      <c r="C8" s="15"/>
      <c r="D8" s="15"/>
      <c r="E8" s="15">
        <f t="shared" si="0"/>
        <v>0</v>
      </c>
    </row>
    <row r="9" spans="1:5" ht="15.75" thickBot="1" x14ac:dyDescent="0.3">
      <c r="A9" s="4">
        <v>7</v>
      </c>
      <c r="B9" s="15"/>
      <c r="C9" s="15"/>
      <c r="D9" s="15"/>
      <c r="E9" s="15">
        <f t="shared" si="0"/>
        <v>0</v>
      </c>
    </row>
    <row r="10" spans="1:5" ht="15.75" thickBot="1" x14ac:dyDescent="0.3">
      <c r="A10" s="4">
        <v>8</v>
      </c>
      <c r="B10" s="15"/>
      <c r="C10" s="15"/>
      <c r="D10" s="15"/>
      <c r="E10" s="15">
        <f t="shared" si="0"/>
        <v>0</v>
      </c>
    </row>
    <row r="11" spans="1:5" ht="15.75" thickBot="1" x14ac:dyDescent="0.3">
      <c r="A11" s="4">
        <v>9</v>
      </c>
      <c r="B11" s="15"/>
      <c r="C11" s="15"/>
      <c r="D11" s="15"/>
      <c r="E11" s="15">
        <f t="shared" si="0"/>
        <v>0</v>
      </c>
    </row>
    <row r="12" spans="1:5" ht="15.75" thickBot="1" x14ac:dyDescent="0.3">
      <c r="A12" s="4">
        <v>10</v>
      </c>
      <c r="B12" s="15"/>
      <c r="C12" s="15"/>
      <c r="D12" s="15"/>
      <c r="E12" s="15">
        <f t="shared" si="0"/>
        <v>0</v>
      </c>
    </row>
    <row r="13" spans="1:5" ht="15.75" thickBot="1" x14ac:dyDescent="0.3">
      <c r="A13" s="4">
        <v>11</v>
      </c>
      <c r="B13" s="15"/>
      <c r="C13" s="15"/>
      <c r="D13" s="15"/>
      <c r="E13" s="15">
        <f t="shared" si="0"/>
        <v>0</v>
      </c>
    </row>
    <row r="14" spans="1:5" ht="15.75" thickBot="1" x14ac:dyDescent="0.3">
      <c r="A14" s="24" t="s">
        <v>20</v>
      </c>
      <c r="B14" s="25"/>
      <c r="C14" s="25"/>
      <c r="D14" s="26"/>
      <c r="E14" s="3">
        <f>SUM(E3:E13)</f>
        <v>0</v>
      </c>
    </row>
  </sheetData>
  <mergeCells count="6">
    <mergeCell ref="E1:E2"/>
    <mergeCell ref="A14:D14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workbookViewId="0">
      <selection activeCell="C25" sqref="C25"/>
    </sheetView>
  </sheetViews>
  <sheetFormatPr defaultRowHeight="15" x14ac:dyDescent="0.25"/>
  <cols>
    <col min="2" max="2" width="21.5703125" customWidth="1"/>
    <col min="3" max="3" width="18.5703125" customWidth="1"/>
    <col min="4" max="4" width="15.42578125" customWidth="1"/>
    <col min="5" max="5" width="18.28515625" customWidth="1"/>
    <col min="6" max="6" width="20.7109375" customWidth="1"/>
    <col min="7" max="7" width="19.42578125" customWidth="1"/>
  </cols>
  <sheetData>
    <row r="1" spans="1:9" ht="18.75" x14ac:dyDescent="0.25">
      <c r="A1" s="29" t="s">
        <v>5</v>
      </c>
      <c r="B1" s="30"/>
      <c r="C1" s="30"/>
      <c r="D1" s="30"/>
      <c r="E1" s="30"/>
      <c r="F1" s="30"/>
      <c r="G1" s="30"/>
      <c r="H1" s="30"/>
      <c r="I1" s="30"/>
    </row>
    <row r="2" spans="1:9" ht="15.75" thickBot="1" x14ac:dyDescent="0.3"/>
    <row r="3" spans="1:9" ht="31.5" customHeight="1" x14ac:dyDescent="0.25">
      <c r="A3" s="31" t="s">
        <v>0</v>
      </c>
      <c r="B3" s="33" t="s">
        <v>30</v>
      </c>
      <c r="C3" s="33" t="s">
        <v>31</v>
      </c>
      <c r="D3" s="22" t="s">
        <v>32</v>
      </c>
      <c r="E3" s="22" t="s">
        <v>33</v>
      </c>
      <c r="F3" s="22" t="s">
        <v>34</v>
      </c>
      <c r="G3" s="22" t="s">
        <v>35</v>
      </c>
    </row>
    <row r="4" spans="1:9" ht="98.25" customHeight="1" thickBot="1" x14ac:dyDescent="0.3">
      <c r="A4" s="32"/>
      <c r="B4" s="34"/>
      <c r="C4" s="34"/>
      <c r="D4" s="27"/>
      <c r="E4" s="28"/>
      <c r="F4" s="27"/>
      <c r="G4" s="27"/>
    </row>
    <row r="5" spans="1:9" ht="16.5" customHeight="1" thickBot="1" x14ac:dyDescent="0.3">
      <c r="A5" s="12"/>
      <c r="B5" s="17">
        <v>1</v>
      </c>
      <c r="C5" s="17">
        <v>2</v>
      </c>
      <c r="D5" s="14">
        <v>3</v>
      </c>
      <c r="E5" s="16">
        <v>4</v>
      </c>
      <c r="F5" s="14">
        <v>5</v>
      </c>
      <c r="G5" s="14">
        <v>6</v>
      </c>
    </row>
    <row r="6" spans="1:9" ht="16.5" thickBot="1" x14ac:dyDescent="0.3">
      <c r="A6" s="2" t="s">
        <v>6</v>
      </c>
      <c r="B6" s="14" t="s">
        <v>36</v>
      </c>
      <c r="C6" s="21">
        <v>43000</v>
      </c>
      <c r="D6" s="6">
        <v>20</v>
      </c>
      <c r="E6" s="6">
        <v>2106</v>
      </c>
      <c r="F6" s="6">
        <v>144</v>
      </c>
      <c r="G6" s="18">
        <f>(C6*D6/100/E6)*F6</f>
        <v>588.03418803418799</v>
      </c>
    </row>
    <row r="7" spans="1:9" ht="16.5" thickBot="1" x14ac:dyDescent="0.3">
      <c r="A7" s="2" t="s">
        <v>7</v>
      </c>
      <c r="B7" s="14" t="s">
        <v>28</v>
      </c>
      <c r="C7" s="21">
        <v>200000</v>
      </c>
      <c r="D7" s="6">
        <v>20</v>
      </c>
      <c r="E7" s="6">
        <v>2106</v>
      </c>
      <c r="F7" s="20">
        <v>144</v>
      </c>
      <c r="G7" s="18">
        <f t="shared" ref="G7:G9" si="0">(C7*D7/100/E7)*F7</f>
        <v>2735.0427350427349</v>
      </c>
    </row>
    <row r="8" spans="1:9" ht="32.25" thickBot="1" x14ac:dyDescent="0.3">
      <c r="A8" s="2" t="s">
        <v>10</v>
      </c>
      <c r="B8" s="14" t="s">
        <v>29</v>
      </c>
      <c r="C8" s="21">
        <v>14200</v>
      </c>
      <c r="D8" s="6">
        <v>20</v>
      </c>
      <c r="E8" s="6">
        <v>2106</v>
      </c>
      <c r="F8" s="6">
        <v>144</v>
      </c>
      <c r="G8" s="18">
        <f t="shared" si="0"/>
        <v>194.18803418803418</v>
      </c>
    </row>
    <row r="9" spans="1:9" ht="16.5" thickBot="1" x14ac:dyDescent="0.3">
      <c r="A9" s="2" t="s">
        <v>11</v>
      </c>
      <c r="B9" s="6"/>
      <c r="C9" s="6"/>
      <c r="D9" s="6">
        <v>20</v>
      </c>
      <c r="E9" s="6">
        <v>2106</v>
      </c>
      <c r="F9" s="6">
        <v>144</v>
      </c>
      <c r="G9" s="18">
        <f t="shared" si="0"/>
        <v>0</v>
      </c>
    </row>
    <row r="10" spans="1:9" ht="16.5" thickBot="1" x14ac:dyDescent="0.3">
      <c r="A10" s="2"/>
      <c r="B10" s="6"/>
      <c r="C10" s="6"/>
      <c r="D10" s="6"/>
      <c r="E10" s="6"/>
      <c r="F10" s="6"/>
      <c r="G10" s="18"/>
    </row>
    <row r="11" spans="1:9" ht="16.5" thickBot="1" x14ac:dyDescent="0.3">
      <c r="A11" s="2"/>
      <c r="B11" s="6"/>
      <c r="C11" s="6"/>
      <c r="D11" s="6"/>
      <c r="E11" s="6"/>
      <c r="F11" s="6"/>
      <c r="G11" s="18"/>
    </row>
    <row r="12" spans="1:9" ht="16.5" thickBot="1" x14ac:dyDescent="0.3">
      <c r="A12" s="2"/>
      <c r="B12" s="6"/>
      <c r="C12" s="6"/>
      <c r="D12" s="6"/>
      <c r="E12" s="6"/>
      <c r="F12" s="6"/>
      <c r="G12" s="18"/>
    </row>
    <row r="13" spans="1:9" ht="16.5" thickBot="1" x14ac:dyDescent="0.3">
      <c r="A13" s="2"/>
      <c r="B13" s="6"/>
      <c r="C13" s="6"/>
      <c r="D13" s="6"/>
      <c r="E13" s="1"/>
      <c r="F13" s="6"/>
      <c r="G13" s="18"/>
    </row>
    <row r="14" spans="1:9" ht="16.5" thickBot="1" x14ac:dyDescent="0.3">
      <c r="A14" s="2"/>
      <c r="B14" s="6"/>
      <c r="C14" s="6"/>
      <c r="D14" s="6"/>
      <c r="E14" s="1"/>
      <c r="F14" s="6"/>
      <c r="G14" s="18"/>
    </row>
    <row r="15" spans="1:9" ht="16.5" thickBot="1" x14ac:dyDescent="0.3">
      <c r="A15" s="2"/>
      <c r="B15" s="6"/>
      <c r="C15" s="6"/>
      <c r="D15" s="6"/>
      <c r="E15" s="1"/>
      <c r="F15" s="6"/>
      <c r="G15" s="18"/>
    </row>
    <row r="16" spans="1:9" ht="16.5" thickBot="1" x14ac:dyDescent="0.3">
      <c r="A16" s="2"/>
      <c r="B16" s="5"/>
      <c r="C16" s="1"/>
      <c r="D16" s="1"/>
      <c r="E16" s="1"/>
      <c r="F16" s="6" t="s">
        <v>19</v>
      </c>
      <c r="G16" s="18">
        <f>SUM(G6:G15)</f>
        <v>3517.264957264957</v>
      </c>
    </row>
  </sheetData>
  <mergeCells count="8">
    <mergeCell ref="A1:I1"/>
    <mergeCell ref="A3:A4"/>
    <mergeCell ref="C3:C4"/>
    <mergeCell ref="D3:D4"/>
    <mergeCell ref="F3:F4"/>
    <mergeCell ref="B3:B4"/>
    <mergeCell ref="E3:E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5" sqref="G15"/>
    </sheetView>
  </sheetViews>
  <sheetFormatPr defaultRowHeight="15" x14ac:dyDescent="0.25"/>
  <cols>
    <col min="1" max="1" width="5.28515625" customWidth="1"/>
    <col min="2" max="2" width="23.5703125" customWidth="1"/>
    <col min="3" max="3" width="29.28515625" customWidth="1"/>
    <col min="4" max="4" width="14" customWidth="1"/>
    <col min="5" max="5" width="18.42578125" customWidth="1"/>
  </cols>
  <sheetData>
    <row r="1" spans="1:6" ht="20.25" x14ac:dyDescent="0.3">
      <c r="C1" s="7" t="s">
        <v>22</v>
      </c>
      <c r="D1" s="7"/>
    </row>
    <row r="2" spans="1:6" ht="15.75" thickBot="1" x14ac:dyDescent="0.3"/>
    <row r="3" spans="1:6" ht="48" thickBot="1" x14ac:dyDescent="0.3">
      <c r="A3" s="8" t="s">
        <v>0</v>
      </c>
      <c r="B3" s="9" t="s">
        <v>18</v>
      </c>
      <c r="C3" s="9" t="s">
        <v>17</v>
      </c>
      <c r="D3" s="9" t="s">
        <v>21</v>
      </c>
      <c r="E3" s="9" t="s">
        <v>20</v>
      </c>
    </row>
    <row r="4" spans="1:6" ht="16.5" thickBot="1" x14ac:dyDescent="0.3">
      <c r="A4" s="2" t="s">
        <v>6</v>
      </c>
      <c r="B4" s="14">
        <v>360</v>
      </c>
      <c r="C4" s="14">
        <v>144</v>
      </c>
      <c r="D4" s="14">
        <v>2</v>
      </c>
      <c r="E4" s="14">
        <f>B4*C4*D4/20</f>
        <v>5184</v>
      </c>
    </row>
    <row r="5" spans="1:6" ht="16.5" thickBot="1" x14ac:dyDescent="0.3">
      <c r="A5" s="13" t="s">
        <v>7</v>
      </c>
      <c r="B5" s="14"/>
      <c r="C5" s="14" t="s">
        <v>23</v>
      </c>
      <c r="D5" s="14">
        <v>30.2</v>
      </c>
      <c r="E5" s="19">
        <f>E4*D5/100</f>
        <v>1565.568</v>
      </c>
    </row>
    <row r="6" spans="1:6" ht="16.5" thickBot="1" x14ac:dyDescent="0.3">
      <c r="A6" s="2"/>
      <c r="B6" s="14"/>
      <c r="C6" s="14" t="s">
        <v>24</v>
      </c>
      <c r="D6" s="14"/>
      <c r="E6" s="19">
        <f>E4+E5</f>
        <v>6749.5680000000002</v>
      </c>
      <c r="F6" t="s">
        <v>43</v>
      </c>
    </row>
    <row r="12" spans="1:6" x14ac:dyDescent="0.25">
      <c r="C12" s="10"/>
      <c r="D12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9" sqref="H19"/>
    </sheetView>
  </sheetViews>
  <sheetFormatPr defaultRowHeight="15" x14ac:dyDescent="0.25"/>
  <cols>
    <col min="2" max="2" width="35.140625" customWidth="1"/>
    <col min="3" max="3" width="50.42578125" customWidth="1"/>
  </cols>
  <sheetData>
    <row r="1" spans="1:3" x14ac:dyDescent="0.25">
      <c r="B1" s="40" t="s">
        <v>42</v>
      </c>
      <c r="C1" s="41"/>
    </row>
    <row r="2" spans="1:3" ht="15.75" thickBot="1" x14ac:dyDescent="0.3">
      <c r="B2" s="42"/>
      <c r="C2" s="42"/>
    </row>
    <row r="3" spans="1:3" ht="21" thickBot="1" x14ac:dyDescent="0.3">
      <c r="A3" s="8" t="s">
        <v>0</v>
      </c>
      <c r="B3" s="9" t="s">
        <v>12</v>
      </c>
      <c r="C3" s="9" t="s">
        <v>13</v>
      </c>
    </row>
    <row r="4" spans="1:3" ht="16.5" thickBot="1" x14ac:dyDescent="0.3">
      <c r="A4" s="13" t="s">
        <v>6</v>
      </c>
      <c r="B4" s="1" t="s">
        <v>14</v>
      </c>
      <c r="C4" s="6">
        <f>'Материальные затраты'!E14</f>
        <v>0</v>
      </c>
    </row>
    <row r="5" spans="1:3" ht="16.5" thickBot="1" x14ac:dyDescent="0.3">
      <c r="A5" s="13" t="s">
        <v>7</v>
      </c>
      <c r="B5" s="1" t="s">
        <v>25</v>
      </c>
      <c r="C5" s="18">
        <f>'Расчет ЗП '!E6</f>
        <v>6749.5680000000002</v>
      </c>
    </row>
    <row r="6" spans="1:3" ht="15" customHeight="1" x14ac:dyDescent="0.25">
      <c r="A6" s="35" t="s">
        <v>8</v>
      </c>
      <c r="B6" s="35" t="s">
        <v>16</v>
      </c>
      <c r="C6" s="38">
        <f>Амортизация!G16</f>
        <v>3517.264957264957</v>
      </c>
    </row>
    <row r="7" spans="1:3" ht="15.75" customHeight="1" thickBot="1" x14ac:dyDescent="0.3">
      <c r="A7" s="36"/>
      <c r="B7" s="37"/>
      <c r="C7" s="39"/>
    </row>
    <row r="8" spans="1:3" ht="16.5" thickBot="1" x14ac:dyDescent="0.3">
      <c r="A8" s="13" t="s">
        <v>9</v>
      </c>
      <c r="B8" s="1" t="s">
        <v>37</v>
      </c>
      <c r="C8" s="18">
        <f>(C4+C5+C6)*0.11</f>
        <v>1129.3516252991451</v>
      </c>
    </row>
    <row r="9" spans="1:3" ht="16.5" thickBot="1" x14ac:dyDescent="0.3">
      <c r="A9" s="11">
        <v>8</v>
      </c>
      <c r="B9" s="1" t="s">
        <v>38</v>
      </c>
      <c r="C9" s="18">
        <f>C4+C5+C6+C8</f>
        <v>11396.184582564101</v>
      </c>
    </row>
    <row r="10" spans="1:3" ht="16.5" thickBot="1" x14ac:dyDescent="0.3">
      <c r="A10" s="11">
        <v>9</v>
      </c>
      <c r="B10" s="1" t="s">
        <v>39</v>
      </c>
      <c r="C10" s="18">
        <f>C9*0.25</f>
        <v>2849.0461456410253</v>
      </c>
    </row>
    <row r="11" spans="1:3" ht="16.5" thickBot="1" x14ac:dyDescent="0.3">
      <c r="A11" s="11">
        <v>10</v>
      </c>
      <c r="B11" s="1" t="s">
        <v>40</v>
      </c>
      <c r="C11" s="18">
        <f>C9+C10</f>
        <v>14245.230728205126</v>
      </c>
    </row>
    <row r="12" spans="1:3" ht="16.5" thickBot="1" x14ac:dyDescent="0.3">
      <c r="A12" s="11">
        <v>11</v>
      </c>
      <c r="B12" s="1" t="s">
        <v>41</v>
      </c>
      <c r="C12" s="18">
        <f>C11*0.2</f>
        <v>2849.0461456410253</v>
      </c>
    </row>
    <row r="13" spans="1:3" ht="16.5" thickBot="1" x14ac:dyDescent="0.3">
      <c r="A13" s="11">
        <v>12</v>
      </c>
      <c r="B13" s="1" t="s">
        <v>15</v>
      </c>
      <c r="C13" s="18">
        <f>C11+C12</f>
        <v>17094.276873846153</v>
      </c>
    </row>
  </sheetData>
  <mergeCells count="4">
    <mergeCell ref="A6:A7"/>
    <mergeCell ref="B6:B7"/>
    <mergeCell ref="C6:C7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Материальные затраты</vt:lpstr>
      <vt:lpstr>Амортизация</vt:lpstr>
      <vt:lpstr>Расчет ЗП </vt:lpstr>
      <vt:lpstr>расчет цены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2024-02-13T07:47:56Z</dcterms:modified>
</cp:coreProperties>
</file>