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Telus\Galileo FullStack\Cursos grabacion\Semestre 3\basesDeDatos\tareasBasesDeDatos\tarea4_creacionTabla\resources\tarea 4\"/>
    </mc:Choice>
  </mc:AlternateContent>
  <bookViews>
    <workbookView xWindow="0" yWindow="0" windowWidth="20175" windowHeight="10440" activeTab="4"/>
  </bookViews>
  <sheets>
    <sheet name="Camioneros" sheetId="1" r:id="rId1"/>
    <sheet name="paquetes" sheetId="5" r:id="rId2"/>
    <sheet name="Camiones" sheetId="2" r:id="rId3"/>
    <sheet name="ciudades" sheetId="3" r:id="rId4"/>
    <sheet name="conduce_camionero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C23" i="4"/>
  <c r="C24" i="4"/>
  <c r="D24" i="4" s="1"/>
  <c r="C25" i="4"/>
  <c r="D25" i="4" s="1"/>
  <c r="C26" i="4"/>
  <c r="D26" i="4" s="1"/>
  <c r="C27" i="4"/>
  <c r="C28" i="4"/>
  <c r="D28" i="4" s="1"/>
  <c r="C29" i="4"/>
  <c r="D29" i="4" s="1"/>
  <c r="C30" i="4"/>
  <c r="D30" i="4" s="1"/>
  <c r="C31" i="4"/>
  <c r="C32" i="4"/>
  <c r="D32" i="4" s="1"/>
  <c r="C33" i="4"/>
  <c r="D33" i="4" s="1"/>
  <c r="C34" i="4"/>
  <c r="D34" i="4" s="1"/>
  <c r="C35" i="4"/>
  <c r="C22" i="4"/>
  <c r="C34" i="2"/>
  <c r="D34" i="2" s="1"/>
  <c r="C21" i="2"/>
  <c r="C22" i="2"/>
  <c r="C23" i="2"/>
  <c r="C24" i="2"/>
  <c r="D24" i="2" s="1"/>
  <c r="C25" i="2"/>
  <c r="C26" i="2"/>
  <c r="C27" i="2"/>
  <c r="C28" i="2"/>
  <c r="D28" i="2" s="1"/>
  <c r="C29" i="2"/>
  <c r="C30" i="2"/>
  <c r="C31" i="2"/>
  <c r="C32" i="2"/>
  <c r="D32" i="2" s="1"/>
  <c r="C33" i="2"/>
  <c r="C20" i="2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21" i="3"/>
  <c r="D34" i="5"/>
  <c r="E34" i="5" s="1"/>
  <c r="D21" i="5"/>
  <c r="D22" i="5"/>
  <c r="D23" i="5"/>
  <c r="D24" i="5"/>
  <c r="E24" i="5" s="1"/>
  <c r="D25" i="5"/>
  <c r="D26" i="5"/>
  <c r="D27" i="5"/>
  <c r="D28" i="5"/>
  <c r="E28" i="5" s="1"/>
  <c r="D29" i="5"/>
  <c r="D30" i="5"/>
  <c r="D31" i="5"/>
  <c r="D32" i="5"/>
  <c r="E32" i="5" s="1"/>
  <c r="D33" i="5"/>
  <c r="D20" i="5"/>
  <c r="D36" i="4"/>
  <c r="D23" i="4"/>
  <c r="D27" i="4"/>
  <c r="D31" i="4"/>
  <c r="D35" i="4"/>
  <c r="D37" i="4"/>
  <c r="D22" i="4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21" i="3"/>
  <c r="D21" i="2"/>
  <c r="D22" i="2"/>
  <c r="D23" i="2"/>
  <c r="D25" i="2"/>
  <c r="D26" i="2"/>
  <c r="D27" i="2"/>
  <c r="D29" i="2"/>
  <c r="D30" i="2"/>
  <c r="D31" i="2"/>
  <c r="D33" i="2"/>
  <c r="D20" i="2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2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B35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21" i="3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0" i="2"/>
  <c r="A34" i="2"/>
  <c r="A33" i="2"/>
  <c r="A21" i="2"/>
  <c r="A22" i="2"/>
  <c r="A23" i="2"/>
  <c r="A24" i="2"/>
  <c r="A25" i="2"/>
  <c r="A26" i="2"/>
  <c r="A27" i="2"/>
  <c r="A28" i="2"/>
  <c r="A29" i="2"/>
  <c r="A30" i="2"/>
  <c r="A31" i="2"/>
  <c r="A32" i="2"/>
  <c r="A20" i="2"/>
  <c r="E21" i="5"/>
  <c r="E22" i="5"/>
  <c r="E23" i="5"/>
  <c r="E25" i="5"/>
  <c r="E26" i="5"/>
  <c r="E27" i="5"/>
  <c r="E29" i="5"/>
  <c r="E30" i="5"/>
  <c r="E31" i="5"/>
  <c r="E33" i="5"/>
  <c r="E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20" i="5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9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<sst xmlns="http://schemas.openxmlformats.org/spreadsheetml/2006/main" count="187" uniqueCount="145">
  <si>
    <t>dpi</t>
  </si>
  <si>
    <t>nombre</t>
  </si>
  <si>
    <t>telefono</t>
  </si>
  <si>
    <t>direccion</t>
  </si>
  <si>
    <t>salario</t>
  </si>
  <si>
    <t>Juan Pérez</t>
  </si>
  <si>
    <t>555-1234</t>
  </si>
  <si>
    <t>Calle Falsa 123, Zona 1</t>
  </si>
  <si>
    <t>María López</t>
  </si>
  <si>
    <t>555-5678</t>
  </si>
  <si>
    <t>Avenida Siempre Viva 742</t>
  </si>
  <si>
    <t>Carlos Gómez</t>
  </si>
  <si>
    <t>555-8765</t>
  </si>
  <si>
    <t>Boulevard Los Próceres</t>
  </si>
  <si>
    <t>Ana Martínez</t>
  </si>
  <si>
    <t>555-4321</t>
  </si>
  <si>
    <t>Calzada Roosevelt</t>
  </si>
  <si>
    <t>Pedro Sánchez</t>
  </si>
  <si>
    <t>555-6789</t>
  </si>
  <si>
    <t>Ruta 6, Zona 4</t>
  </si>
  <si>
    <t>Laura Herrera</t>
  </si>
  <si>
    <t>555-9876</t>
  </si>
  <si>
    <t>Calle Martí, Zona 2</t>
  </si>
  <si>
    <t>José Ramírez</t>
  </si>
  <si>
    <t>555-3456</t>
  </si>
  <si>
    <t>Avenida Reforma, Zona 9</t>
  </si>
  <si>
    <t>Sofía González</t>
  </si>
  <si>
    <t>555-6543</t>
  </si>
  <si>
    <t>Diagonal 6, Zona 10</t>
  </si>
  <si>
    <t>Miguel Torres</t>
  </si>
  <si>
    <t>555-7890</t>
  </si>
  <si>
    <t>Calzada Aguilar Batres</t>
  </si>
  <si>
    <t>Carmen Castillo</t>
  </si>
  <si>
    <t>555-3210</t>
  </si>
  <si>
    <t>Anillo Periférico</t>
  </si>
  <si>
    <t>Luis Méndez</t>
  </si>
  <si>
    <t>555-2109</t>
  </si>
  <si>
    <t>Avenida Petapa, Zona 12</t>
  </si>
  <si>
    <t>Patricia Rojas</t>
  </si>
  <si>
    <t>555-1098</t>
  </si>
  <si>
    <t>Calle Montúfar, Zona 1</t>
  </si>
  <si>
    <t>Andrés Fuentes</t>
  </si>
  <si>
    <t>555-0987</t>
  </si>
  <si>
    <t>Avenida Hincapié, Zona 13</t>
  </si>
  <si>
    <t>Gabriela Ruiz</t>
  </si>
  <si>
    <t>555-9870</t>
  </si>
  <si>
    <t>Calzada San Juan, Zona 7</t>
  </si>
  <si>
    <t>Fernando Silva</t>
  </si>
  <si>
    <t>555-8761</t>
  </si>
  <si>
    <t>Bulevar Vista Hermosa</t>
  </si>
  <si>
    <t>placa</t>
  </si>
  <si>
    <t>modelo</t>
  </si>
  <si>
    <t>tipo</t>
  </si>
  <si>
    <t>P123ABC</t>
  </si>
  <si>
    <t>Volvo FH</t>
  </si>
  <si>
    <t>Trailer</t>
  </si>
  <si>
    <t>P234BCD</t>
  </si>
  <si>
    <t>Scania R450</t>
  </si>
  <si>
    <t>Camión rígido</t>
  </si>
  <si>
    <t>P345CDE</t>
  </si>
  <si>
    <t>Mercedes Actros</t>
  </si>
  <si>
    <t>Camión articulado</t>
  </si>
  <si>
    <t>P456DEF</t>
  </si>
  <si>
    <t>MAN TGX</t>
  </si>
  <si>
    <t>P567EFG</t>
  </si>
  <si>
    <t>Iveco Stralis</t>
  </si>
  <si>
    <t>P678FGH</t>
  </si>
  <si>
    <t>DAF XF</t>
  </si>
  <si>
    <t>P789GHI</t>
  </si>
  <si>
    <t>Renault Magnum</t>
  </si>
  <si>
    <t>P890HIJ</t>
  </si>
  <si>
    <t>Kenworth T680</t>
  </si>
  <si>
    <t>P901IJK</t>
  </si>
  <si>
    <t>Peterbilt 579</t>
  </si>
  <si>
    <t>P012JKL</t>
  </si>
  <si>
    <t>Freightliner Cascadia</t>
  </si>
  <si>
    <t>P123KLM</t>
  </si>
  <si>
    <t>Mack Anthem</t>
  </si>
  <si>
    <t>P234LMN</t>
  </si>
  <si>
    <t>Western Star 5700</t>
  </si>
  <si>
    <t>P345MNO</t>
  </si>
  <si>
    <t>Hino 700</t>
  </si>
  <si>
    <t>P456NOP</t>
  </si>
  <si>
    <t>Isuzu Giga</t>
  </si>
  <si>
    <t>P567OPQ</t>
  </si>
  <si>
    <t>Fuso Super Great</t>
  </si>
  <si>
    <t>codigo_postal</t>
  </si>
  <si>
    <t>nombre_ciudad</t>
  </si>
  <si>
    <t>Ciudad de Guatemala</t>
  </si>
  <si>
    <t>Mixco</t>
  </si>
  <si>
    <t>Villa Nueva</t>
  </si>
  <si>
    <t>Quetzaltenango</t>
  </si>
  <si>
    <t>Escuintla</t>
  </si>
  <si>
    <t>Antigua Guatemala</t>
  </si>
  <si>
    <t>Cobán</t>
  </si>
  <si>
    <t>Chiquimula</t>
  </si>
  <si>
    <t>Puerto Barrios</t>
  </si>
  <si>
    <t>Jalapa</t>
  </si>
  <si>
    <t>Jutiapa</t>
  </si>
  <si>
    <t>Zacapa</t>
  </si>
  <si>
    <t>Huehuetenango</t>
  </si>
  <si>
    <t>San Marcos</t>
  </si>
  <si>
    <t>Totonicapán</t>
  </si>
  <si>
    <t>fecha_conduccion</t>
  </si>
  <si>
    <t>dpi_camionero</t>
  </si>
  <si>
    <t>placa_camion</t>
  </si>
  <si>
    <t>null</t>
  </si>
  <si>
    <t>descripcion</t>
  </si>
  <si>
    <t>direccion_destinatario</t>
  </si>
  <si>
    <t>camionero_dpi</t>
  </si>
  <si>
    <t>ciudad_codigo_postal</t>
  </si>
  <si>
    <t>Electrónica</t>
  </si>
  <si>
    <t>5a Avenida 10-50, Zona 1</t>
  </si>
  <si>
    <t>Ropa</t>
  </si>
  <si>
    <t>3a Calle 15-20, Zona 3</t>
  </si>
  <si>
    <t>Libros</t>
  </si>
  <si>
    <t>Avenida Las Américas 12-34, Zona 14</t>
  </si>
  <si>
    <t>Muebles</t>
  </si>
  <si>
    <t>Calzada Roosevelt 20-10, Zona 7</t>
  </si>
  <si>
    <t>Juguetes</t>
  </si>
  <si>
    <t>6a Avenida 8-45, Zona 9</t>
  </si>
  <si>
    <t>Electrodomésticos</t>
  </si>
  <si>
    <t>Boulevard Los Próceres 25-50</t>
  </si>
  <si>
    <t>Artículos deportivos</t>
  </si>
  <si>
    <t>Ruta 6, 10-20, Zona 4</t>
  </si>
  <si>
    <t>Cosméticos</t>
  </si>
  <si>
    <t>Calle Martí 15-30, Zona 2</t>
  </si>
  <si>
    <t>Alimentos no perecederos</t>
  </si>
  <si>
    <t>Diagonal 6, 18-40, Zona 10</t>
  </si>
  <si>
    <t>Material de oficina</t>
  </si>
  <si>
    <t>Calzada Aguilar Batres 30-60</t>
  </si>
  <si>
    <t>Herramientas</t>
  </si>
  <si>
    <t>Anillo Periférico 5-25</t>
  </si>
  <si>
    <t>Productos de limpieza</t>
  </si>
  <si>
    <t>Avenida Petapa 12-15, Zona 12</t>
  </si>
  <si>
    <t>Instrumentos musicales</t>
  </si>
  <si>
    <t>Calle Montúfar 9-50, Zona 1</t>
  </si>
  <si>
    <t>Accesorios para vehículos</t>
  </si>
  <si>
    <t>Avenida Hincapié 7-80, Zona 13</t>
  </si>
  <si>
    <t>Suministros médicos</t>
  </si>
  <si>
    <t>Calzada San Juan 22-70, Zona 7</t>
  </si>
  <si>
    <t>(</t>
  </si>
  <si>
    <t>)</t>
  </si>
  <si>
    <t xml:space="preserve">, 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</si>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</sst>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 applyAlignment="1"/>
    <xf numFmtId="1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F1" sqref="F1:I1"/>
    </sheetView>
  </sheetViews>
  <sheetFormatPr baseColWidth="10" defaultRowHeight="15"/>
  <cols>
    <col min="1" max="1" width="21.77734375" customWidth="1"/>
    <col min="2" max="2" width="14.33203125" bestFit="1" customWidth="1"/>
    <col min="3" max="3" width="10.5546875" customWidth="1"/>
    <col min="4" max="4" width="24.109375" customWidth="1"/>
  </cols>
  <sheetData>
    <row r="1" spans="1:9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143</v>
      </c>
      <c r="G1" s="1" t="s">
        <v>141</v>
      </c>
      <c r="H1" s="1" t="s">
        <v>142</v>
      </c>
      <c r="I1" s="5" t="s">
        <v>144</v>
      </c>
    </row>
    <row r="2" spans="1:9">
      <c r="A2" s="4">
        <v>1234567890123</v>
      </c>
      <c r="B2" t="s">
        <v>5</v>
      </c>
      <c r="C2" t="s">
        <v>6</v>
      </c>
      <c r="D2" t="s">
        <v>7</v>
      </c>
      <c r="E2">
        <v>5000</v>
      </c>
      <c r="F2" t="str">
        <f>CONCATENATE($G$1,A2,$F$1,$I$1,B2,$I$1,$F$1,$I$1,C2,$I$1,$F$1,$I$1,D2,$I$1,$F$1,E2,$H$1)</f>
        <v>(1234567890123, 'Juan Pérez', '555-1234', 'Calle Falsa 123, Zona 1', 5000)</v>
      </c>
    </row>
    <row r="3" spans="1:9">
      <c r="A3" s="4">
        <v>2345678901234</v>
      </c>
      <c r="B3" t="s">
        <v>8</v>
      </c>
      <c r="C3" t="s">
        <v>9</v>
      </c>
      <c r="D3" t="s">
        <v>10</v>
      </c>
      <c r="E3">
        <v>5200</v>
      </c>
      <c r="F3" t="str">
        <f t="shared" ref="F3:F16" si="0">CONCATENATE($G$1,A3,$F$1,$I$1,B3,$I$1,$F$1,$I$1,C3,$I$1,$F$1,$I$1,D3,$I$1,$F$1,E3,$H$1)</f>
        <v>(2345678901234, 'María López', '555-5678', 'Avenida Siempre Viva 742', 5200)</v>
      </c>
    </row>
    <row r="4" spans="1:9">
      <c r="A4" s="4">
        <v>3456789012345</v>
      </c>
      <c r="B4" t="s">
        <v>11</v>
      </c>
      <c r="C4" t="s">
        <v>12</v>
      </c>
      <c r="D4" t="s">
        <v>13</v>
      </c>
      <c r="E4">
        <v>4800</v>
      </c>
      <c r="F4" t="str">
        <f t="shared" si="0"/>
        <v>(3456789012345, 'Carlos Gómez', '555-8765', 'Boulevard Los Próceres', 4800)</v>
      </c>
    </row>
    <row r="5" spans="1:9">
      <c r="A5" s="4">
        <v>4567890123456</v>
      </c>
      <c r="B5" t="s">
        <v>14</v>
      </c>
      <c r="C5" t="s">
        <v>15</v>
      </c>
      <c r="D5" t="s">
        <v>16</v>
      </c>
      <c r="E5">
        <v>5100</v>
      </c>
      <c r="F5" t="str">
        <f t="shared" si="0"/>
        <v>(4567890123456, 'Ana Martínez', '555-4321', 'Calzada Roosevelt', 5100)</v>
      </c>
    </row>
    <row r="6" spans="1:9">
      <c r="A6" s="4">
        <v>5678901234567</v>
      </c>
      <c r="B6" t="s">
        <v>17</v>
      </c>
      <c r="C6" t="s">
        <v>18</v>
      </c>
      <c r="D6" t="s">
        <v>19</v>
      </c>
      <c r="E6">
        <v>4950</v>
      </c>
      <c r="F6" t="str">
        <f t="shared" si="0"/>
        <v>(5678901234567, 'Pedro Sánchez', '555-6789', 'Ruta 6, Zona 4', 4950)</v>
      </c>
    </row>
    <row r="7" spans="1:9">
      <c r="A7" s="4">
        <v>6789012345678</v>
      </c>
      <c r="B7" t="s">
        <v>20</v>
      </c>
      <c r="C7" t="s">
        <v>21</v>
      </c>
      <c r="D7" t="s">
        <v>22</v>
      </c>
      <c r="E7">
        <v>5050</v>
      </c>
      <c r="F7" t="str">
        <f t="shared" si="0"/>
        <v>(6789012345678, 'Laura Herrera', '555-9876', 'Calle Martí, Zona 2', 5050)</v>
      </c>
    </row>
    <row r="8" spans="1:9">
      <c r="A8" s="4">
        <v>7890123456789</v>
      </c>
      <c r="B8" t="s">
        <v>23</v>
      </c>
      <c r="C8" t="s">
        <v>24</v>
      </c>
      <c r="D8" t="s">
        <v>25</v>
      </c>
      <c r="E8">
        <v>5300</v>
      </c>
      <c r="F8" t="str">
        <f t="shared" si="0"/>
        <v>(7890123456789, 'José Ramírez', '555-3456', 'Avenida Reforma, Zona 9', 5300)</v>
      </c>
    </row>
    <row r="9" spans="1:9">
      <c r="A9" s="4">
        <v>8901234567890</v>
      </c>
      <c r="B9" t="s">
        <v>26</v>
      </c>
      <c r="C9" t="s">
        <v>27</v>
      </c>
      <c r="D9" t="s">
        <v>28</v>
      </c>
      <c r="E9">
        <v>4900</v>
      </c>
      <c r="F9" t="str">
        <f t="shared" si="0"/>
        <v>(8901234567890, 'Sofía González', '555-6543', 'Diagonal 6, Zona 10', 4900)</v>
      </c>
    </row>
    <row r="10" spans="1:9">
      <c r="A10" s="4">
        <v>9012345678901</v>
      </c>
      <c r="B10" t="s">
        <v>29</v>
      </c>
      <c r="C10" t="s">
        <v>30</v>
      </c>
      <c r="D10" t="s">
        <v>31</v>
      </c>
      <c r="E10">
        <v>5150</v>
      </c>
      <c r="F10" t="str">
        <f t="shared" si="0"/>
        <v>(9012345678901, 'Miguel Torres', '555-7890', 'Calzada Aguilar Batres', 5150)</v>
      </c>
    </row>
    <row r="11" spans="1:9">
      <c r="A11" s="4">
        <v>1123456789012</v>
      </c>
      <c r="B11" t="s">
        <v>32</v>
      </c>
      <c r="C11" t="s">
        <v>33</v>
      </c>
      <c r="D11" t="s">
        <v>34</v>
      </c>
      <c r="E11">
        <v>5250</v>
      </c>
      <c r="F11" t="str">
        <f t="shared" si="0"/>
        <v>(1123456789012, 'Carmen Castillo', '555-3210', 'Anillo Periférico', 5250)</v>
      </c>
    </row>
    <row r="12" spans="1:9">
      <c r="A12" s="4">
        <v>2234567890123</v>
      </c>
      <c r="B12" t="s">
        <v>35</v>
      </c>
      <c r="C12" t="s">
        <v>36</v>
      </c>
      <c r="D12" t="s">
        <v>37</v>
      </c>
      <c r="E12">
        <v>5000</v>
      </c>
      <c r="F12" t="str">
        <f t="shared" si="0"/>
        <v>(2234567890123, 'Luis Méndez', '555-2109', 'Avenida Petapa, Zona 12', 5000)</v>
      </c>
    </row>
    <row r="13" spans="1:9">
      <c r="A13" s="4">
        <v>3345678901234</v>
      </c>
      <c r="B13" t="s">
        <v>38</v>
      </c>
      <c r="C13" t="s">
        <v>39</v>
      </c>
      <c r="D13" t="s">
        <v>40</v>
      </c>
      <c r="E13">
        <v>5100</v>
      </c>
      <c r="F13" t="str">
        <f t="shared" si="0"/>
        <v>(3345678901234, 'Patricia Rojas', '555-1098', 'Calle Montúfar, Zona 1', 5100)</v>
      </c>
    </row>
    <row r="14" spans="1:9">
      <c r="A14" s="4">
        <v>4456789012345</v>
      </c>
      <c r="B14" t="s">
        <v>41</v>
      </c>
      <c r="C14" t="s">
        <v>42</v>
      </c>
      <c r="D14" t="s">
        <v>43</v>
      </c>
      <c r="E14">
        <v>5200</v>
      </c>
      <c r="F14" t="str">
        <f t="shared" si="0"/>
        <v>(4456789012345, 'Andrés Fuentes', '555-0987', 'Avenida Hincapié, Zona 13', 5200)</v>
      </c>
    </row>
    <row r="15" spans="1:9">
      <c r="A15" s="4">
        <v>5567890123456</v>
      </c>
      <c r="B15" t="s">
        <v>44</v>
      </c>
      <c r="C15" t="s">
        <v>45</v>
      </c>
      <c r="D15" t="s">
        <v>46</v>
      </c>
      <c r="E15">
        <v>4950</v>
      </c>
      <c r="F15" t="str">
        <f t="shared" si="0"/>
        <v>(5567890123456, 'Gabriela Ruiz', '555-9870', 'Calzada San Juan, Zona 7', 4950)</v>
      </c>
    </row>
    <row r="16" spans="1:9">
      <c r="A16" s="4">
        <v>6678901234567</v>
      </c>
      <c r="B16" t="s">
        <v>47</v>
      </c>
      <c r="C16" t="s">
        <v>48</v>
      </c>
      <c r="D16" t="s">
        <v>49</v>
      </c>
      <c r="E16">
        <v>5050</v>
      </c>
      <c r="F16" t="str">
        <f t="shared" si="0"/>
        <v>(6678901234567, 'Fernando Silva', '555-8761', 'Bulevar Vista Hermosa', 5050)</v>
      </c>
    </row>
    <row r="19" spans="1:6">
      <c r="A19" s="4" t="str">
        <f>CONCATENATE($G$1,A2,$F$1)</f>
        <v xml:space="preserve">(1234567890123, </v>
      </c>
      <c r="B19" t="str">
        <f>CONCATENATE($I$1,B2,$I$1,$F$1)</f>
        <v xml:space="preserve">'Juan Pérez', </v>
      </c>
      <c r="C19" t="str">
        <f>CONCATENATE($I$1,C2,$I$1,$F$1)</f>
        <v xml:space="preserve">'555-1234', </v>
      </c>
      <c r="D19" t="str">
        <f>CONCATENATE($I$1,D2,$I$1,$F$1)</f>
        <v xml:space="preserve">'Calle Falsa 123, Zona 1', </v>
      </c>
      <c r="E19" t="str">
        <f>CONCATENATE(E2,$H$1)</f>
        <v>5000)</v>
      </c>
      <c r="F19" t="str">
        <f>CONCATENATE(A19,B19,C19,D19,E19)</f>
        <v>(1234567890123, 'Juan Pérez', '555-1234', 'Calle Falsa 123, Zona 1', 5000)</v>
      </c>
    </row>
    <row r="20" spans="1:6">
      <c r="A20" s="4" t="str">
        <f t="shared" ref="A20:A33" si="1">CONCATENATE($G$1,A3,$F$1)</f>
        <v xml:space="preserve">(2345678901234, </v>
      </c>
      <c r="B20" t="str">
        <f t="shared" ref="B20:D33" si="2">CONCATENATE($I$1,B3,$I$1,$F$1)</f>
        <v xml:space="preserve">'María López', </v>
      </c>
      <c r="C20" t="str">
        <f t="shared" si="2"/>
        <v xml:space="preserve">'555-5678', </v>
      </c>
      <c r="D20" t="str">
        <f t="shared" si="2"/>
        <v xml:space="preserve">'Avenida Siempre Viva 742', </v>
      </c>
      <c r="E20" t="str">
        <f t="shared" ref="E20:E33" si="3">CONCATENATE(E3,$H$1)</f>
        <v>5200)</v>
      </c>
      <c r="F20" t="str">
        <f t="shared" ref="F20:F34" si="4">CONCATENATE(A20,B20,C20,D20,E20)</f>
        <v>(2345678901234, 'María López', '555-5678', 'Avenida Siempre Viva 742', 5200)</v>
      </c>
    </row>
    <row r="21" spans="1:6">
      <c r="A21" s="4" t="str">
        <f t="shared" si="1"/>
        <v xml:space="preserve">(3456789012345, </v>
      </c>
      <c r="B21" t="str">
        <f t="shared" si="2"/>
        <v xml:space="preserve">'Carlos Gómez', </v>
      </c>
      <c r="C21" t="str">
        <f t="shared" si="2"/>
        <v xml:space="preserve">'555-8765', </v>
      </c>
      <c r="D21" t="str">
        <f t="shared" si="2"/>
        <v xml:space="preserve">'Boulevard Los Próceres', </v>
      </c>
      <c r="E21" t="str">
        <f t="shared" si="3"/>
        <v>4800)</v>
      </c>
      <c r="F21" t="str">
        <f t="shared" si="4"/>
        <v>(3456789012345, 'Carlos Gómez', '555-8765', 'Boulevard Los Próceres', 4800)</v>
      </c>
    </row>
    <row r="22" spans="1:6">
      <c r="A22" s="4" t="str">
        <f t="shared" si="1"/>
        <v xml:space="preserve">(4567890123456, </v>
      </c>
      <c r="B22" t="str">
        <f t="shared" si="2"/>
        <v xml:space="preserve">'Ana Martínez', </v>
      </c>
      <c r="C22" t="str">
        <f t="shared" si="2"/>
        <v xml:space="preserve">'555-4321', </v>
      </c>
      <c r="D22" t="str">
        <f t="shared" si="2"/>
        <v xml:space="preserve">'Calzada Roosevelt', </v>
      </c>
      <c r="E22" t="str">
        <f t="shared" si="3"/>
        <v>5100)</v>
      </c>
      <c r="F22" t="str">
        <f t="shared" si="4"/>
        <v>(4567890123456, 'Ana Martínez', '555-4321', 'Calzada Roosevelt', 5100)</v>
      </c>
    </row>
    <row r="23" spans="1:6">
      <c r="A23" s="4" t="str">
        <f t="shared" si="1"/>
        <v xml:space="preserve">(5678901234567, </v>
      </c>
      <c r="B23" t="str">
        <f t="shared" si="2"/>
        <v xml:space="preserve">'Pedro Sánchez', </v>
      </c>
      <c r="C23" t="str">
        <f t="shared" si="2"/>
        <v xml:space="preserve">'555-6789', </v>
      </c>
      <c r="D23" t="str">
        <f t="shared" si="2"/>
        <v xml:space="preserve">'Ruta 6, Zona 4', </v>
      </c>
      <c r="E23" t="str">
        <f t="shared" si="3"/>
        <v>4950)</v>
      </c>
      <c r="F23" t="str">
        <f t="shared" si="4"/>
        <v>(5678901234567, 'Pedro Sánchez', '555-6789', 'Ruta 6, Zona 4', 4950)</v>
      </c>
    </row>
    <row r="24" spans="1:6">
      <c r="A24" s="4" t="str">
        <f t="shared" si="1"/>
        <v xml:space="preserve">(6789012345678, </v>
      </c>
      <c r="B24" t="str">
        <f t="shared" si="2"/>
        <v xml:space="preserve">'Laura Herrera', </v>
      </c>
      <c r="C24" t="str">
        <f t="shared" si="2"/>
        <v xml:space="preserve">'555-9876', </v>
      </c>
      <c r="D24" t="str">
        <f t="shared" si="2"/>
        <v xml:space="preserve">'Calle Martí, Zona 2', </v>
      </c>
      <c r="E24" t="str">
        <f t="shared" si="3"/>
        <v>5050)</v>
      </c>
      <c r="F24" t="str">
        <f t="shared" si="4"/>
        <v>(6789012345678, 'Laura Herrera', '555-9876', 'Calle Martí, Zona 2', 5050)</v>
      </c>
    </row>
    <row r="25" spans="1:6">
      <c r="A25" s="4" t="str">
        <f t="shared" si="1"/>
        <v xml:space="preserve">(7890123456789, </v>
      </c>
      <c r="B25" t="str">
        <f t="shared" si="2"/>
        <v xml:space="preserve">'José Ramírez', </v>
      </c>
      <c r="C25" t="str">
        <f t="shared" si="2"/>
        <v xml:space="preserve">'555-3456', </v>
      </c>
      <c r="D25" t="str">
        <f t="shared" si="2"/>
        <v xml:space="preserve">'Avenida Reforma, Zona 9', </v>
      </c>
      <c r="E25" t="str">
        <f t="shared" si="3"/>
        <v>5300)</v>
      </c>
      <c r="F25" t="str">
        <f t="shared" si="4"/>
        <v>(7890123456789, 'José Ramírez', '555-3456', 'Avenida Reforma, Zona 9', 5300)</v>
      </c>
    </row>
    <row r="26" spans="1:6">
      <c r="A26" s="4" t="str">
        <f t="shared" si="1"/>
        <v xml:space="preserve">(8901234567890, </v>
      </c>
      <c r="B26" t="str">
        <f t="shared" si="2"/>
        <v xml:space="preserve">'Sofía González', </v>
      </c>
      <c r="C26" t="str">
        <f t="shared" si="2"/>
        <v xml:space="preserve">'555-6543', </v>
      </c>
      <c r="D26" t="str">
        <f t="shared" si="2"/>
        <v xml:space="preserve">'Diagonal 6, Zona 10', </v>
      </c>
      <c r="E26" t="str">
        <f t="shared" si="3"/>
        <v>4900)</v>
      </c>
      <c r="F26" t="str">
        <f t="shared" si="4"/>
        <v>(8901234567890, 'Sofía González', '555-6543', 'Diagonal 6, Zona 10', 4900)</v>
      </c>
    </row>
    <row r="27" spans="1:6">
      <c r="A27" s="4" t="str">
        <f t="shared" si="1"/>
        <v xml:space="preserve">(9012345678901, </v>
      </c>
      <c r="B27" t="str">
        <f t="shared" si="2"/>
        <v xml:space="preserve">'Miguel Torres', </v>
      </c>
      <c r="C27" t="str">
        <f t="shared" si="2"/>
        <v xml:space="preserve">'555-7890', </v>
      </c>
      <c r="D27" t="str">
        <f t="shared" si="2"/>
        <v xml:space="preserve">'Calzada Aguilar Batres', </v>
      </c>
      <c r="E27" t="str">
        <f t="shared" si="3"/>
        <v>5150)</v>
      </c>
      <c r="F27" t="str">
        <f t="shared" si="4"/>
        <v>(9012345678901, 'Miguel Torres', '555-7890', 'Calzada Aguilar Batres', 5150)</v>
      </c>
    </row>
    <row r="28" spans="1:6">
      <c r="A28" s="4" t="str">
        <f t="shared" si="1"/>
        <v xml:space="preserve">(1123456789012, </v>
      </c>
      <c r="B28" t="str">
        <f t="shared" si="2"/>
        <v xml:space="preserve">'Carmen Castillo', </v>
      </c>
      <c r="C28" t="str">
        <f t="shared" si="2"/>
        <v xml:space="preserve">'555-3210', </v>
      </c>
      <c r="D28" t="str">
        <f t="shared" si="2"/>
        <v xml:space="preserve">'Anillo Periférico', </v>
      </c>
      <c r="E28" t="str">
        <f t="shared" si="3"/>
        <v>5250)</v>
      </c>
      <c r="F28" t="str">
        <f t="shared" si="4"/>
        <v>(1123456789012, 'Carmen Castillo', '555-3210', 'Anillo Periférico', 5250)</v>
      </c>
    </row>
    <row r="29" spans="1:6">
      <c r="A29" s="4" t="str">
        <f t="shared" si="1"/>
        <v xml:space="preserve">(2234567890123, </v>
      </c>
      <c r="B29" t="str">
        <f t="shared" si="2"/>
        <v xml:space="preserve">'Luis Méndez', </v>
      </c>
      <c r="C29" t="str">
        <f t="shared" si="2"/>
        <v xml:space="preserve">'555-2109', </v>
      </c>
      <c r="D29" t="str">
        <f t="shared" si="2"/>
        <v xml:space="preserve">'Avenida Petapa, Zona 12', </v>
      </c>
      <c r="E29" t="str">
        <f t="shared" si="3"/>
        <v>5000)</v>
      </c>
      <c r="F29" t="str">
        <f t="shared" si="4"/>
        <v>(2234567890123, 'Luis Méndez', '555-2109', 'Avenida Petapa, Zona 12', 5000)</v>
      </c>
    </row>
    <row r="30" spans="1:6">
      <c r="A30" s="4" t="str">
        <f t="shared" si="1"/>
        <v xml:space="preserve">(3345678901234, </v>
      </c>
      <c r="B30" t="str">
        <f t="shared" si="2"/>
        <v xml:space="preserve">'Patricia Rojas', </v>
      </c>
      <c r="C30" t="str">
        <f t="shared" si="2"/>
        <v xml:space="preserve">'555-1098', </v>
      </c>
      <c r="D30" t="str">
        <f t="shared" si="2"/>
        <v xml:space="preserve">'Calle Montúfar, Zona 1', </v>
      </c>
      <c r="E30" t="str">
        <f t="shared" si="3"/>
        <v>5100)</v>
      </c>
      <c r="F30" t="str">
        <f t="shared" si="4"/>
        <v>(3345678901234, 'Patricia Rojas', '555-1098', 'Calle Montúfar, Zona 1', 5100)</v>
      </c>
    </row>
    <row r="31" spans="1:6">
      <c r="A31" s="4" t="str">
        <f t="shared" si="1"/>
        <v xml:space="preserve">(4456789012345, </v>
      </c>
      <c r="B31" t="str">
        <f t="shared" si="2"/>
        <v xml:space="preserve">'Andrés Fuentes', </v>
      </c>
      <c r="C31" t="str">
        <f t="shared" si="2"/>
        <v xml:space="preserve">'555-0987', </v>
      </c>
      <c r="D31" t="str">
        <f t="shared" si="2"/>
        <v xml:space="preserve">'Avenida Hincapié, Zona 13', </v>
      </c>
      <c r="E31" t="str">
        <f t="shared" si="3"/>
        <v>5200)</v>
      </c>
      <c r="F31" t="str">
        <f t="shared" si="4"/>
        <v>(4456789012345, 'Andrés Fuentes', '555-0987', 'Avenida Hincapié, Zona 13', 5200)</v>
      </c>
    </row>
    <row r="32" spans="1:6">
      <c r="A32" s="4" t="str">
        <f t="shared" si="1"/>
        <v xml:space="preserve">(5567890123456, </v>
      </c>
      <c r="B32" t="str">
        <f t="shared" si="2"/>
        <v xml:space="preserve">'Gabriela Ruiz', </v>
      </c>
      <c r="C32" t="str">
        <f t="shared" si="2"/>
        <v xml:space="preserve">'555-9870', </v>
      </c>
      <c r="D32" t="str">
        <f t="shared" si="2"/>
        <v xml:space="preserve">'Calzada San Juan, Zona 7', </v>
      </c>
      <c r="E32" t="str">
        <f t="shared" si="3"/>
        <v>4950)</v>
      </c>
      <c r="F32" t="str">
        <f t="shared" si="4"/>
        <v>(5567890123456, 'Gabriela Ruiz', '555-9870', 'Calzada San Juan, Zona 7', 4950)</v>
      </c>
    </row>
    <row r="33" spans="1:6">
      <c r="A33" s="4" t="str">
        <f t="shared" si="1"/>
        <v xml:space="preserve">(6678901234567, </v>
      </c>
      <c r="B33" t="str">
        <f t="shared" si="2"/>
        <v xml:space="preserve">'Fernando Silva', </v>
      </c>
      <c r="C33" t="str">
        <f t="shared" si="2"/>
        <v xml:space="preserve">'555-8761', </v>
      </c>
      <c r="D33" t="str">
        <f t="shared" si="2"/>
        <v xml:space="preserve">'Bulevar Vista Hermosa', </v>
      </c>
      <c r="E33" t="str">
        <f t="shared" si="3"/>
        <v>5050)</v>
      </c>
      <c r="F33" t="str">
        <f t="shared" si="4"/>
        <v>(6678901234567, 'Fernando Silva', '555-8761', 'Bulevar Vista Hermosa', 5050)</v>
      </c>
    </row>
    <row r="34" spans="1:6">
      <c r="A3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E20" sqref="E20:E34"/>
    </sheetView>
  </sheetViews>
  <sheetFormatPr baseColWidth="10" defaultRowHeight="15"/>
  <cols>
    <col min="1" max="1" width="22.33203125" bestFit="1" customWidth="1"/>
    <col min="2" max="2" width="31.33203125" bestFit="1" customWidth="1"/>
    <col min="3" max="3" width="30.33203125" customWidth="1"/>
    <col min="4" max="4" width="19.109375" bestFit="1" customWidth="1"/>
  </cols>
  <sheetData>
    <row r="1" spans="1:8" ht="15.7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143</v>
      </c>
      <c r="F1" s="1" t="s">
        <v>141</v>
      </c>
      <c r="G1" s="1" t="s">
        <v>142</v>
      </c>
      <c r="H1" s="5" t="s">
        <v>144</v>
      </c>
    </row>
    <row r="2" spans="1:8">
      <c r="A2" t="s">
        <v>111</v>
      </c>
      <c r="B2" t="s">
        <v>112</v>
      </c>
      <c r="C2" s="4">
        <v>1234567890123</v>
      </c>
      <c r="D2">
        <v>1001</v>
      </c>
    </row>
    <row r="3" spans="1:8">
      <c r="A3" t="s">
        <v>113</v>
      </c>
      <c r="B3" t="s">
        <v>114</v>
      </c>
      <c r="C3" s="4">
        <v>2345678901234</v>
      </c>
      <c r="D3">
        <v>2002</v>
      </c>
    </row>
    <row r="4" spans="1:8">
      <c r="A4" t="s">
        <v>115</v>
      </c>
      <c r="B4" t="s">
        <v>116</v>
      </c>
      <c r="C4" s="4">
        <v>3456789012345</v>
      </c>
      <c r="D4">
        <v>3003</v>
      </c>
    </row>
    <row r="5" spans="1:8">
      <c r="A5" t="s">
        <v>117</v>
      </c>
      <c r="B5" t="s">
        <v>118</v>
      </c>
      <c r="C5" s="4">
        <v>4567890123456</v>
      </c>
      <c r="D5">
        <v>4004</v>
      </c>
    </row>
    <row r="6" spans="1:8">
      <c r="A6" t="s">
        <v>119</v>
      </c>
      <c r="B6" t="s">
        <v>120</v>
      </c>
      <c r="C6" s="4">
        <v>5678901234567</v>
      </c>
      <c r="D6">
        <v>5005</v>
      </c>
    </row>
    <row r="7" spans="1:8">
      <c r="A7" t="s">
        <v>121</v>
      </c>
      <c r="B7" t="s">
        <v>122</v>
      </c>
      <c r="C7" s="4">
        <v>6789012345678</v>
      </c>
      <c r="D7">
        <v>6006</v>
      </c>
    </row>
    <row r="8" spans="1:8">
      <c r="A8" t="s">
        <v>123</v>
      </c>
      <c r="B8" t="s">
        <v>124</v>
      </c>
      <c r="C8" s="4">
        <v>7890123456789</v>
      </c>
      <c r="D8">
        <v>7007</v>
      </c>
    </row>
    <row r="9" spans="1:8">
      <c r="A9" t="s">
        <v>125</v>
      </c>
      <c r="B9" t="s">
        <v>126</v>
      </c>
      <c r="C9" s="4">
        <v>8901234567890</v>
      </c>
      <c r="D9">
        <v>8008</v>
      </c>
    </row>
    <row r="10" spans="1:8">
      <c r="A10" t="s">
        <v>127</v>
      </c>
      <c r="B10" t="s">
        <v>128</v>
      </c>
      <c r="C10" s="4">
        <v>9012345678901</v>
      </c>
      <c r="D10">
        <v>9009</v>
      </c>
    </row>
    <row r="11" spans="1:8">
      <c r="A11" t="s">
        <v>129</v>
      </c>
      <c r="B11" t="s">
        <v>130</v>
      </c>
      <c r="C11" s="4">
        <v>1123456789012</v>
      </c>
      <c r="D11">
        <v>10010</v>
      </c>
    </row>
    <row r="12" spans="1:8">
      <c r="A12" t="s">
        <v>131</v>
      </c>
      <c r="B12" t="s">
        <v>132</v>
      </c>
      <c r="C12" s="4">
        <v>2234567890123</v>
      </c>
      <c r="D12">
        <v>11011</v>
      </c>
    </row>
    <row r="13" spans="1:8">
      <c r="A13" t="s">
        <v>133</v>
      </c>
      <c r="B13" t="s">
        <v>134</v>
      </c>
      <c r="C13" s="4">
        <v>3345678901234</v>
      </c>
      <c r="D13">
        <v>12012</v>
      </c>
    </row>
    <row r="14" spans="1:8">
      <c r="A14" t="s">
        <v>135</v>
      </c>
      <c r="B14" t="s">
        <v>136</v>
      </c>
      <c r="C14" s="4">
        <v>4456789012345</v>
      </c>
      <c r="D14">
        <v>13013</v>
      </c>
    </row>
    <row r="15" spans="1:8">
      <c r="A15" t="s">
        <v>137</v>
      </c>
      <c r="B15" t="s">
        <v>138</v>
      </c>
      <c r="C15" s="4">
        <v>5567890123456</v>
      </c>
      <c r="D15">
        <v>14014</v>
      </c>
    </row>
    <row r="16" spans="1:8">
      <c r="A16" t="s">
        <v>139</v>
      </c>
      <c r="B16" t="s">
        <v>140</v>
      </c>
      <c r="C16" s="4">
        <v>6678901234567</v>
      </c>
      <c r="D16">
        <v>15015</v>
      </c>
    </row>
    <row r="20" spans="1:5">
      <c r="A20" t="str">
        <f>CONCATENATE($F$1,$H$1,A2,$H$1,$E$1)</f>
        <v xml:space="preserve">('Electrónica', </v>
      </c>
      <c r="B20" t="str">
        <f>CONCATENATE($H$1,B2,$H$1,$E$1)</f>
        <v xml:space="preserve">'5a Avenida 10-50, Zona 1', </v>
      </c>
      <c r="C20" t="str">
        <f>CONCATENATE(C2,$E$1)</f>
        <v xml:space="preserve">1234567890123, </v>
      </c>
      <c r="D20" t="str">
        <f>CONCATENATE($H$1,D2,$H$1,$G$1,$E$1)</f>
        <v xml:space="preserve">'1001'), </v>
      </c>
      <c r="E20" t="str">
        <f>CONCATENATE(A20,B20,C20,D20)</f>
        <v xml:space="preserve">('Electrónica', '5a Avenida 10-50, Zona 1', 1234567890123, '1001'), </v>
      </c>
    </row>
    <row r="21" spans="1:5">
      <c r="A21" t="str">
        <f t="shared" ref="A21:A36" si="0">CONCATENATE($F$1,$H$1,A3,$H$1,$E$1)</f>
        <v xml:space="preserve">('Ropa', </v>
      </c>
      <c r="B21" t="str">
        <f t="shared" ref="B21:B35" si="1">CONCATENATE($H$1,B3,$H$1,$E$1)</f>
        <v xml:space="preserve">'3a Calle 15-20, Zona 3', </v>
      </c>
      <c r="C21" t="str">
        <f t="shared" ref="C21:C34" si="2">CONCATENATE(C3,$E$1)</f>
        <v xml:space="preserve">2345678901234, </v>
      </c>
      <c r="D21" t="str">
        <f t="shared" ref="D21:D33" si="3">CONCATENATE($H$1,D3,$H$1,$G$1,$E$1)</f>
        <v xml:space="preserve">'2002'), </v>
      </c>
      <c r="E21" t="str">
        <f t="shared" ref="E21:E34" si="4">CONCATENATE(A21,B21,C21,D21)</f>
        <v xml:space="preserve">('Ropa', '3a Calle 15-20, Zona 3', 2345678901234, '2002'), </v>
      </c>
    </row>
    <row r="22" spans="1:5">
      <c r="A22" t="str">
        <f t="shared" si="0"/>
        <v xml:space="preserve">('Libros', </v>
      </c>
      <c r="B22" t="str">
        <f t="shared" si="1"/>
        <v xml:space="preserve">'Avenida Las Américas 12-34, Zona 14', </v>
      </c>
      <c r="C22" t="str">
        <f t="shared" si="2"/>
        <v xml:space="preserve">3456789012345, </v>
      </c>
      <c r="D22" t="str">
        <f t="shared" si="3"/>
        <v xml:space="preserve">'3003'), </v>
      </c>
      <c r="E22" t="str">
        <f t="shared" si="4"/>
        <v xml:space="preserve">('Libros', 'Avenida Las Américas 12-34, Zona 14', 3456789012345, '3003'), </v>
      </c>
    </row>
    <row r="23" spans="1:5">
      <c r="A23" t="str">
        <f t="shared" si="0"/>
        <v xml:space="preserve">('Muebles', </v>
      </c>
      <c r="B23" t="str">
        <f t="shared" si="1"/>
        <v xml:space="preserve">'Calzada Roosevelt 20-10, Zona 7', </v>
      </c>
      <c r="C23" t="str">
        <f t="shared" si="2"/>
        <v xml:space="preserve">4567890123456, </v>
      </c>
      <c r="D23" t="str">
        <f t="shared" si="3"/>
        <v xml:space="preserve">'4004'), </v>
      </c>
      <c r="E23" t="str">
        <f t="shared" si="4"/>
        <v xml:space="preserve">('Muebles', 'Calzada Roosevelt 20-10, Zona 7', 4567890123456, '4004'), </v>
      </c>
    </row>
    <row r="24" spans="1:5">
      <c r="A24" t="str">
        <f t="shared" si="0"/>
        <v xml:space="preserve">('Juguetes', </v>
      </c>
      <c r="B24" t="str">
        <f t="shared" si="1"/>
        <v xml:space="preserve">'6a Avenida 8-45, Zona 9', </v>
      </c>
      <c r="C24" t="str">
        <f t="shared" si="2"/>
        <v xml:space="preserve">5678901234567, </v>
      </c>
      <c r="D24" t="str">
        <f t="shared" si="3"/>
        <v xml:space="preserve">'5005'), </v>
      </c>
      <c r="E24" t="str">
        <f t="shared" si="4"/>
        <v xml:space="preserve">('Juguetes', '6a Avenida 8-45, Zona 9', 5678901234567, '5005'), </v>
      </c>
    </row>
    <row r="25" spans="1:5">
      <c r="A25" t="str">
        <f t="shared" si="0"/>
        <v xml:space="preserve">('Electrodomésticos', </v>
      </c>
      <c r="B25" t="str">
        <f t="shared" si="1"/>
        <v xml:space="preserve">'Boulevard Los Próceres 25-50', </v>
      </c>
      <c r="C25" t="str">
        <f t="shared" si="2"/>
        <v xml:space="preserve">6789012345678, </v>
      </c>
      <c r="D25" t="str">
        <f t="shared" si="3"/>
        <v xml:space="preserve">'6006'), </v>
      </c>
      <c r="E25" t="str">
        <f t="shared" si="4"/>
        <v xml:space="preserve">('Electrodomésticos', 'Boulevard Los Próceres 25-50', 6789012345678, '6006'), </v>
      </c>
    </row>
    <row r="26" spans="1:5">
      <c r="A26" t="str">
        <f t="shared" si="0"/>
        <v xml:space="preserve">('Artículos deportivos', </v>
      </c>
      <c r="B26" t="str">
        <f t="shared" si="1"/>
        <v xml:space="preserve">'Ruta 6, 10-20, Zona 4', </v>
      </c>
      <c r="C26" t="str">
        <f t="shared" si="2"/>
        <v xml:space="preserve">7890123456789, </v>
      </c>
      <c r="D26" t="str">
        <f t="shared" si="3"/>
        <v xml:space="preserve">'7007'), </v>
      </c>
      <c r="E26" t="str">
        <f t="shared" si="4"/>
        <v xml:space="preserve">('Artículos deportivos', 'Ruta 6, 10-20, Zona 4', 7890123456789, '7007'), </v>
      </c>
    </row>
    <row r="27" spans="1:5">
      <c r="A27" t="str">
        <f t="shared" si="0"/>
        <v xml:space="preserve">('Cosméticos', </v>
      </c>
      <c r="B27" t="str">
        <f t="shared" si="1"/>
        <v xml:space="preserve">'Calle Martí 15-30, Zona 2', </v>
      </c>
      <c r="C27" t="str">
        <f t="shared" si="2"/>
        <v xml:space="preserve">8901234567890, </v>
      </c>
      <c r="D27" t="str">
        <f t="shared" si="3"/>
        <v xml:space="preserve">'8008'), </v>
      </c>
      <c r="E27" t="str">
        <f t="shared" si="4"/>
        <v xml:space="preserve">('Cosméticos', 'Calle Martí 15-30, Zona 2', 8901234567890, '8008'), </v>
      </c>
    </row>
    <row r="28" spans="1:5">
      <c r="A28" t="str">
        <f t="shared" si="0"/>
        <v xml:space="preserve">('Alimentos no perecederos', </v>
      </c>
      <c r="B28" t="str">
        <f t="shared" si="1"/>
        <v xml:space="preserve">'Diagonal 6, 18-40, Zona 10', </v>
      </c>
      <c r="C28" t="str">
        <f t="shared" si="2"/>
        <v xml:space="preserve">9012345678901, </v>
      </c>
      <c r="D28" t="str">
        <f t="shared" si="3"/>
        <v xml:space="preserve">'9009'), </v>
      </c>
      <c r="E28" t="str">
        <f t="shared" si="4"/>
        <v xml:space="preserve">('Alimentos no perecederos', 'Diagonal 6, 18-40, Zona 10', 9012345678901, '9009'), </v>
      </c>
    </row>
    <row r="29" spans="1:5">
      <c r="A29" t="str">
        <f t="shared" si="0"/>
        <v xml:space="preserve">('Material de oficina', </v>
      </c>
      <c r="B29" t="str">
        <f t="shared" si="1"/>
        <v xml:space="preserve">'Calzada Aguilar Batres 30-60', </v>
      </c>
      <c r="C29" t="str">
        <f t="shared" si="2"/>
        <v xml:space="preserve">1123456789012, </v>
      </c>
      <c r="D29" t="str">
        <f t="shared" si="3"/>
        <v xml:space="preserve">'10010'), </v>
      </c>
      <c r="E29" t="str">
        <f t="shared" si="4"/>
        <v xml:space="preserve">('Material de oficina', 'Calzada Aguilar Batres 30-60', 1123456789012, '10010'), </v>
      </c>
    </row>
    <row r="30" spans="1:5">
      <c r="A30" t="str">
        <f t="shared" si="0"/>
        <v xml:space="preserve">('Herramientas', </v>
      </c>
      <c r="B30" t="str">
        <f t="shared" si="1"/>
        <v xml:space="preserve">'Anillo Periférico 5-25', </v>
      </c>
      <c r="C30" t="str">
        <f t="shared" si="2"/>
        <v xml:space="preserve">2234567890123, </v>
      </c>
      <c r="D30" t="str">
        <f t="shared" si="3"/>
        <v xml:space="preserve">'11011'), </v>
      </c>
      <c r="E30" t="str">
        <f t="shared" si="4"/>
        <v xml:space="preserve">('Herramientas', 'Anillo Periférico 5-25', 2234567890123, '11011'), </v>
      </c>
    </row>
    <row r="31" spans="1:5">
      <c r="A31" t="str">
        <f t="shared" si="0"/>
        <v xml:space="preserve">('Productos de limpieza', </v>
      </c>
      <c r="B31" t="str">
        <f t="shared" si="1"/>
        <v xml:space="preserve">'Avenida Petapa 12-15, Zona 12', </v>
      </c>
      <c r="C31" t="str">
        <f t="shared" si="2"/>
        <v xml:space="preserve">3345678901234, </v>
      </c>
      <c r="D31" t="str">
        <f t="shared" si="3"/>
        <v xml:space="preserve">'12012'), </v>
      </c>
      <c r="E31" t="str">
        <f t="shared" si="4"/>
        <v xml:space="preserve">('Productos de limpieza', 'Avenida Petapa 12-15, Zona 12', 3345678901234, '12012'), </v>
      </c>
    </row>
    <row r="32" spans="1:5">
      <c r="A32" t="str">
        <f t="shared" si="0"/>
        <v xml:space="preserve">('Instrumentos musicales', </v>
      </c>
      <c r="B32" t="str">
        <f t="shared" si="1"/>
        <v xml:space="preserve">'Calle Montúfar 9-50, Zona 1', </v>
      </c>
      <c r="C32" t="str">
        <f t="shared" si="2"/>
        <v xml:space="preserve">4456789012345, </v>
      </c>
      <c r="D32" t="str">
        <f t="shared" si="3"/>
        <v xml:space="preserve">'13013'), </v>
      </c>
      <c r="E32" t="str">
        <f t="shared" si="4"/>
        <v xml:space="preserve">('Instrumentos musicales', 'Calle Montúfar 9-50, Zona 1', 4456789012345, '13013'), </v>
      </c>
    </row>
    <row r="33" spans="1:5">
      <c r="A33" t="str">
        <f t="shared" si="0"/>
        <v xml:space="preserve">('Accesorios para vehículos', </v>
      </c>
      <c r="B33" t="str">
        <f t="shared" si="1"/>
        <v xml:space="preserve">'Avenida Hincapié 7-80, Zona 13', </v>
      </c>
      <c r="C33" t="str">
        <f t="shared" si="2"/>
        <v xml:space="preserve">5567890123456, </v>
      </c>
      <c r="D33" t="str">
        <f t="shared" si="3"/>
        <v xml:space="preserve">'14014'), </v>
      </c>
      <c r="E33" t="str">
        <f t="shared" si="4"/>
        <v xml:space="preserve">('Accesorios para vehículos', 'Avenida Hincapié 7-80, Zona 13', 5567890123456, '14014'), </v>
      </c>
    </row>
    <row r="34" spans="1:5">
      <c r="A34" t="str">
        <f t="shared" si="0"/>
        <v xml:space="preserve">('Suministros médicos', </v>
      </c>
      <c r="B34" t="str">
        <f t="shared" si="1"/>
        <v xml:space="preserve">'Calzada San Juan 22-70, Zona 7', </v>
      </c>
      <c r="C34" t="str">
        <f t="shared" si="2"/>
        <v xml:space="preserve">6678901234567, </v>
      </c>
      <c r="D34" t="str">
        <f>CONCATENATE($H$1,D16,$H$1,$G$1,";")</f>
        <v>'15015');</v>
      </c>
      <c r="E34" t="str">
        <f t="shared" si="4"/>
        <v>('Suministros médicos', 'Calzada San Juan 22-70, Zona 7', 6678901234567, '15015');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8" workbookViewId="0">
      <selection activeCell="F33" sqref="F33"/>
    </sheetView>
  </sheetViews>
  <sheetFormatPr baseColWidth="10" defaultRowHeight="15"/>
  <cols>
    <col min="1" max="1" width="12" customWidth="1"/>
    <col min="2" max="2" width="18.6640625" bestFit="1" customWidth="1"/>
    <col min="3" max="3" width="18.109375" customWidth="1"/>
  </cols>
  <sheetData>
    <row r="1" spans="1:7" ht="15.75">
      <c r="A1" s="1" t="s">
        <v>50</v>
      </c>
      <c r="B1" s="1" t="s">
        <v>51</v>
      </c>
      <c r="C1" s="1" t="s">
        <v>52</v>
      </c>
      <c r="D1" s="1" t="s">
        <v>143</v>
      </c>
      <c r="E1" s="1" t="s">
        <v>141</v>
      </c>
      <c r="F1" s="1" t="s">
        <v>142</v>
      </c>
      <c r="G1" s="5" t="s">
        <v>144</v>
      </c>
    </row>
    <row r="2" spans="1:7">
      <c r="A2" t="s">
        <v>53</v>
      </c>
      <c r="B2" t="s">
        <v>54</v>
      </c>
      <c r="C2" t="s">
        <v>55</v>
      </c>
    </row>
    <row r="3" spans="1:7">
      <c r="A3" t="s">
        <v>56</v>
      </c>
      <c r="B3" t="s">
        <v>57</v>
      </c>
      <c r="C3" t="s">
        <v>58</v>
      </c>
    </row>
    <row r="4" spans="1:7">
      <c r="A4" t="s">
        <v>59</v>
      </c>
      <c r="B4" t="s">
        <v>60</v>
      </c>
      <c r="C4" t="s">
        <v>61</v>
      </c>
    </row>
    <row r="5" spans="1:7">
      <c r="A5" t="s">
        <v>62</v>
      </c>
      <c r="B5" t="s">
        <v>63</v>
      </c>
      <c r="C5" t="s">
        <v>58</v>
      </c>
    </row>
    <row r="6" spans="1:7">
      <c r="A6" t="s">
        <v>64</v>
      </c>
      <c r="B6" t="s">
        <v>65</v>
      </c>
      <c r="C6" t="s">
        <v>55</v>
      </c>
    </row>
    <row r="7" spans="1:7">
      <c r="A7" t="s">
        <v>66</v>
      </c>
      <c r="B7" t="s">
        <v>67</v>
      </c>
      <c r="C7" t="s">
        <v>61</v>
      </c>
    </row>
    <row r="8" spans="1:7">
      <c r="A8" t="s">
        <v>68</v>
      </c>
      <c r="B8" t="s">
        <v>69</v>
      </c>
      <c r="C8" t="s">
        <v>58</v>
      </c>
    </row>
    <row r="9" spans="1:7">
      <c r="A9" t="s">
        <v>70</v>
      </c>
      <c r="B9" t="s">
        <v>71</v>
      </c>
      <c r="C9" t="s">
        <v>55</v>
      </c>
    </row>
    <row r="10" spans="1:7">
      <c r="A10" t="s">
        <v>72</v>
      </c>
      <c r="B10" t="s">
        <v>73</v>
      </c>
      <c r="C10" t="s">
        <v>61</v>
      </c>
    </row>
    <row r="11" spans="1:7">
      <c r="A11" t="s">
        <v>74</v>
      </c>
      <c r="B11" t="s">
        <v>75</v>
      </c>
      <c r="C11" t="s">
        <v>58</v>
      </c>
    </row>
    <row r="12" spans="1:7">
      <c r="A12" t="s">
        <v>76</v>
      </c>
      <c r="B12" t="s">
        <v>77</v>
      </c>
      <c r="C12" t="s">
        <v>55</v>
      </c>
    </row>
    <row r="13" spans="1:7">
      <c r="A13" t="s">
        <v>78</v>
      </c>
      <c r="B13" t="s">
        <v>79</v>
      </c>
      <c r="C13" t="s">
        <v>61</v>
      </c>
    </row>
    <row r="14" spans="1:7">
      <c r="A14" t="s">
        <v>80</v>
      </c>
      <c r="B14" t="s">
        <v>81</v>
      </c>
      <c r="C14" t="s">
        <v>58</v>
      </c>
    </row>
    <row r="15" spans="1:7">
      <c r="A15" t="s">
        <v>82</v>
      </c>
      <c r="B15" t="s">
        <v>83</v>
      </c>
      <c r="C15" t="s">
        <v>55</v>
      </c>
    </row>
    <row r="16" spans="1:7">
      <c r="A16" t="s">
        <v>84</v>
      </c>
      <c r="B16" t="s">
        <v>85</v>
      </c>
      <c r="C16" t="s">
        <v>61</v>
      </c>
    </row>
    <row r="20" spans="1:4">
      <c r="A20" t="str">
        <f>CONCATENATE($E$1,$G$1,A2,$G$1,$D$1)</f>
        <v xml:space="preserve">('P123ABC', </v>
      </c>
      <c r="B20" t="str">
        <f>CONCATENATE($G$1,B2,$G$1,$D$1)</f>
        <v xml:space="preserve">'Volvo FH', </v>
      </c>
      <c r="C20" t="str">
        <f>CONCATENATE($G$1,C2,$G$1,$F$1,$D$1)</f>
        <v xml:space="preserve">'Trailer'), </v>
      </c>
      <c r="D20" t="str">
        <f>CONCATENATE(A20,B20,C20,)</f>
        <v xml:space="preserve">('P123ABC', 'Volvo FH', 'Trailer'), </v>
      </c>
    </row>
    <row r="21" spans="1:4">
      <c r="A21" t="str">
        <f t="shared" ref="A21:A32" si="0">CONCATENATE($E$1,$G$1,A3,$G$1,$D$1)</f>
        <v xml:space="preserve">('P234BCD', </v>
      </c>
      <c r="B21" t="str">
        <f t="shared" ref="B21:B35" si="1">CONCATENATE($G$1,B3,$G$1,$D$1)</f>
        <v xml:space="preserve">'Scania R450', </v>
      </c>
      <c r="C21" t="str">
        <f t="shared" ref="C21:C34" si="2">CONCATENATE($G$1,C3,$G$1,$F$1,$D$1)</f>
        <v xml:space="preserve">'Camión rígido'), </v>
      </c>
      <c r="D21" t="str">
        <f t="shared" ref="D21:D34" si="3">CONCATENATE(A21,B21,C21,)</f>
        <v xml:space="preserve">('P234BCD', 'Scania R450', 'Camión rígido'), </v>
      </c>
    </row>
    <row r="22" spans="1:4">
      <c r="A22" t="str">
        <f t="shared" si="0"/>
        <v xml:space="preserve">('P345CDE', </v>
      </c>
      <c r="B22" t="str">
        <f t="shared" si="1"/>
        <v xml:space="preserve">'Mercedes Actros', </v>
      </c>
      <c r="C22" t="str">
        <f t="shared" si="2"/>
        <v xml:space="preserve">'Camión articulado'), </v>
      </c>
      <c r="D22" t="str">
        <f t="shared" si="3"/>
        <v xml:space="preserve">('P345CDE', 'Mercedes Actros', 'Camión articulado'), </v>
      </c>
    </row>
    <row r="23" spans="1:4">
      <c r="A23" t="str">
        <f t="shared" si="0"/>
        <v xml:space="preserve">('P456DEF', </v>
      </c>
      <c r="B23" t="str">
        <f t="shared" si="1"/>
        <v xml:space="preserve">'MAN TGX', </v>
      </c>
      <c r="C23" t="str">
        <f t="shared" si="2"/>
        <v xml:space="preserve">'Camión rígido'), </v>
      </c>
      <c r="D23" t="str">
        <f t="shared" si="3"/>
        <v xml:space="preserve">('P456DEF', 'MAN TGX', 'Camión rígido'), </v>
      </c>
    </row>
    <row r="24" spans="1:4">
      <c r="A24" t="str">
        <f t="shared" si="0"/>
        <v xml:space="preserve">('P567EFG', </v>
      </c>
      <c r="B24" t="str">
        <f t="shared" si="1"/>
        <v xml:space="preserve">'Iveco Stralis', </v>
      </c>
      <c r="C24" t="str">
        <f t="shared" si="2"/>
        <v xml:space="preserve">'Trailer'), </v>
      </c>
      <c r="D24" t="str">
        <f t="shared" si="3"/>
        <v xml:space="preserve">('P567EFG', 'Iveco Stralis', 'Trailer'), </v>
      </c>
    </row>
    <row r="25" spans="1:4">
      <c r="A25" t="str">
        <f t="shared" si="0"/>
        <v xml:space="preserve">('P678FGH', </v>
      </c>
      <c r="B25" t="str">
        <f t="shared" si="1"/>
        <v xml:space="preserve">'DAF XF', </v>
      </c>
      <c r="C25" t="str">
        <f t="shared" si="2"/>
        <v xml:space="preserve">'Camión articulado'), </v>
      </c>
      <c r="D25" t="str">
        <f t="shared" si="3"/>
        <v xml:space="preserve">('P678FGH', 'DAF XF', 'Camión articulado'), </v>
      </c>
    </row>
    <row r="26" spans="1:4">
      <c r="A26" t="str">
        <f t="shared" si="0"/>
        <v xml:space="preserve">('P789GHI', </v>
      </c>
      <c r="B26" t="str">
        <f t="shared" si="1"/>
        <v xml:space="preserve">'Renault Magnum', </v>
      </c>
      <c r="C26" t="str">
        <f t="shared" si="2"/>
        <v xml:space="preserve">'Camión rígido'), </v>
      </c>
      <c r="D26" t="str">
        <f t="shared" si="3"/>
        <v xml:space="preserve">('P789GHI', 'Renault Magnum', 'Camión rígido'), </v>
      </c>
    </row>
    <row r="27" spans="1:4">
      <c r="A27" t="str">
        <f t="shared" si="0"/>
        <v xml:space="preserve">('P890HIJ', </v>
      </c>
      <c r="B27" t="str">
        <f t="shared" si="1"/>
        <v xml:space="preserve">'Kenworth T680', </v>
      </c>
      <c r="C27" t="str">
        <f t="shared" si="2"/>
        <v xml:space="preserve">'Trailer'), </v>
      </c>
      <c r="D27" t="str">
        <f t="shared" si="3"/>
        <v xml:space="preserve">('P890HIJ', 'Kenworth T680', 'Trailer'), </v>
      </c>
    </row>
    <row r="28" spans="1:4">
      <c r="A28" t="str">
        <f t="shared" si="0"/>
        <v xml:space="preserve">('P901IJK', </v>
      </c>
      <c r="B28" t="str">
        <f t="shared" si="1"/>
        <v xml:space="preserve">'Peterbilt 579', </v>
      </c>
      <c r="C28" t="str">
        <f t="shared" si="2"/>
        <v xml:space="preserve">'Camión articulado'), </v>
      </c>
      <c r="D28" t="str">
        <f t="shared" si="3"/>
        <v xml:space="preserve">('P901IJK', 'Peterbilt 579', 'Camión articulado'), </v>
      </c>
    </row>
    <row r="29" spans="1:4">
      <c r="A29" t="str">
        <f t="shared" si="0"/>
        <v xml:space="preserve">('P012JKL', </v>
      </c>
      <c r="B29" t="str">
        <f t="shared" si="1"/>
        <v xml:space="preserve">'Freightliner Cascadia', </v>
      </c>
      <c r="C29" t="str">
        <f t="shared" si="2"/>
        <v xml:space="preserve">'Camión rígido'), </v>
      </c>
      <c r="D29" t="str">
        <f t="shared" si="3"/>
        <v xml:space="preserve">('P012JKL', 'Freightliner Cascadia', 'Camión rígido'), </v>
      </c>
    </row>
    <row r="30" spans="1:4">
      <c r="A30" t="str">
        <f t="shared" si="0"/>
        <v xml:space="preserve">('P123KLM', </v>
      </c>
      <c r="B30" t="str">
        <f t="shared" si="1"/>
        <v xml:space="preserve">'Mack Anthem', </v>
      </c>
      <c r="C30" t="str">
        <f t="shared" si="2"/>
        <v xml:space="preserve">'Trailer'), </v>
      </c>
      <c r="D30" t="str">
        <f t="shared" si="3"/>
        <v xml:space="preserve">('P123KLM', 'Mack Anthem', 'Trailer'), </v>
      </c>
    </row>
    <row r="31" spans="1:4">
      <c r="A31" t="str">
        <f t="shared" si="0"/>
        <v xml:space="preserve">('P234LMN', </v>
      </c>
      <c r="B31" t="str">
        <f t="shared" si="1"/>
        <v xml:space="preserve">'Western Star 5700', </v>
      </c>
      <c r="C31" t="str">
        <f t="shared" si="2"/>
        <v xml:space="preserve">'Camión articulado'), </v>
      </c>
      <c r="D31" t="str">
        <f t="shared" si="3"/>
        <v xml:space="preserve">('P234LMN', 'Western Star 5700', 'Camión articulado'), </v>
      </c>
    </row>
    <row r="32" spans="1:4">
      <c r="A32" t="str">
        <f t="shared" si="0"/>
        <v xml:space="preserve">('P345MNO', </v>
      </c>
      <c r="B32" t="str">
        <f t="shared" si="1"/>
        <v xml:space="preserve">'Hino 700', </v>
      </c>
      <c r="C32" t="str">
        <f t="shared" si="2"/>
        <v xml:space="preserve">'Camión rígido'), </v>
      </c>
      <c r="D32" t="str">
        <f t="shared" si="3"/>
        <v xml:space="preserve">('P345MNO', 'Hino 700', 'Camión rígido'), </v>
      </c>
    </row>
    <row r="33" spans="1:4">
      <c r="A33" t="str">
        <f>CONCATENATE($E$1,$G$1,A15,$G$1,$D$1)</f>
        <v xml:space="preserve">('P456NOP', </v>
      </c>
      <c r="B33" t="str">
        <f t="shared" si="1"/>
        <v xml:space="preserve">'Isuzu Giga', </v>
      </c>
      <c r="C33" t="str">
        <f t="shared" si="2"/>
        <v xml:space="preserve">'Trailer'), </v>
      </c>
      <c r="D33" t="str">
        <f t="shared" si="3"/>
        <v xml:space="preserve">('P456NOP', 'Isuzu Giga', 'Trailer'), </v>
      </c>
    </row>
    <row r="34" spans="1:4">
      <c r="A34" t="str">
        <f>CONCATENATE($E$1,$G$1,A16,$G$1,$D$1)</f>
        <v xml:space="preserve">('P567OPQ', </v>
      </c>
      <c r="B34" t="str">
        <f t="shared" si="1"/>
        <v xml:space="preserve">'Fuso Super Great', </v>
      </c>
      <c r="C34" t="str">
        <f>CONCATENATE($G$1,C16,$G$1,$F$1)</f>
        <v>'Camión articulado')</v>
      </c>
      <c r="D34" t="str">
        <f t="shared" si="3"/>
        <v>('P567OPQ', 'Fuso Super Great', 'Camión articulado')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F28" sqref="F28"/>
    </sheetView>
  </sheetViews>
  <sheetFormatPr baseColWidth="10" defaultRowHeight="15"/>
  <cols>
    <col min="1" max="1" width="12.6640625" bestFit="1" customWidth="1"/>
    <col min="2" max="2" width="23" customWidth="1"/>
  </cols>
  <sheetData>
    <row r="1" spans="1:6" ht="15.75">
      <c r="A1" s="1" t="s">
        <v>86</v>
      </c>
      <c r="B1" s="1" t="s">
        <v>87</v>
      </c>
      <c r="C1" s="1" t="s">
        <v>143</v>
      </c>
      <c r="D1" s="1" t="s">
        <v>141</v>
      </c>
      <c r="E1" s="1" t="s">
        <v>142</v>
      </c>
      <c r="F1" s="5" t="s">
        <v>144</v>
      </c>
    </row>
    <row r="2" spans="1:6">
      <c r="A2">
        <v>1001</v>
      </c>
      <c r="B2" t="s">
        <v>88</v>
      </c>
    </row>
    <row r="3" spans="1:6">
      <c r="A3">
        <v>2002</v>
      </c>
      <c r="B3" t="s">
        <v>89</v>
      </c>
    </row>
    <row r="4" spans="1:6">
      <c r="A4">
        <v>3003</v>
      </c>
      <c r="B4" t="s">
        <v>90</v>
      </c>
    </row>
    <row r="5" spans="1:6">
      <c r="A5">
        <v>4004</v>
      </c>
      <c r="B5" t="s">
        <v>91</v>
      </c>
    </row>
    <row r="6" spans="1:6">
      <c r="A6">
        <v>5005</v>
      </c>
      <c r="B6" t="s">
        <v>92</v>
      </c>
    </row>
    <row r="7" spans="1:6">
      <c r="A7">
        <v>6006</v>
      </c>
      <c r="B7" t="s">
        <v>93</v>
      </c>
    </row>
    <row r="8" spans="1:6">
      <c r="A8">
        <v>7007</v>
      </c>
      <c r="B8" t="s">
        <v>94</v>
      </c>
    </row>
    <row r="9" spans="1:6">
      <c r="A9">
        <v>8008</v>
      </c>
      <c r="B9" t="s">
        <v>95</v>
      </c>
    </row>
    <row r="10" spans="1:6">
      <c r="A10">
        <v>9009</v>
      </c>
      <c r="B10" t="s">
        <v>96</v>
      </c>
    </row>
    <row r="11" spans="1:6">
      <c r="A11">
        <v>10010</v>
      </c>
      <c r="B11" t="s">
        <v>97</v>
      </c>
    </row>
    <row r="12" spans="1:6">
      <c r="A12">
        <v>11011</v>
      </c>
      <c r="B12" t="s">
        <v>98</v>
      </c>
    </row>
    <row r="13" spans="1:6">
      <c r="A13">
        <v>12012</v>
      </c>
      <c r="B13" t="s">
        <v>99</v>
      </c>
    </row>
    <row r="14" spans="1:6">
      <c r="A14">
        <v>13013</v>
      </c>
      <c r="B14" t="s">
        <v>100</v>
      </c>
    </row>
    <row r="15" spans="1:6">
      <c r="A15">
        <v>14014</v>
      </c>
      <c r="B15" t="s">
        <v>101</v>
      </c>
    </row>
    <row r="16" spans="1:6">
      <c r="A16">
        <v>15015</v>
      </c>
      <c r="B16" t="s">
        <v>102</v>
      </c>
    </row>
    <row r="21" spans="1:3">
      <c r="A21" t="str">
        <f>CONCATENATE($D$1,$F$1,A2,$F$1,$C$1)</f>
        <v xml:space="preserve">('1001', </v>
      </c>
      <c r="B21" t="str">
        <f>CONCATENATE($F$1,B2,$F$1,$E$1,$C$1)</f>
        <v xml:space="preserve">'Ciudad de Guatemala'), </v>
      </c>
      <c r="C21" t="str">
        <f>CONCATENATE(A21,B21)</f>
        <v xml:space="preserve">('1001', 'Ciudad de Guatemala'), </v>
      </c>
    </row>
    <row r="22" spans="1:3">
      <c r="A22" t="str">
        <f t="shared" ref="A22:A36" si="0">CONCATENATE($D$1,$F$1,A3,$F$1,$C$1)</f>
        <v xml:space="preserve">('2002', </v>
      </c>
      <c r="B22" t="str">
        <f t="shared" ref="B22:B34" si="1">CONCATENATE($F$1,B3,$F$1,$E$1,$C$1)</f>
        <v xml:space="preserve">'Mixco'), </v>
      </c>
      <c r="C22" t="str">
        <f t="shared" ref="C22:C35" si="2">CONCATENATE(A22,B22)</f>
        <v xml:space="preserve">('2002', 'Mixco'), </v>
      </c>
    </row>
    <row r="23" spans="1:3">
      <c r="A23" t="str">
        <f t="shared" si="0"/>
        <v xml:space="preserve">('3003', </v>
      </c>
      <c r="B23" t="str">
        <f t="shared" si="1"/>
        <v xml:space="preserve">'Villa Nueva'), </v>
      </c>
      <c r="C23" t="str">
        <f t="shared" si="2"/>
        <v xml:space="preserve">('3003', 'Villa Nueva'), </v>
      </c>
    </row>
    <row r="24" spans="1:3">
      <c r="A24" t="str">
        <f t="shared" si="0"/>
        <v xml:space="preserve">('4004', </v>
      </c>
      <c r="B24" t="str">
        <f t="shared" si="1"/>
        <v xml:space="preserve">'Quetzaltenango'), </v>
      </c>
      <c r="C24" t="str">
        <f t="shared" si="2"/>
        <v xml:space="preserve">('4004', 'Quetzaltenango'), </v>
      </c>
    </row>
    <row r="25" spans="1:3">
      <c r="A25" t="str">
        <f t="shared" si="0"/>
        <v xml:space="preserve">('5005', </v>
      </c>
      <c r="B25" t="str">
        <f t="shared" si="1"/>
        <v xml:space="preserve">'Escuintla'), </v>
      </c>
      <c r="C25" t="str">
        <f t="shared" si="2"/>
        <v xml:space="preserve">('5005', 'Escuintla'), </v>
      </c>
    </row>
    <row r="26" spans="1:3">
      <c r="A26" t="str">
        <f t="shared" si="0"/>
        <v xml:space="preserve">('6006', </v>
      </c>
      <c r="B26" t="str">
        <f t="shared" si="1"/>
        <v xml:space="preserve">'Antigua Guatemala'), </v>
      </c>
      <c r="C26" t="str">
        <f t="shared" si="2"/>
        <v xml:space="preserve">('6006', 'Antigua Guatemala'), </v>
      </c>
    </row>
    <row r="27" spans="1:3">
      <c r="A27" t="str">
        <f t="shared" si="0"/>
        <v xml:space="preserve">('7007', </v>
      </c>
      <c r="B27" t="str">
        <f t="shared" si="1"/>
        <v xml:space="preserve">'Cobán'), </v>
      </c>
      <c r="C27" t="str">
        <f t="shared" si="2"/>
        <v xml:space="preserve">('7007', 'Cobán'), </v>
      </c>
    </row>
    <row r="28" spans="1:3">
      <c r="A28" t="str">
        <f t="shared" si="0"/>
        <v xml:space="preserve">('8008', </v>
      </c>
      <c r="B28" t="str">
        <f t="shared" si="1"/>
        <v xml:space="preserve">'Chiquimula'), </v>
      </c>
      <c r="C28" t="str">
        <f t="shared" si="2"/>
        <v xml:space="preserve">('8008', 'Chiquimula'), </v>
      </c>
    </row>
    <row r="29" spans="1:3">
      <c r="A29" t="str">
        <f t="shared" si="0"/>
        <v xml:space="preserve">('9009', </v>
      </c>
      <c r="B29" t="str">
        <f t="shared" si="1"/>
        <v xml:space="preserve">'Puerto Barrios'), </v>
      </c>
      <c r="C29" t="str">
        <f t="shared" si="2"/>
        <v xml:space="preserve">('9009', 'Puerto Barrios'), </v>
      </c>
    </row>
    <row r="30" spans="1:3">
      <c r="A30" t="str">
        <f t="shared" si="0"/>
        <v xml:space="preserve">('10010', </v>
      </c>
      <c r="B30" t="str">
        <f t="shared" si="1"/>
        <v xml:space="preserve">'Jalapa'), </v>
      </c>
      <c r="C30" t="str">
        <f t="shared" si="2"/>
        <v xml:space="preserve">('10010', 'Jalapa'), </v>
      </c>
    </row>
    <row r="31" spans="1:3">
      <c r="A31" t="str">
        <f t="shared" si="0"/>
        <v xml:space="preserve">('11011', </v>
      </c>
      <c r="B31" t="str">
        <f t="shared" si="1"/>
        <v xml:space="preserve">'Jutiapa'), </v>
      </c>
      <c r="C31" t="str">
        <f t="shared" si="2"/>
        <v xml:space="preserve">('11011', 'Jutiapa'), </v>
      </c>
    </row>
    <row r="32" spans="1:3">
      <c r="A32" t="str">
        <f t="shared" si="0"/>
        <v xml:space="preserve">('12012', </v>
      </c>
      <c r="B32" t="str">
        <f t="shared" si="1"/>
        <v xml:space="preserve">'Zacapa'), </v>
      </c>
      <c r="C32" t="str">
        <f t="shared" si="2"/>
        <v xml:space="preserve">('12012', 'Zacapa'), </v>
      </c>
    </row>
    <row r="33" spans="1:3">
      <c r="A33" t="str">
        <f t="shared" si="0"/>
        <v xml:space="preserve">('13013', </v>
      </c>
      <c r="B33" t="str">
        <f t="shared" si="1"/>
        <v xml:space="preserve">'Huehuetenango'), </v>
      </c>
      <c r="C33" t="str">
        <f t="shared" si="2"/>
        <v xml:space="preserve">('13013', 'Huehuetenango'), </v>
      </c>
    </row>
    <row r="34" spans="1:3">
      <c r="A34" t="str">
        <f t="shared" si="0"/>
        <v xml:space="preserve">('14014', </v>
      </c>
      <c r="B34" t="str">
        <f t="shared" si="1"/>
        <v xml:space="preserve">'San Marcos'), </v>
      </c>
      <c r="C34" t="str">
        <f t="shared" si="2"/>
        <v xml:space="preserve">('14014', 'San Marcos'), </v>
      </c>
    </row>
    <row r="35" spans="1:3">
      <c r="A35" t="str">
        <f t="shared" si="0"/>
        <v xml:space="preserve">('15015', </v>
      </c>
      <c r="B35" t="str">
        <f t="shared" ref="B22:B35" si="3">CONCATENATE($F$1,B16,$F$1,$E$1)</f>
        <v>'Totonicapán')</v>
      </c>
      <c r="C35" t="str">
        <f t="shared" si="2"/>
        <v>('15015', 'Totonicapán')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G22" sqref="G22"/>
    </sheetView>
  </sheetViews>
  <sheetFormatPr baseColWidth="10" defaultRowHeight="15"/>
  <cols>
    <col min="1" max="1" width="16.33203125" bestFit="1" customWidth="1"/>
    <col min="2" max="2" width="19" customWidth="1"/>
    <col min="3" max="3" width="17.6640625" customWidth="1"/>
  </cols>
  <sheetData>
    <row r="1" spans="1:7" ht="15.75">
      <c r="A1" s="1" t="s">
        <v>103</v>
      </c>
      <c r="B1" s="1" t="s">
        <v>104</v>
      </c>
      <c r="C1" s="1" t="s">
        <v>105</v>
      </c>
      <c r="D1" s="1" t="s">
        <v>143</v>
      </c>
      <c r="E1" s="1" t="s">
        <v>141</v>
      </c>
      <c r="F1" s="1" t="s">
        <v>142</v>
      </c>
      <c r="G1" s="5" t="s">
        <v>144</v>
      </c>
    </row>
    <row r="2" spans="1:7">
      <c r="A2" s="2">
        <v>45672</v>
      </c>
      <c r="B2" s="3">
        <v>1234567890123</v>
      </c>
      <c r="C2" t="s">
        <v>53</v>
      </c>
    </row>
    <row r="3" spans="1:7">
      <c r="A3" s="2">
        <v>45673</v>
      </c>
      <c r="B3" s="3">
        <v>2345678901234</v>
      </c>
      <c r="C3" t="s">
        <v>56</v>
      </c>
    </row>
    <row r="4" spans="1:7">
      <c r="A4" s="2">
        <v>45674</v>
      </c>
      <c r="B4" s="3">
        <v>3456789012345</v>
      </c>
      <c r="C4" t="s">
        <v>59</v>
      </c>
    </row>
    <row r="5" spans="1:7">
      <c r="A5" s="2">
        <v>45675</v>
      </c>
      <c r="B5" s="3">
        <v>4567890123456</v>
      </c>
      <c r="C5" t="s">
        <v>62</v>
      </c>
    </row>
    <row r="6" spans="1:7">
      <c r="A6" s="2">
        <v>45676</v>
      </c>
      <c r="B6" s="3">
        <v>5678901234567</v>
      </c>
      <c r="C6" t="s">
        <v>64</v>
      </c>
    </row>
    <row r="7" spans="1:7">
      <c r="A7" s="2">
        <v>45677</v>
      </c>
      <c r="B7" s="3">
        <v>6789012345678</v>
      </c>
      <c r="C7" t="s">
        <v>66</v>
      </c>
    </row>
    <row r="8" spans="1:7">
      <c r="A8" s="2">
        <v>45678</v>
      </c>
      <c r="B8" s="3">
        <v>7890123456789</v>
      </c>
      <c r="C8" t="s">
        <v>68</v>
      </c>
    </row>
    <row r="9" spans="1:7">
      <c r="A9" s="2">
        <v>45679</v>
      </c>
      <c r="B9" s="3">
        <v>8901234567890</v>
      </c>
      <c r="C9" t="s">
        <v>70</v>
      </c>
    </row>
    <row r="10" spans="1:7">
      <c r="A10" s="2">
        <v>45680</v>
      </c>
      <c r="B10" s="3">
        <v>9012345678901</v>
      </c>
      <c r="C10" t="s">
        <v>72</v>
      </c>
    </row>
    <row r="11" spans="1:7">
      <c r="A11" s="2">
        <v>45681</v>
      </c>
      <c r="B11" s="3">
        <v>1123456789012</v>
      </c>
      <c r="C11" t="s">
        <v>74</v>
      </c>
    </row>
    <row r="12" spans="1:7">
      <c r="A12" s="2">
        <v>45682</v>
      </c>
      <c r="B12" s="3">
        <v>2234567890123</v>
      </c>
      <c r="C12" t="s">
        <v>76</v>
      </c>
    </row>
    <row r="13" spans="1:7">
      <c r="A13" s="2">
        <v>45683</v>
      </c>
      <c r="B13" s="3">
        <v>3345678901234</v>
      </c>
      <c r="C13" t="s">
        <v>78</v>
      </c>
    </row>
    <row r="14" spans="1:7">
      <c r="A14" s="2">
        <v>45684</v>
      </c>
      <c r="B14" s="3">
        <v>4456789012345</v>
      </c>
      <c r="C14" t="s">
        <v>80</v>
      </c>
    </row>
    <row r="15" spans="1:7">
      <c r="A15" s="2">
        <v>45685</v>
      </c>
      <c r="B15" s="3">
        <v>5567890123456</v>
      </c>
      <c r="C15" t="s">
        <v>82</v>
      </c>
    </row>
    <row r="16" spans="1:7">
      <c r="A16" s="2">
        <v>45686</v>
      </c>
      <c r="B16" s="3">
        <v>667890123456</v>
      </c>
      <c r="C16" t="s">
        <v>106</v>
      </c>
    </row>
    <row r="22" spans="1:4">
      <c r="A22" t="str">
        <f>CONCATENATE($E$1,$G$1,"15/01/2025",$G$1)</f>
        <v>('15/01/2025'</v>
      </c>
      <c r="B22" s="2" t="str">
        <f>CONCATENATE($D$1,B2,$D$1)</f>
        <v xml:space="preserve">, 1234567890123, </v>
      </c>
      <c r="C22" t="str">
        <f>CONCATENATE($G$1,C2,$G$1,$F$1,$D$1)</f>
        <v xml:space="preserve">'P123ABC'), </v>
      </c>
      <c r="D22" t="str">
        <f>CONCATENATE(A22,B22,C22)</f>
        <v xml:space="preserve">('15/01/2025', 1234567890123, 'P123ABC'), </v>
      </c>
    </row>
    <row r="23" spans="1:4">
      <c r="A23" t="str">
        <f>CONCATENATE($E$1,$G$1,"16/01/2025",$G$1)</f>
        <v>('16/01/2025'</v>
      </c>
      <c r="B23" s="2" t="str">
        <f t="shared" ref="B23:B36" si="0">CONCATENATE($D$1,B3,$D$1)</f>
        <v xml:space="preserve">, 2345678901234, </v>
      </c>
      <c r="C23" t="str">
        <f t="shared" ref="C23:C35" si="1">CONCATENATE($G$1,C3,$G$1,$F$1,$D$1)</f>
        <v xml:space="preserve">'P234BCD'), </v>
      </c>
      <c r="D23" t="str">
        <f t="shared" ref="D23:D37" si="2">CONCATENATE(A23,B23,C23)</f>
        <v xml:space="preserve">('16/01/2025', 2345678901234, 'P234BCD'), </v>
      </c>
    </row>
    <row r="24" spans="1:4">
      <c r="A24" t="str">
        <f>CONCATENATE($E$1,$G$1,"17/01/2025",$G$1)</f>
        <v>('17/01/2025'</v>
      </c>
      <c r="B24" s="2" t="str">
        <f t="shared" si="0"/>
        <v xml:space="preserve">, 3456789012345, </v>
      </c>
      <c r="C24" t="str">
        <f t="shared" si="1"/>
        <v xml:space="preserve">'P345CDE'), </v>
      </c>
      <c r="D24" t="str">
        <f t="shared" si="2"/>
        <v xml:space="preserve">('17/01/2025', 3456789012345, 'P345CDE'), </v>
      </c>
    </row>
    <row r="25" spans="1:4">
      <c r="A25" t="str">
        <f>CONCATENATE($E$1,$G$1,"18/01/2025",$G$1)</f>
        <v>('18/01/2025'</v>
      </c>
      <c r="B25" s="2" t="str">
        <f t="shared" si="0"/>
        <v xml:space="preserve">, 4567890123456, </v>
      </c>
      <c r="C25" t="str">
        <f t="shared" si="1"/>
        <v xml:space="preserve">'P456DEF'), </v>
      </c>
      <c r="D25" t="str">
        <f t="shared" si="2"/>
        <v xml:space="preserve">('18/01/2025', 4567890123456, 'P456DEF'), </v>
      </c>
    </row>
    <row r="26" spans="1:4">
      <c r="A26" t="str">
        <f>CONCATENATE($E$1,$G$1,"19/01/2025",$G$1)</f>
        <v>('19/01/2025'</v>
      </c>
      <c r="B26" s="2" t="str">
        <f t="shared" si="0"/>
        <v xml:space="preserve">, 5678901234567, </v>
      </c>
      <c r="C26" t="str">
        <f t="shared" si="1"/>
        <v xml:space="preserve">'P567EFG'), </v>
      </c>
      <c r="D26" t="str">
        <f t="shared" si="2"/>
        <v xml:space="preserve">('19/01/2025', 5678901234567, 'P567EFG'), </v>
      </c>
    </row>
    <row r="27" spans="1:4">
      <c r="A27" t="str">
        <f>CONCATENATE($E$1,$G$1,"20/01/2025",$G$1)</f>
        <v>('20/01/2025'</v>
      </c>
      <c r="B27" s="2" t="str">
        <f t="shared" si="0"/>
        <v xml:space="preserve">, 6789012345678, </v>
      </c>
      <c r="C27" t="str">
        <f t="shared" si="1"/>
        <v xml:space="preserve">'P678FGH'), </v>
      </c>
      <c r="D27" t="str">
        <f t="shared" si="2"/>
        <v xml:space="preserve">('20/01/2025', 6789012345678, 'P678FGH'), </v>
      </c>
    </row>
    <row r="28" spans="1:4">
      <c r="A28" t="str">
        <f>CONCATENATE($E$1,$G$1,"21/01/2025",$G$1)</f>
        <v>('21/01/2025'</v>
      </c>
      <c r="B28" s="2" t="str">
        <f t="shared" si="0"/>
        <v xml:space="preserve">, 7890123456789, </v>
      </c>
      <c r="C28" t="str">
        <f t="shared" si="1"/>
        <v xml:space="preserve">'P789GHI'), </v>
      </c>
      <c r="D28" t="str">
        <f t="shared" si="2"/>
        <v xml:space="preserve">('21/01/2025', 7890123456789, 'P789GHI'), </v>
      </c>
    </row>
    <row r="29" spans="1:4">
      <c r="A29" t="str">
        <f>CONCATENATE($E$1,$G$1,"22/01/2025",$G$1)</f>
        <v>('22/01/2025'</v>
      </c>
      <c r="B29" s="2" t="str">
        <f t="shared" si="0"/>
        <v xml:space="preserve">, 8901234567890, </v>
      </c>
      <c r="C29" t="str">
        <f t="shared" si="1"/>
        <v xml:space="preserve">'P890HIJ'), </v>
      </c>
      <c r="D29" t="str">
        <f t="shared" si="2"/>
        <v xml:space="preserve">('22/01/2025', 8901234567890, 'P890HIJ'), </v>
      </c>
    </row>
    <row r="30" spans="1:4">
      <c r="A30" t="str">
        <f>CONCATENATE($E$1,$G$1,"23/01/2025",$G$1)</f>
        <v>('23/01/2025'</v>
      </c>
      <c r="B30" s="2" t="str">
        <f t="shared" si="0"/>
        <v xml:space="preserve">, 9012345678901, </v>
      </c>
      <c r="C30" t="str">
        <f t="shared" si="1"/>
        <v xml:space="preserve">'P901IJK'), </v>
      </c>
      <c r="D30" t="str">
        <f t="shared" si="2"/>
        <v xml:space="preserve">('23/01/2025', 9012345678901, 'P901IJK'), </v>
      </c>
    </row>
    <row r="31" spans="1:4">
      <c r="A31" t="str">
        <f>CONCATENATE($E$1,$G$1,"24/01/2025",$G$1)</f>
        <v>('24/01/2025'</v>
      </c>
      <c r="B31" s="2" t="str">
        <f t="shared" si="0"/>
        <v xml:space="preserve">, 1123456789012, </v>
      </c>
      <c r="C31" t="str">
        <f t="shared" si="1"/>
        <v xml:space="preserve">'P012JKL'), </v>
      </c>
      <c r="D31" t="str">
        <f t="shared" si="2"/>
        <v xml:space="preserve">('24/01/2025', 1123456789012, 'P012JKL'), </v>
      </c>
    </row>
    <row r="32" spans="1:4">
      <c r="A32" t="str">
        <f>CONCATENATE($E$1,$G$1,"25/01/2025",$G$1)</f>
        <v>('25/01/2025'</v>
      </c>
      <c r="B32" s="2" t="str">
        <f t="shared" si="0"/>
        <v xml:space="preserve">, 2234567890123, </v>
      </c>
      <c r="C32" t="str">
        <f t="shared" si="1"/>
        <v xml:space="preserve">'P123KLM'), </v>
      </c>
      <c r="D32" t="str">
        <f t="shared" si="2"/>
        <v xml:space="preserve">('25/01/2025', 2234567890123, 'P123KLM'), </v>
      </c>
    </row>
    <row r="33" spans="1:4">
      <c r="A33" t="str">
        <f>CONCATENATE($E$1,$G$1,"26/01/2025",$G$1)</f>
        <v>('26/01/2025'</v>
      </c>
      <c r="B33" s="2" t="str">
        <f t="shared" si="0"/>
        <v xml:space="preserve">, 3345678901234, </v>
      </c>
      <c r="C33" t="str">
        <f t="shared" si="1"/>
        <v xml:space="preserve">'P234LMN'), </v>
      </c>
      <c r="D33" t="str">
        <f t="shared" si="2"/>
        <v xml:space="preserve">('26/01/2025', 3345678901234, 'P234LMN'), </v>
      </c>
    </row>
    <row r="34" spans="1:4">
      <c r="A34" t="str">
        <f>CONCATENATE($E$1,$G$1,"27/01/2025",$G$1)</f>
        <v>('27/01/2025'</v>
      </c>
      <c r="B34" s="2" t="str">
        <f t="shared" si="0"/>
        <v xml:space="preserve">, 4456789012345, </v>
      </c>
      <c r="C34" t="str">
        <f t="shared" si="1"/>
        <v xml:space="preserve">'P345MNO'), </v>
      </c>
      <c r="D34" t="str">
        <f t="shared" si="2"/>
        <v xml:space="preserve">('27/01/2025', 4456789012345, 'P345MNO'), </v>
      </c>
    </row>
    <row r="35" spans="1:4">
      <c r="A35" t="str">
        <f>CONCATENATE($E$1,$G$1,"28/01/2025",$G$1)</f>
        <v>('28/01/2025'</v>
      </c>
      <c r="B35" s="2" t="str">
        <f t="shared" si="0"/>
        <v xml:space="preserve">, 5567890123456, </v>
      </c>
      <c r="C35" t="str">
        <f t="shared" si="1"/>
        <v xml:space="preserve">'P456NOP'), </v>
      </c>
      <c r="D35" t="str">
        <f t="shared" si="2"/>
        <v xml:space="preserve">('28/01/2025', 5567890123456, 'P456NOP'), </v>
      </c>
    </row>
    <row r="36" spans="1:4">
      <c r="A36" t="str">
        <f>CONCATENATE($E$1,$G$1,"29/01/2025",$G$1)</f>
        <v>('29/01/2025'</v>
      </c>
      <c r="B36" s="2" t="str">
        <f t="shared" si="0"/>
        <v xml:space="preserve">, 667890123456, </v>
      </c>
      <c r="C36" t="str">
        <f>CONCATENATE(C16,$F$1,";")</f>
        <v>null);</v>
      </c>
      <c r="D36" t="str">
        <f t="shared" si="2"/>
        <v>('29/01/2025', 667890123456, null);</v>
      </c>
    </row>
    <row r="37" spans="1:4">
      <c r="D37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Camioneros</vt:lpstr>
      <vt:lpstr>paquetes</vt:lpstr>
      <vt:lpstr>Camiones</vt:lpstr>
      <vt:lpstr>ciudades</vt:lpstr>
      <vt:lpstr>conduce_camionero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Berny Andree  Cardona Ramos</dc:creator>
  <cp:lastModifiedBy>usuario</cp:lastModifiedBy>
  <dcterms:created xsi:type="dcterms:W3CDTF">2025-04-04T00:38:44Z</dcterms:created>
  <dcterms:modified xsi:type="dcterms:W3CDTF">2025-04-21T21:31:18Z</dcterms:modified>
</cp:coreProperties>
</file>