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S:\Documents\Code\budget-sheet\"/>
    </mc:Choice>
  </mc:AlternateContent>
  <xr:revisionPtr revIDLastSave="0" documentId="13_ncr:1_{32EE515C-6784-447E-8105-BBC6E0156943}" xr6:coauthVersionLast="47" xr6:coauthVersionMax="47" xr10:uidLastSave="{00000000-0000-0000-0000-000000000000}"/>
  <bookViews>
    <workbookView xWindow="16635" yWindow="405" windowWidth="21765" windowHeight="12900" activeTab="1" xr2:uid="{00000000-000D-0000-FFFF-FFFF00000000}"/>
  </bookViews>
  <sheets>
    <sheet name="Budget Target" sheetId="1" r:id="rId1"/>
    <sheet name="Yearly Template" sheetId="3" r:id="rId2"/>
    <sheet name="2023 Budget Target" sheetId="5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7" i="5" l="1"/>
  <c r="C37" i="5"/>
  <c r="B37" i="5"/>
  <c r="F36" i="5"/>
  <c r="E36" i="5"/>
  <c r="D36" i="5" s="1"/>
  <c r="F35" i="5"/>
  <c r="E35" i="5"/>
  <c r="D35" i="5"/>
  <c r="C35" i="5" s="1"/>
  <c r="D34" i="5"/>
  <c r="C34" i="5"/>
  <c r="B34" i="5"/>
  <c r="D33" i="5"/>
  <c r="E33" i="5" s="1"/>
  <c r="F32" i="5"/>
  <c r="E32" i="5"/>
  <c r="D32" i="5"/>
  <c r="B32" i="5"/>
  <c r="D31" i="5"/>
  <c r="E31" i="5" s="1"/>
  <c r="D29" i="5"/>
  <c r="E28" i="5"/>
  <c r="F28" i="5" s="1"/>
  <c r="C28" i="5"/>
  <c r="F27" i="5"/>
  <c r="E27" i="5"/>
  <c r="B27" i="5" s="1"/>
  <c r="D27" i="5"/>
  <c r="E26" i="5"/>
  <c r="F26" i="5" s="1"/>
  <c r="C26" i="5"/>
  <c r="B26" i="5"/>
  <c r="E23" i="5"/>
  <c r="F23" i="5" s="1"/>
  <c r="D23" i="5"/>
  <c r="C23" i="5" s="1"/>
  <c r="B23" i="5"/>
  <c r="F22" i="5"/>
  <c r="D22" i="5"/>
  <c r="C22" i="5" s="1"/>
  <c r="B22" i="5"/>
  <c r="E21" i="5"/>
  <c r="F21" i="5" s="1"/>
  <c r="E20" i="5"/>
  <c r="C20" i="5"/>
  <c r="B20" i="5"/>
  <c r="D19" i="5"/>
  <c r="C19" i="5"/>
  <c r="D16" i="5"/>
  <c r="D17" i="5" s="1"/>
  <c r="D15" i="5"/>
  <c r="E15" i="5" s="1"/>
  <c r="D14" i="5"/>
  <c r="E14" i="5" s="1"/>
  <c r="E11" i="5"/>
  <c r="F11" i="5" s="1"/>
  <c r="D11" i="5"/>
  <c r="B11" i="5"/>
  <c r="E10" i="5"/>
  <c r="F10" i="5" s="1"/>
  <c r="D10" i="5"/>
  <c r="B10" i="5"/>
  <c r="E9" i="5"/>
  <c r="F9" i="5" s="1"/>
  <c r="D9" i="5"/>
  <c r="F8" i="5"/>
  <c r="E8" i="5"/>
  <c r="B8" i="5" s="1"/>
  <c r="D8" i="5"/>
  <c r="E7" i="5"/>
  <c r="F7" i="5" s="1"/>
  <c r="D7" i="5"/>
  <c r="B7" i="5"/>
  <c r="E6" i="5"/>
  <c r="E12" i="5" s="1"/>
  <c r="F12" i="5" s="1"/>
  <c r="D6" i="5"/>
  <c r="D12" i="5" s="1"/>
  <c r="B6" i="5"/>
  <c r="E4" i="5"/>
  <c r="D3" i="5"/>
  <c r="C3" i="5" s="1"/>
  <c r="B3" i="5"/>
  <c r="O73" i="3"/>
  <c r="N73" i="3"/>
  <c r="M73" i="3"/>
  <c r="L73" i="3"/>
  <c r="K73" i="3"/>
  <c r="J73" i="3"/>
  <c r="I73" i="3"/>
  <c r="H73" i="3"/>
  <c r="G73" i="3"/>
  <c r="F73" i="3"/>
  <c r="O72" i="3"/>
  <c r="N72" i="3"/>
  <c r="M72" i="3"/>
  <c r="L72" i="3"/>
  <c r="K72" i="3"/>
  <c r="J72" i="3"/>
  <c r="I72" i="3"/>
  <c r="H72" i="3"/>
  <c r="G72" i="3"/>
  <c r="F72" i="3"/>
  <c r="E72" i="3"/>
  <c r="E73" i="3" s="1"/>
  <c r="D72" i="3"/>
  <c r="D73" i="3" s="1"/>
  <c r="O69" i="3"/>
  <c r="N69" i="3"/>
  <c r="M69" i="3"/>
  <c r="L69" i="3"/>
  <c r="K69" i="3"/>
  <c r="J69" i="3"/>
  <c r="I69" i="3"/>
  <c r="H69" i="3"/>
  <c r="G69" i="3"/>
  <c r="F69" i="3"/>
  <c r="E69" i="3"/>
  <c r="D69" i="3"/>
  <c r="O67" i="3"/>
  <c r="N67" i="3"/>
  <c r="M67" i="3"/>
  <c r="L67" i="3"/>
  <c r="K67" i="3"/>
  <c r="J67" i="3"/>
  <c r="I67" i="3"/>
  <c r="H67" i="3"/>
  <c r="G67" i="3"/>
  <c r="F67" i="3"/>
  <c r="E67" i="3"/>
  <c r="D67" i="3"/>
  <c r="O65" i="3"/>
  <c r="N65" i="3"/>
  <c r="M65" i="3"/>
  <c r="L65" i="3"/>
  <c r="K65" i="3"/>
  <c r="J65" i="3"/>
  <c r="I65" i="3"/>
  <c r="H65" i="3"/>
  <c r="G65" i="3"/>
  <c r="F65" i="3"/>
  <c r="E65" i="3"/>
  <c r="D65" i="3"/>
  <c r="O63" i="3"/>
  <c r="N63" i="3"/>
  <c r="M63" i="3"/>
  <c r="L63" i="3"/>
  <c r="K63" i="3"/>
  <c r="J63" i="3"/>
  <c r="I63" i="3"/>
  <c r="H63" i="3"/>
  <c r="G63" i="3"/>
  <c r="F63" i="3"/>
  <c r="E63" i="3"/>
  <c r="D63" i="3"/>
  <c r="O61" i="3"/>
  <c r="N61" i="3"/>
  <c r="M61" i="3"/>
  <c r="L61" i="3"/>
  <c r="K61" i="3"/>
  <c r="J61" i="3"/>
  <c r="I61" i="3"/>
  <c r="H61" i="3"/>
  <c r="G61" i="3"/>
  <c r="F61" i="3"/>
  <c r="E61" i="3"/>
  <c r="D61" i="3"/>
  <c r="O59" i="3"/>
  <c r="N59" i="3"/>
  <c r="M59" i="3"/>
  <c r="L59" i="3"/>
  <c r="K59" i="3"/>
  <c r="J59" i="3"/>
  <c r="I59" i="3"/>
  <c r="H59" i="3"/>
  <c r="G59" i="3"/>
  <c r="F59" i="3"/>
  <c r="E59" i="3"/>
  <c r="D59" i="3"/>
  <c r="O57" i="3"/>
  <c r="N57" i="3"/>
  <c r="M57" i="3"/>
  <c r="L57" i="3"/>
  <c r="K57" i="3"/>
  <c r="J57" i="3"/>
  <c r="I57" i="3"/>
  <c r="H57" i="3"/>
  <c r="G57" i="3"/>
  <c r="F57" i="3"/>
  <c r="E57" i="3"/>
  <c r="D57" i="3"/>
  <c r="O55" i="3"/>
  <c r="N55" i="3"/>
  <c r="M55" i="3"/>
  <c r="L55" i="3"/>
  <c r="K55" i="3"/>
  <c r="J55" i="3"/>
  <c r="I55" i="3"/>
  <c r="H55" i="3"/>
  <c r="G55" i="3"/>
  <c r="F55" i="3"/>
  <c r="E55" i="3"/>
  <c r="D55" i="3"/>
  <c r="Q47" i="3"/>
  <c r="A47" i="3"/>
  <c r="O46" i="3"/>
  <c r="N46" i="3"/>
  <c r="M46" i="3"/>
  <c r="L46" i="3"/>
  <c r="K46" i="3"/>
  <c r="J46" i="3"/>
  <c r="I46" i="3"/>
  <c r="H46" i="3"/>
  <c r="G46" i="3"/>
  <c r="F46" i="3"/>
  <c r="E46" i="3"/>
  <c r="D46" i="3"/>
  <c r="Q46" i="3" s="1"/>
  <c r="B46" i="3"/>
  <c r="R45" i="3"/>
  <c r="Q45" i="3"/>
  <c r="B45" i="3"/>
  <c r="Q44" i="3"/>
  <c r="Q43" i="3"/>
  <c r="R42" i="3"/>
  <c r="Q42" i="3"/>
  <c r="B42" i="3"/>
  <c r="Q41" i="3"/>
  <c r="B41" i="3"/>
  <c r="Q40" i="3"/>
  <c r="Q39" i="3"/>
  <c r="Q38" i="3"/>
  <c r="A38" i="3"/>
  <c r="O37" i="3"/>
  <c r="N37" i="3"/>
  <c r="M37" i="3"/>
  <c r="L37" i="3"/>
  <c r="K37" i="3"/>
  <c r="J37" i="3"/>
  <c r="I37" i="3"/>
  <c r="H37" i="3"/>
  <c r="G37" i="3"/>
  <c r="F37" i="3"/>
  <c r="E37" i="3"/>
  <c r="Q37" i="3" s="1"/>
  <c r="D37" i="3"/>
  <c r="Q36" i="3"/>
  <c r="B36" i="3"/>
  <c r="Q35" i="3"/>
  <c r="R34" i="3"/>
  <c r="Q34" i="3"/>
  <c r="B34" i="3"/>
  <c r="R33" i="3"/>
  <c r="Q33" i="3"/>
  <c r="B33" i="3"/>
  <c r="Q32" i="3"/>
  <c r="A32" i="3"/>
  <c r="O31" i="3"/>
  <c r="N31" i="3"/>
  <c r="M31" i="3"/>
  <c r="L31" i="3"/>
  <c r="K31" i="3"/>
  <c r="J31" i="3"/>
  <c r="I31" i="3"/>
  <c r="H31" i="3"/>
  <c r="G31" i="3"/>
  <c r="F31" i="3"/>
  <c r="E31" i="3"/>
  <c r="D31" i="3"/>
  <c r="Q31" i="3" s="1"/>
  <c r="Q30" i="3"/>
  <c r="B30" i="3"/>
  <c r="Q29" i="3"/>
  <c r="B29" i="3"/>
  <c r="R28" i="3"/>
  <c r="Q28" i="3"/>
  <c r="B28" i="3"/>
  <c r="Q27" i="3"/>
  <c r="B27" i="3"/>
  <c r="Q26" i="3"/>
  <c r="B26" i="3"/>
  <c r="Q25" i="3"/>
  <c r="A25" i="3"/>
  <c r="O24" i="3"/>
  <c r="N24" i="3"/>
  <c r="M24" i="3"/>
  <c r="L24" i="3"/>
  <c r="K24" i="3"/>
  <c r="J24" i="3"/>
  <c r="I24" i="3"/>
  <c r="H24" i="3"/>
  <c r="G24" i="3"/>
  <c r="F24" i="3"/>
  <c r="E24" i="3"/>
  <c r="D24" i="3"/>
  <c r="Q24" i="3" s="1"/>
  <c r="Q23" i="3"/>
  <c r="Q22" i="3"/>
  <c r="Q21" i="3"/>
  <c r="R20" i="3"/>
  <c r="Q20" i="3"/>
  <c r="B20" i="3"/>
  <c r="Q19" i="3"/>
  <c r="B19" i="3"/>
  <c r="Q18" i="3"/>
  <c r="A18" i="3"/>
  <c r="O17" i="3"/>
  <c r="N17" i="3"/>
  <c r="M17" i="3"/>
  <c r="L17" i="3"/>
  <c r="K17" i="3"/>
  <c r="J17" i="3"/>
  <c r="I17" i="3"/>
  <c r="H17" i="3"/>
  <c r="G17" i="3"/>
  <c r="F17" i="3"/>
  <c r="E17" i="3"/>
  <c r="D17" i="3"/>
  <c r="Q17" i="3" s="1"/>
  <c r="Q16" i="3"/>
  <c r="Q15" i="3"/>
  <c r="B15" i="3"/>
  <c r="Q14" i="3"/>
  <c r="B14" i="3"/>
  <c r="Q13" i="3"/>
  <c r="A13" i="3"/>
  <c r="O12" i="3"/>
  <c r="N12" i="3"/>
  <c r="Q12" i="3" s="1"/>
  <c r="M12" i="3"/>
  <c r="L12" i="3"/>
  <c r="K12" i="3"/>
  <c r="J12" i="3"/>
  <c r="I12" i="3"/>
  <c r="H12" i="3"/>
  <c r="G12" i="3"/>
  <c r="F12" i="3"/>
  <c r="E12" i="3"/>
  <c r="D12" i="3"/>
  <c r="Q11" i="3"/>
  <c r="R10" i="3"/>
  <c r="Q10" i="3"/>
  <c r="Q9" i="3"/>
  <c r="Q8" i="3"/>
  <c r="Q7" i="3"/>
  <c r="R6" i="3"/>
  <c r="Q6" i="3"/>
  <c r="B6" i="3"/>
  <c r="Q5" i="3"/>
  <c r="A5" i="3"/>
  <c r="O4" i="3"/>
  <c r="O48" i="3" s="1"/>
  <c r="N4" i="3"/>
  <c r="M4" i="3"/>
  <c r="M48" i="3" s="1"/>
  <c r="L4" i="3"/>
  <c r="L48" i="3" s="1"/>
  <c r="K4" i="3"/>
  <c r="K48" i="3" s="1"/>
  <c r="J4" i="3"/>
  <c r="J48" i="3" s="1"/>
  <c r="I4" i="3"/>
  <c r="I48" i="3" s="1"/>
  <c r="H4" i="3"/>
  <c r="H48" i="3" s="1"/>
  <c r="G4" i="3"/>
  <c r="G48" i="3" s="1"/>
  <c r="F4" i="3"/>
  <c r="F48" i="3" s="1"/>
  <c r="E4" i="3"/>
  <c r="E48" i="3" s="1"/>
  <c r="D4" i="3"/>
  <c r="D48" i="3" s="1"/>
  <c r="R3" i="3"/>
  <c r="Q3" i="3"/>
  <c r="E45" i="1"/>
  <c r="F45" i="1" s="1"/>
  <c r="C45" i="1"/>
  <c r="B45" i="1"/>
  <c r="E44" i="1"/>
  <c r="R44" i="3" s="1"/>
  <c r="D44" i="1"/>
  <c r="C44" i="1"/>
  <c r="E43" i="1"/>
  <c r="D43" i="1" s="1"/>
  <c r="D42" i="1"/>
  <c r="C42" i="1" s="1"/>
  <c r="B42" i="1"/>
  <c r="D41" i="1"/>
  <c r="E41" i="1" s="1"/>
  <c r="D40" i="1"/>
  <c r="E40" i="1" s="1"/>
  <c r="E39" i="1"/>
  <c r="E36" i="1"/>
  <c r="C36" i="1"/>
  <c r="B36" i="1"/>
  <c r="E35" i="1"/>
  <c r="D35" i="1"/>
  <c r="C35" i="1"/>
  <c r="B35" i="1"/>
  <c r="E34" i="1"/>
  <c r="B34" i="1" s="1"/>
  <c r="C34" i="1"/>
  <c r="E33" i="1"/>
  <c r="F33" i="1" s="1"/>
  <c r="C33" i="1"/>
  <c r="B33" i="1"/>
  <c r="D31" i="1"/>
  <c r="B31" i="3" s="1"/>
  <c r="E30" i="1"/>
  <c r="F30" i="1" s="1"/>
  <c r="C30" i="1"/>
  <c r="B30" i="1"/>
  <c r="E29" i="1"/>
  <c r="C29" i="1"/>
  <c r="E28" i="1"/>
  <c r="C28" i="1"/>
  <c r="B28" i="1"/>
  <c r="D27" i="1"/>
  <c r="E27" i="1" s="1"/>
  <c r="C27" i="1"/>
  <c r="E26" i="1"/>
  <c r="R26" i="3" s="1"/>
  <c r="C26" i="1"/>
  <c r="B26" i="1"/>
  <c r="D23" i="1"/>
  <c r="B23" i="3" s="1"/>
  <c r="C23" i="1"/>
  <c r="D22" i="1"/>
  <c r="B22" i="3" s="1"/>
  <c r="C22" i="1"/>
  <c r="D21" i="1"/>
  <c r="B21" i="3" s="1"/>
  <c r="C21" i="1"/>
  <c r="E20" i="1"/>
  <c r="C20" i="1"/>
  <c r="B20" i="1"/>
  <c r="D19" i="1"/>
  <c r="D24" i="1" s="1"/>
  <c r="C19" i="1"/>
  <c r="D16" i="1"/>
  <c r="E16" i="1" s="1"/>
  <c r="E15" i="1"/>
  <c r="D15" i="1"/>
  <c r="B15" i="1"/>
  <c r="D14" i="1"/>
  <c r="D11" i="1"/>
  <c r="E10" i="1"/>
  <c r="F10" i="1" s="1"/>
  <c r="D10" i="1"/>
  <c r="B10" i="3" s="1"/>
  <c r="D9" i="1"/>
  <c r="E9" i="1" s="1"/>
  <c r="D8" i="1"/>
  <c r="D7" i="1"/>
  <c r="E7" i="1" s="1"/>
  <c r="E6" i="1"/>
  <c r="D6" i="1"/>
  <c r="F4" i="1"/>
  <c r="E3" i="1"/>
  <c r="E4" i="1" s="1"/>
  <c r="D3" i="1"/>
  <c r="B3" i="3" s="1"/>
  <c r="C3" i="1"/>
  <c r="B3" i="1"/>
  <c r="R40" i="3" l="1"/>
  <c r="B40" i="1"/>
  <c r="F40" i="1"/>
  <c r="F33" i="5"/>
  <c r="B33" i="5"/>
  <c r="R9" i="3"/>
  <c r="B9" i="1"/>
  <c r="F9" i="1"/>
  <c r="E17" i="5"/>
  <c r="F17" i="5" s="1"/>
  <c r="F14" i="5"/>
  <c r="B14" i="5"/>
  <c r="F15" i="5"/>
  <c r="B15" i="5"/>
  <c r="R27" i="3"/>
  <c r="F27" i="1"/>
  <c r="B27" i="1"/>
  <c r="D24" i="5"/>
  <c r="C36" i="5"/>
  <c r="F7" i="1"/>
  <c r="R7" i="3"/>
  <c r="B7" i="1"/>
  <c r="F35" i="1"/>
  <c r="B41" i="1"/>
  <c r="F41" i="1"/>
  <c r="R41" i="3"/>
  <c r="C43" i="1"/>
  <c r="B43" i="3"/>
  <c r="B24" i="3"/>
  <c r="F16" i="1"/>
  <c r="B16" i="1"/>
  <c r="R16" i="3"/>
  <c r="R4" i="3"/>
  <c r="F20" i="1"/>
  <c r="F15" i="1"/>
  <c r="F42" i="1"/>
  <c r="F34" i="1"/>
  <c r="F28" i="1"/>
  <c r="F6" i="1"/>
  <c r="F29" i="1"/>
  <c r="F31" i="5"/>
  <c r="B31" i="5"/>
  <c r="E21" i="1"/>
  <c r="D12" i="1"/>
  <c r="F44" i="1"/>
  <c r="E11" i="1"/>
  <c r="F3" i="5"/>
  <c r="B9" i="5"/>
  <c r="B28" i="5"/>
  <c r="E8" i="1"/>
  <c r="D4" i="5"/>
  <c r="E19" i="5"/>
  <c r="B7" i="3"/>
  <c r="E22" i="1"/>
  <c r="E14" i="1"/>
  <c r="F36" i="1"/>
  <c r="B8" i="3"/>
  <c r="D37" i="1"/>
  <c r="E37" i="1"/>
  <c r="R15" i="3"/>
  <c r="R29" i="3"/>
  <c r="R36" i="3"/>
  <c r="R43" i="3"/>
  <c r="F37" i="5"/>
  <c r="D17" i="1"/>
  <c r="F3" i="1"/>
  <c r="R35" i="3"/>
  <c r="E46" i="1"/>
  <c r="B6" i="1"/>
  <c r="B10" i="1"/>
  <c r="E23" i="1"/>
  <c r="B9" i="3"/>
  <c r="B16" i="3"/>
  <c r="B44" i="3"/>
  <c r="F4" i="5"/>
  <c r="D4" i="1"/>
  <c r="E19" i="1"/>
  <c r="B39" i="1"/>
  <c r="E29" i="5"/>
  <c r="F29" i="5" s="1"/>
  <c r="D38" i="5"/>
  <c r="F43" i="1"/>
  <c r="F26" i="1"/>
  <c r="B35" i="3"/>
  <c r="E31" i="1"/>
  <c r="B29" i="1"/>
  <c r="R30" i="3"/>
  <c r="N48" i="3"/>
  <c r="Q48" i="3" s="1"/>
  <c r="D39" i="1"/>
  <c r="Q4" i="3"/>
  <c r="R39" i="3"/>
  <c r="F20" i="5"/>
  <c r="F34" i="5"/>
  <c r="B40" i="3"/>
  <c r="F6" i="5"/>
  <c r="B21" i="5"/>
  <c r="B11" i="3"/>
  <c r="E16" i="5"/>
  <c r="D21" i="5"/>
  <c r="F39" i="1"/>
  <c r="B17" i="3" l="1"/>
  <c r="B11" i="1"/>
  <c r="F11" i="1"/>
  <c r="R11" i="3"/>
  <c r="B21" i="1"/>
  <c r="R21" i="3"/>
  <c r="F21" i="1"/>
  <c r="R14" i="3"/>
  <c r="F14" i="1"/>
  <c r="B14" i="1"/>
  <c r="E17" i="1"/>
  <c r="F16" i="5"/>
  <c r="B16" i="5"/>
  <c r="B19" i="5"/>
  <c r="E24" i="5"/>
  <c r="F24" i="5" s="1"/>
  <c r="F19" i="5"/>
  <c r="B8" i="1"/>
  <c r="R8" i="3"/>
  <c r="F8" i="1"/>
  <c r="B37" i="3"/>
  <c r="R19" i="3"/>
  <c r="E24" i="1"/>
  <c r="F19" i="1"/>
  <c r="B19" i="1"/>
  <c r="B12" i="3"/>
  <c r="B22" i="1"/>
  <c r="F22" i="1"/>
  <c r="R22" i="3"/>
  <c r="R31" i="3"/>
  <c r="F31" i="1"/>
  <c r="E12" i="1"/>
  <c r="E38" i="5"/>
  <c r="C38" i="5"/>
  <c r="R46" i="3"/>
  <c r="F46" i="1"/>
  <c r="C39" i="1"/>
  <c r="B39" i="3"/>
  <c r="B4" i="3"/>
  <c r="C21" i="5"/>
  <c r="R23" i="3"/>
  <c r="F23" i="1"/>
  <c r="B23" i="1"/>
  <c r="R37" i="3"/>
  <c r="F37" i="1"/>
  <c r="F17" i="1" l="1"/>
  <c r="R17" i="3"/>
  <c r="F38" i="5"/>
  <c r="B38" i="5"/>
  <c r="E39" i="5"/>
  <c r="F39" i="5" s="1"/>
  <c r="F41" i="5" s="1"/>
  <c r="E41" i="5" s="1"/>
  <c r="F24" i="1"/>
  <c r="R24" i="3"/>
  <c r="R12" i="3"/>
  <c r="F12" i="1"/>
  <c r="F48" i="1"/>
  <c r="E48" i="1" s="1"/>
  <c r="R48" i="3" l="1"/>
  <c r="D48" i="1"/>
  <c r="B48" i="1"/>
  <c r="D41" i="5"/>
  <c r="C41" i="5" s="1"/>
  <c r="B41" i="5"/>
  <c r="B48" i="3" l="1"/>
  <c r="C48" i="1"/>
</calcChain>
</file>

<file path=xl/sharedStrings.xml><?xml version="1.0" encoding="utf-8"?>
<sst xmlns="http://schemas.openxmlformats.org/spreadsheetml/2006/main" count="159" uniqueCount="94">
  <si>
    <t>Budget Table</t>
  </si>
  <si>
    <t>Last Updated</t>
  </si>
  <si>
    <t>Weekly</t>
  </si>
  <si>
    <t>Semi-Monthly</t>
  </si>
  <si>
    <t>Monthly</t>
  </si>
  <si>
    <t>Annual</t>
  </si>
  <si>
    <t>Annual Percent</t>
  </si>
  <si>
    <t>Lazarus</t>
  </si>
  <si>
    <t>Income</t>
  </si>
  <si>
    <t>Federal Income Tax</t>
  </si>
  <si>
    <t>Social Security Tax</t>
  </si>
  <si>
    <t>Medicare Tax</t>
  </si>
  <si>
    <t>State Withholding Tax</t>
  </si>
  <si>
    <t>State Family Leave</t>
  </si>
  <si>
    <t>State Medical Leave</t>
  </si>
  <si>
    <t>Taxes</t>
  </si>
  <si>
    <t>Medical</t>
  </si>
  <si>
    <t>Dental</t>
  </si>
  <si>
    <t>Vision</t>
  </si>
  <si>
    <t>Insurance</t>
  </si>
  <si>
    <t>Bills &amp; Utilities</t>
  </si>
  <si>
    <t>Dining &amp; Drinks</t>
  </si>
  <si>
    <t>Groceries</t>
  </si>
  <si>
    <t>Home</t>
  </si>
  <si>
    <t>Essentials</t>
  </si>
  <si>
    <t>Entertainment</t>
  </si>
  <si>
    <t>Fitness &amp; Self-Care</t>
  </si>
  <si>
    <t>Shopping</t>
  </si>
  <si>
    <t>Transportation</t>
  </si>
  <si>
    <t>Travel</t>
  </si>
  <si>
    <t>Fun</t>
  </si>
  <si>
    <t>ATM &amp; Cash</t>
  </si>
  <si>
    <t>Business</t>
  </si>
  <si>
    <t>Fees</t>
  </si>
  <si>
    <t>Gifts &amp; Donations</t>
  </si>
  <si>
    <t>Misc</t>
  </si>
  <si>
    <t>ROTH 401K</t>
  </si>
  <si>
    <t>HSA</t>
  </si>
  <si>
    <t>FSA</t>
  </si>
  <si>
    <t>ROTH IRA</t>
  </si>
  <si>
    <t>Bonds</t>
  </si>
  <si>
    <t>Robo Invest</t>
  </si>
  <si>
    <t>Brokerage</t>
  </si>
  <si>
    <t>Savings</t>
  </si>
  <si>
    <t xml:space="preserve"> </t>
  </si>
  <si>
    <t>Leisure (Cash)</t>
  </si>
  <si>
    <t>Yearly Goals</t>
  </si>
  <si>
    <t>Categories</t>
  </si>
  <si>
    <t>Monthly Target</t>
  </si>
  <si>
    <t>Dec Of Last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</si>
  <si>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</si>
  <si>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</si>
  <si>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</si>
  <si>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</si>
  <si>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</si>
  <si>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</si>
  <si>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</si>
  <si>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</si>
  <si>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</si>
  <si>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</si>
  <si>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</si>
  <si>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</si>
  <si>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Yearly Total</t>
  </si>
  <si>
    <t>Yearly Target</t>
  </si>
  <si>
    <t>Federal Tax</t>
  </si>
  <si>
    <t>SS Tax</t>
  </si>
  <si>
    <t>State Tax</t>
  </si>
  <si>
    <t>Family Tax</t>
  </si>
  <si>
    <t>Medical Tax</t>
  </si>
  <si>
    <t>Net Cash</t>
  </si>
  <si>
    <t>Assets</t>
  </si>
  <si>
    <t>Balance</t>
  </si>
  <si>
    <t>Cash Accounts</t>
  </si>
  <si>
    <t>401K</t>
  </si>
  <si>
    <t>Roth 401K</t>
  </si>
  <si>
    <t>IRA</t>
  </si>
  <si>
    <t>Roth IRA</t>
  </si>
  <si>
    <t>Crypto</t>
  </si>
  <si>
    <t>Credit Cards</t>
  </si>
  <si>
    <t>Net Worth</t>
  </si>
  <si>
    <t>Change ($)</t>
  </si>
  <si>
    <t>Change (%)</t>
  </si>
  <si>
    <t>202X Budget</t>
  </si>
  <si>
    <t>Benefits</t>
  </si>
  <si>
    <t>Rent</t>
  </si>
  <si>
    <t>Utilities</t>
  </si>
  <si>
    <t>Auto Insurance</t>
  </si>
  <si>
    <t>Renters Insurance</t>
  </si>
  <si>
    <t>Phone Bill</t>
  </si>
  <si>
    <t>Fixed Liabilities</t>
  </si>
  <si>
    <t>Gym</t>
  </si>
  <si>
    <t>Gas</t>
  </si>
  <si>
    <t>Budget</t>
  </si>
  <si>
    <t>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</si>
</sst>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\ ;#,##0\ ;"/>
    <numFmt numFmtId="165" formatCode="#,##0.00;\(#,##0.00\)"/>
  </numFmts>
  <fonts count="11">
    <font>
      <sz val="11"/>
      <color theme="1"/>
      <name val="Calibri"/>
      <scheme val="minor"/>
    </font>
    <font>
      <b/>
      <sz val="15"/>
      <color theme="1"/>
      <name val="Calibri"/>
    </font>
    <font>
      <sz val="11"/>
      <name val="Calibri"/>
    </font>
    <font>
      <sz val="13"/>
      <color theme="1"/>
      <name val="Calibri"/>
      <scheme val="minor"/>
    </font>
    <font>
      <b/>
      <sz val="13"/>
      <color theme="1"/>
      <name val="Calibri"/>
    </font>
    <font>
      <sz val="13"/>
      <color theme="1"/>
      <name val="Calibri"/>
    </font>
    <font>
      <i/>
      <sz val="13"/>
      <color theme="1"/>
      <name val="Calibri"/>
    </font>
    <font>
      <sz val="9"/>
      <color rgb="FF000000"/>
      <name val="&quot;Google Sans Mono&quot;"/>
    </font>
    <font>
      <sz val="11"/>
      <color theme="1"/>
      <name val="Calibri"/>
    </font>
    <font>
      <b/>
      <i/>
      <sz val="13"/>
      <color theme="1"/>
      <name val="Calibri"/>
    </font>
    <font>
      <sz val="11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7E6E6"/>
        <bgColor rgb="FFE7E6E6"/>
      </patternFill>
    </fill>
  </fills>
  <borders count="3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1" fillId="2" borderId="1" xfId="0" applyFont="1" applyFill="1" applyBorder="1" applyAlignment="1">
      <alignment horizontal="center"/>
    </xf>
    <xf numFmtId="0" fontId="3" fillId="0" borderId="0" xfId="0" applyFont="1"/>
    <xf numFmtId="0" fontId="4" fillId="3" borderId="4" xfId="0" applyFont="1" applyFill="1" applyBorder="1"/>
    <xf numFmtId="0" fontId="4" fillId="3" borderId="5" xfId="0" applyFont="1" applyFill="1" applyBorder="1"/>
    <xf numFmtId="0" fontId="4" fillId="3" borderId="6" xfId="0" applyFont="1" applyFill="1" applyBorder="1"/>
    <xf numFmtId="0" fontId="5" fillId="0" borderId="9" xfId="0" applyFont="1" applyBorder="1"/>
    <xf numFmtId="4" fontId="5" fillId="0" borderId="0" xfId="0" applyNumberFormat="1" applyFont="1"/>
    <xf numFmtId="4" fontId="6" fillId="0" borderId="0" xfId="0" applyNumberFormat="1" applyFont="1"/>
    <xf numFmtId="10" fontId="5" fillId="0" borderId="10" xfId="0" applyNumberFormat="1" applyFont="1" applyBorder="1"/>
    <xf numFmtId="0" fontId="4" fillId="0" borderId="11" xfId="0" applyFont="1" applyBorder="1"/>
    <xf numFmtId="4" fontId="5" fillId="0" borderId="12" xfId="0" applyNumberFormat="1" applyFont="1" applyBorder="1"/>
    <xf numFmtId="4" fontId="4" fillId="0" borderId="12" xfId="0" applyNumberFormat="1" applyFont="1" applyBorder="1"/>
    <xf numFmtId="10" fontId="4" fillId="0" borderId="13" xfId="0" applyNumberFormat="1" applyFont="1" applyBorder="1"/>
    <xf numFmtId="0" fontId="4" fillId="3" borderId="14" xfId="0" applyFont="1" applyFill="1" applyBorder="1"/>
    <xf numFmtId="43" fontId="5" fillId="3" borderId="15" xfId="0" applyNumberFormat="1" applyFont="1" applyFill="1" applyBorder="1"/>
    <xf numFmtId="43" fontId="4" fillId="3" borderId="15" xfId="0" applyNumberFormat="1" applyFont="1" applyFill="1" applyBorder="1"/>
    <xf numFmtId="10" fontId="4" fillId="3" borderId="16" xfId="0" applyNumberFormat="1" applyFont="1" applyFill="1" applyBorder="1"/>
    <xf numFmtId="0" fontId="5" fillId="0" borderId="17" xfId="0" applyFont="1" applyBorder="1"/>
    <xf numFmtId="10" fontId="5" fillId="0" borderId="18" xfId="0" applyNumberFormat="1" applyFont="1" applyBorder="1"/>
    <xf numFmtId="0" fontId="5" fillId="3" borderId="14" xfId="0" applyFont="1" applyFill="1" applyBorder="1"/>
    <xf numFmtId="10" fontId="5" fillId="3" borderId="16" xfId="0" applyNumberFormat="1" applyFont="1" applyFill="1" applyBorder="1"/>
    <xf numFmtId="4" fontId="5" fillId="0" borderId="19" xfId="0" applyNumberFormat="1" applyFont="1" applyBorder="1"/>
    <xf numFmtId="2" fontId="5" fillId="0" borderId="0" xfId="0" applyNumberFormat="1" applyFont="1"/>
    <xf numFmtId="10" fontId="5" fillId="0" borderId="0" xfId="0" applyNumberFormat="1" applyFont="1"/>
    <xf numFmtId="0" fontId="7" fillId="4" borderId="0" xfId="0" applyFont="1" applyFill="1"/>
    <xf numFmtId="43" fontId="5" fillId="3" borderId="5" xfId="0" applyNumberFormat="1" applyFont="1" applyFill="1" applyBorder="1"/>
    <xf numFmtId="43" fontId="4" fillId="3" borderId="5" xfId="0" applyNumberFormat="1" applyFont="1" applyFill="1" applyBorder="1"/>
    <xf numFmtId="10" fontId="5" fillId="0" borderId="10" xfId="0" applyNumberFormat="1" applyFont="1" applyBorder="1" applyAlignment="1">
      <alignment horizontal="right"/>
    </xf>
    <xf numFmtId="0" fontId="8" fillId="0" borderId="0" xfId="0" applyFont="1"/>
    <xf numFmtId="4" fontId="8" fillId="0" borderId="12" xfId="0" applyNumberFormat="1" applyFont="1" applyBorder="1"/>
    <xf numFmtId="4" fontId="4" fillId="0" borderId="12" xfId="0" applyNumberFormat="1" applyFont="1" applyBorder="1" applyAlignment="1">
      <alignment horizontal="right"/>
    </xf>
    <xf numFmtId="10" fontId="4" fillId="0" borderId="13" xfId="0" applyNumberFormat="1" applyFont="1" applyBorder="1" applyAlignment="1">
      <alignment horizontal="right"/>
    </xf>
    <xf numFmtId="0" fontId="8" fillId="3" borderId="11" xfId="0" applyFont="1" applyFill="1" applyBorder="1"/>
    <xf numFmtId="43" fontId="8" fillId="3" borderId="12" xfId="0" applyNumberFormat="1" applyFont="1" applyFill="1" applyBorder="1"/>
    <xf numFmtId="10" fontId="8" fillId="3" borderId="13" xfId="0" applyNumberFormat="1" applyFont="1" applyFill="1" applyBorder="1"/>
    <xf numFmtId="0" fontId="4" fillId="0" borderId="17" xfId="0" applyFont="1" applyBorder="1"/>
    <xf numFmtId="4" fontId="4" fillId="0" borderId="0" xfId="0" applyNumberFormat="1" applyFont="1"/>
    <xf numFmtId="10" fontId="4" fillId="0" borderId="18" xfId="0" applyNumberFormat="1" applyFont="1" applyBorder="1"/>
    <xf numFmtId="0" fontId="5" fillId="3" borderId="20" xfId="0" applyFont="1" applyFill="1" applyBorder="1"/>
    <xf numFmtId="10" fontId="4" fillId="3" borderId="21" xfId="0" applyNumberFormat="1" applyFont="1" applyFill="1" applyBorder="1"/>
    <xf numFmtId="0" fontId="3" fillId="0" borderId="17" xfId="0" applyFont="1" applyBorder="1"/>
    <xf numFmtId="4" fontId="9" fillId="0" borderId="12" xfId="0" applyNumberFormat="1" applyFont="1" applyBorder="1"/>
    <xf numFmtId="2" fontId="5" fillId="3" borderId="4" xfId="0" applyNumberFormat="1" applyFont="1" applyFill="1" applyBorder="1"/>
    <xf numFmtId="2" fontId="5" fillId="3" borderId="15" xfId="0" applyNumberFormat="1" applyFont="1" applyFill="1" applyBorder="1"/>
    <xf numFmtId="2" fontId="5" fillId="3" borderId="5" xfId="0" applyNumberFormat="1" applyFont="1" applyFill="1" applyBorder="1"/>
    <xf numFmtId="2" fontId="5" fillId="3" borderId="16" xfId="0" applyNumberFormat="1" applyFont="1" applyFill="1" applyBorder="1"/>
    <xf numFmtId="0" fontId="4" fillId="0" borderId="7" xfId="0" applyFont="1" applyBorder="1"/>
    <xf numFmtId="43" fontId="4" fillId="0" borderId="22" xfId="0" applyNumberFormat="1" applyFont="1" applyBorder="1"/>
    <xf numFmtId="10" fontId="4" fillId="0" borderId="23" xfId="0" applyNumberFormat="1" applyFont="1" applyBorder="1"/>
    <xf numFmtId="0" fontId="1" fillId="2" borderId="25" xfId="0" applyFont="1" applyFill="1" applyBorder="1" applyAlignment="1">
      <alignment horizontal="center"/>
    </xf>
    <xf numFmtId="0" fontId="5" fillId="0" borderId="0" xfId="0" applyFont="1"/>
    <xf numFmtId="0" fontId="4" fillId="3" borderId="27" xfId="0" applyFont="1" applyFill="1" applyBorder="1"/>
    <xf numFmtId="0" fontId="4" fillId="3" borderId="28" xfId="0" applyFont="1" applyFill="1" applyBorder="1"/>
    <xf numFmtId="0" fontId="4" fillId="3" borderId="29" xfId="0" applyFont="1" applyFill="1" applyBorder="1"/>
    <xf numFmtId="0" fontId="4" fillId="0" borderId="0" xfId="0" applyFont="1"/>
    <xf numFmtId="0" fontId="4" fillId="3" borderId="17" xfId="0" applyFont="1" applyFill="1" applyBorder="1"/>
    <xf numFmtId="0" fontId="4" fillId="3" borderId="18" xfId="0" applyFont="1" applyFill="1" applyBorder="1"/>
    <xf numFmtId="4" fontId="5" fillId="5" borderId="0" xfId="0" applyNumberFormat="1" applyFont="1" applyFill="1"/>
    <xf numFmtId="4" fontId="5" fillId="0" borderId="18" xfId="0" applyNumberFormat="1" applyFont="1" applyBorder="1"/>
    <xf numFmtId="4" fontId="5" fillId="0" borderId="17" xfId="0" applyNumberFormat="1" applyFont="1" applyBorder="1"/>
    <xf numFmtId="4" fontId="4" fillId="0" borderId="18" xfId="0" applyNumberFormat="1" applyFont="1" applyBorder="1"/>
    <xf numFmtId="4" fontId="5" fillId="5" borderId="28" xfId="0" applyNumberFormat="1" applyFont="1" applyFill="1" applyBorder="1"/>
    <xf numFmtId="4" fontId="4" fillId="0" borderId="22" xfId="0" applyNumberFormat="1" applyFont="1" applyBorder="1"/>
    <xf numFmtId="4" fontId="5" fillId="5" borderId="22" xfId="0" applyNumberFormat="1" applyFont="1" applyFill="1" applyBorder="1"/>
    <xf numFmtId="4" fontId="5" fillId="0" borderId="22" xfId="0" applyNumberFormat="1" applyFont="1" applyBorder="1"/>
    <xf numFmtId="4" fontId="5" fillId="0" borderId="8" xfId="0" applyNumberFormat="1" applyFont="1" applyBorder="1"/>
    <xf numFmtId="4" fontId="5" fillId="0" borderId="7" xfId="0" applyNumberFormat="1" applyFont="1" applyBorder="1"/>
    <xf numFmtId="43" fontId="4" fillId="0" borderId="8" xfId="0" applyNumberFormat="1" applyFont="1" applyBorder="1"/>
    <xf numFmtId="0" fontId="4" fillId="3" borderId="31" xfId="0" applyFont="1" applyFill="1" applyBorder="1" applyAlignment="1">
      <alignment horizontal="center"/>
    </xf>
    <xf numFmtId="0" fontId="5" fillId="0" borderId="18" xfId="0" applyFont="1" applyBorder="1"/>
    <xf numFmtId="0" fontId="5" fillId="3" borderId="28" xfId="0" applyFont="1" applyFill="1" applyBorder="1"/>
    <xf numFmtId="10" fontId="5" fillId="5" borderId="22" xfId="0" applyNumberFormat="1" applyFont="1" applyFill="1" applyBorder="1"/>
    <xf numFmtId="10" fontId="5" fillId="0" borderId="22" xfId="0" applyNumberFormat="1" applyFont="1" applyBorder="1"/>
    <xf numFmtId="10" fontId="5" fillId="0" borderId="8" xfId="0" applyNumberFormat="1" applyFont="1" applyBorder="1"/>
    <xf numFmtId="164" fontId="5" fillId="0" borderId="0" xfId="0" applyNumberFormat="1" applyFont="1"/>
    <xf numFmtId="0" fontId="10" fillId="0" borderId="18" xfId="0" applyFont="1" applyBorder="1"/>
    <xf numFmtId="165" fontId="5" fillId="0" borderId="0" xfId="0" applyNumberFormat="1" applyFont="1"/>
    <xf numFmtId="165" fontId="5" fillId="0" borderId="18" xfId="0" applyNumberFormat="1" applyFont="1" applyBorder="1"/>
    <xf numFmtId="0" fontId="4" fillId="3" borderId="12" xfId="0" applyFont="1" applyFill="1" applyBorder="1"/>
    <xf numFmtId="0" fontId="8" fillId="2" borderId="24" xfId="0" applyFont="1" applyFill="1" applyBorder="1"/>
    <xf numFmtId="0" fontId="8" fillId="0" borderId="18" xfId="0" applyFont="1" applyBorder="1"/>
    <xf numFmtId="0" fontId="4" fillId="3" borderId="13" xfId="0" applyFont="1" applyFill="1" applyBorder="1"/>
    <xf numFmtId="0" fontId="5" fillId="3" borderId="17" xfId="0" applyFont="1" applyFill="1" applyBorder="1"/>
    <xf numFmtId="43" fontId="5" fillId="0" borderId="0" xfId="0" applyNumberFormat="1" applyFont="1" applyAlignment="1">
      <alignment horizontal="right"/>
    </xf>
    <xf numFmtId="43" fontId="6" fillId="0" borderId="0" xfId="0" applyNumberFormat="1" applyFont="1" applyAlignment="1">
      <alignment horizontal="right"/>
    </xf>
    <xf numFmtId="10" fontId="5" fillId="0" borderId="18" xfId="0" applyNumberFormat="1" applyFont="1" applyBorder="1" applyAlignment="1">
      <alignment horizontal="right"/>
    </xf>
    <xf numFmtId="0" fontId="4" fillId="3" borderId="11" xfId="0" applyFont="1" applyFill="1" applyBorder="1"/>
    <xf numFmtId="43" fontId="8" fillId="0" borderId="12" xfId="0" applyNumberFormat="1" applyFont="1" applyBorder="1"/>
    <xf numFmtId="43" fontId="4" fillId="0" borderId="12" xfId="0" applyNumberFormat="1" applyFont="1" applyBorder="1" applyAlignment="1">
      <alignment horizontal="right"/>
    </xf>
    <xf numFmtId="2" fontId="8" fillId="0" borderId="0" xfId="0" applyNumberFormat="1" applyFont="1"/>
    <xf numFmtId="4" fontId="6" fillId="0" borderId="0" xfId="0" applyNumberFormat="1" applyFont="1" applyAlignment="1">
      <alignment horizontal="right"/>
    </xf>
    <xf numFmtId="10" fontId="8" fillId="0" borderId="0" xfId="0" applyNumberFormat="1" applyFont="1"/>
    <xf numFmtId="43" fontId="4" fillId="0" borderId="12" xfId="0" applyNumberFormat="1" applyFont="1" applyBorder="1"/>
    <xf numFmtId="43" fontId="9" fillId="0" borderId="12" xfId="0" applyNumberFormat="1" applyFont="1" applyBorder="1" applyAlignment="1">
      <alignment horizontal="right"/>
    </xf>
    <xf numFmtId="2" fontId="8" fillId="3" borderId="11" xfId="0" applyNumberFormat="1" applyFont="1" applyFill="1" applyBorder="1"/>
    <xf numFmtId="2" fontId="8" fillId="3" borderId="12" xfId="0" applyNumberFormat="1" applyFont="1" applyFill="1" applyBorder="1"/>
    <xf numFmtId="2" fontId="8" fillId="3" borderId="13" xfId="0" applyNumberFormat="1" applyFont="1" applyFill="1" applyBorder="1"/>
    <xf numFmtId="0" fontId="4" fillId="3" borderId="7" xfId="0" applyFont="1" applyFill="1" applyBorder="1"/>
    <xf numFmtId="43" fontId="4" fillId="0" borderId="22" xfId="0" applyNumberFormat="1" applyFont="1" applyBorder="1" applyAlignment="1">
      <alignment horizontal="right"/>
    </xf>
    <xf numFmtId="10" fontId="4" fillId="0" borderId="8" xfId="0" applyNumberFormat="1" applyFont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4" fillId="2" borderId="1" xfId="0" applyFont="1" applyFill="1" applyBorder="1" applyAlignment="1">
      <alignment horizontal="center"/>
    </xf>
    <xf numFmtId="14" fontId="5" fillId="0" borderId="7" xfId="0" applyNumberFormat="1" applyFont="1" applyBorder="1" applyAlignment="1">
      <alignment horizontal="center"/>
    </xf>
    <xf numFmtId="0" fontId="2" fillId="0" borderId="8" xfId="0" applyFont="1" applyBorder="1"/>
    <xf numFmtId="4" fontId="5" fillId="5" borderId="28" xfId="0" applyNumberFormat="1" applyFont="1" applyFill="1" applyBorder="1"/>
    <xf numFmtId="0" fontId="2" fillId="0" borderId="28" xfId="0" applyFont="1" applyBorder="1"/>
    <xf numFmtId="0" fontId="2" fillId="0" borderId="29" xfId="0" applyFont="1" applyBorder="1"/>
    <xf numFmtId="43" fontId="5" fillId="5" borderId="27" xfId="0" applyNumberFormat="1" applyFont="1" applyFill="1" applyBorder="1"/>
    <xf numFmtId="0" fontId="4" fillId="2" borderId="24" xfId="0" applyFont="1" applyFill="1" applyBorder="1" applyAlignment="1">
      <alignment horizontal="center"/>
    </xf>
    <xf numFmtId="0" fontId="2" fillId="0" borderId="25" xfId="0" applyFont="1" applyBorder="1"/>
    <xf numFmtId="0" fontId="1" fillId="2" borderId="25" xfId="0" applyFont="1" applyFill="1" applyBorder="1" applyAlignment="1">
      <alignment horizontal="center"/>
    </xf>
    <xf numFmtId="0" fontId="2" fillId="0" borderId="26" xfId="0" applyFont="1" applyBorder="1"/>
    <xf numFmtId="0" fontId="1" fillId="2" borderId="24" xfId="0" applyFont="1" applyFill="1" applyBorder="1" applyAlignment="1">
      <alignment horizontal="center"/>
    </xf>
    <xf numFmtId="4" fontId="5" fillId="5" borderId="27" xfId="0" applyNumberFormat="1" applyFont="1" applyFill="1" applyBorder="1"/>
    <xf numFmtId="2" fontId="5" fillId="5" borderId="27" xfId="0" applyNumberFormat="1" applyFont="1" applyFill="1" applyBorder="1"/>
    <xf numFmtId="0" fontId="4" fillId="3" borderId="31" xfId="0" applyFont="1" applyFill="1" applyBorder="1" applyAlignment="1">
      <alignment horizontal="center"/>
    </xf>
    <xf numFmtId="0" fontId="2" fillId="0" borderId="31" xfId="0" applyFont="1" applyBorder="1"/>
    <xf numFmtId="0" fontId="2" fillId="0" borderId="32" xfId="0" applyFont="1" applyBorder="1"/>
    <xf numFmtId="0" fontId="5" fillId="0" borderId="17" xfId="0" applyFont="1" applyBorder="1" applyAlignment="1">
      <alignment vertical="center"/>
    </xf>
    <xf numFmtId="0" fontId="0" fillId="0" borderId="0" xfId="0"/>
    <xf numFmtId="0" fontId="2" fillId="0" borderId="17" xfId="0" applyFont="1" applyBorder="1"/>
    <xf numFmtId="0" fontId="5" fillId="3" borderId="27" xfId="0" applyFont="1" applyFill="1" applyBorder="1"/>
    <xf numFmtId="0" fontId="5" fillId="3" borderId="28" xfId="0" applyFont="1" applyFill="1" applyBorder="1"/>
    <xf numFmtId="0" fontId="5" fillId="0" borderId="17" xfId="0" applyFont="1" applyBorder="1"/>
    <xf numFmtId="0" fontId="5" fillId="0" borderId="7" xfId="0" applyFont="1" applyBorder="1"/>
    <xf numFmtId="0" fontId="2" fillId="0" borderId="22" xfId="0" applyFont="1" applyBorder="1"/>
    <xf numFmtId="0" fontId="4" fillId="3" borderId="30" xfId="0" applyFont="1" applyFill="1" applyBorder="1"/>
    <xf numFmtId="0" fontId="4" fillId="6" borderId="25" xfId="0" applyFont="1" applyFill="1" applyBorder="1" applyAlignment="1">
      <alignment horizontal="center"/>
    </xf>
    <xf numFmtId="14" fontId="5" fillId="0" borderId="2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4.42578125" defaultRowHeight="15" customHeight="1"/>
  <cols>
    <col min="1" max="1" width="25.7109375" customWidth="1"/>
    <col min="2" max="6" width="17.28515625" customWidth="1"/>
    <col min="7" max="26" width="8.7109375" customWidth="1"/>
  </cols>
  <sheetData>
    <row r="1" spans="1:26" ht="19.5">
      <c r="A1" s="1"/>
      <c r="B1" s="101" t="s">
        <v>0</v>
      </c>
      <c r="C1" s="102"/>
      <c r="D1" s="102"/>
      <c r="E1" s="102"/>
      <c r="F1" s="103"/>
      <c r="G1" s="2"/>
      <c r="H1" s="104" t="s">
        <v>1</v>
      </c>
      <c r="I1" s="103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7.25">
      <c r="A2" s="3"/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2"/>
      <c r="H2" s="105">
        <v>45308</v>
      </c>
      <c r="I2" s="10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7.25">
      <c r="A3" s="6" t="s">
        <v>7</v>
      </c>
      <c r="B3" s="7">
        <f>E3/52</f>
        <v>2307.6923076923076</v>
      </c>
      <c r="C3" s="7">
        <f>D3/2</f>
        <v>5000</v>
      </c>
      <c r="D3" s="7">
        <f>E3/12</f>
        <v>10000</v>
      </c>
      <c r="E3" s="8">
        <f>120000</f>
        <v>120000</v>
      </c>
      <c r="F3" s="9">
        <f>E3/$E$4</f>
        <v>1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7.25">
      <c r="A4" s="10" t="s">
        <v>8</v>
      </c>
      <c r="B4" s="11"/>
      <c r="C4" s="11"/>
      <c r="D4" s="12">
        <f t="shared" ref="D4:E4" si="0">D3</f>
        <v>10000</v>
      </c>
      <c r="E4" s="12">
        <f t="shared" si="0"/>
        <v>120000</v>
      </c>
      <c r="F4" s="13">
        <f>1</f>
        <v>1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7.25">
      <c r="A5" s="14"/>
      <c r="B5" s="15"/>
      <c r="C5" s="15"/>
      <c r="D5" s="15"/>
      <c r="E5" s="16"/>
      <c r="F5" s="17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7.25">
      <c r="A6" s="6" t="s">
        <v>9</v>
      </c>
      <c r="B6" s="7">
        <f t="shared" ref="B6:B11" si="1">E6/52</f>
        <v>361.58769230769235</v>
      </c>
      <c r="C6" s="8">
        <v>783.44</v>
      </c>
      <c r="D6" s="7">
        <f t="shared" ref="D6:D11" si="2">C6*2</f>
        <v>1566.88</v>
      </c>
      <c r="E6" s="7">
        <f t="shared" ref="E6:E11" si="3">D6*12</f>
        <v>18802.560000000001</v>
      </c>
      <c r="F6" s="9">
        <f t="shared" ref="F6:F12" si="4">E6/$E$4</f>
        <v>0.15668800000000002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7.25">
      <c r="A7" s="18" t="s">
        <v>10</v>
      </c>
      <c r="B7" s="7">
        <f t="shared" si="1"/>
        <v>142.71230769230766</v>
      </c>
      <c r="C7" s="8">
        <v>309.20999999999998</v>
      </c>
      <c r="D7" s="7">
        <f t="shared" si="2"/>
        <v>618.41999999999996</v>
      </c>
      <c r="E7" s="7">
        <f t="shared" si="3"/>
        <v>7421.0399999999991</v>
      </c>
      <c r="F7" s="19">
        <f t="shared" si="4"/>
        <v>6.1841999999999994E-2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7.25">
      <c r="A8" s="18" t="s">
        <v>11</v>
      </c>
      <c r="B8" s="7">
        <f t="shared" si="1"/>
        <v>33.378461538461536</v>
      </c>
      <c r="C8" s="8">
        <v>72.319999999999993</v>
      </c>
      <c r="D8" s="7">
        <f t="shared" si="2"/>
        <v>144.63999999999999</v>
      </c>
      <c r="E8" s="7">
        <f t="shared" si="3"/>
        <v>1735.6799999999998</v>
      </c>
      <c r="F8" s="19">
        <f t="shared" si="4"/>
        <v>1.4463999999999999E-2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7.25">
      <c r="A9" s="18" t="s">
        <v>12</v>
      </c>
      <c r="B9" s="7">
        <f t="shared" si="1"/>
        <v>97.384615384615387</v>
      </c>
      <c r="C9" s="8">
        <v>211</v>
      </c>
      <c r="D9" s="7">
        <f t="shared" si="2"/>
        <v>422</v>
      </c>
      <c r="E9" s="7">
        <f t="shared" si="3"/>
        <v>5064</v>
      </c>
      <c r="F9" s="19">
        <f t="shared" si="4"/>
        <v>4.2200000000000001E-2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7.25">
      <c r="A10" s="18" t="s">
        <v>13</v>
      </c>
      <c r="B10" s="7">
        <f t="shared" si="1"/>
        <v>10.356923076923078</v>
      </c>
      <c r="C10" s="8">
        <v>22.44</v>
      </c>
      <c r="D10" s="7">
        <f t="shared" si="2"/>
        <v>44.88</v>
      </c>
      <c r="E10" s="7">
        <f t="shared" si="3"/>
        <v>538.56000000000006</v>
      </c>
      <c r="F10" s="19">
        <f t="shared" si="4"/>
        <v>4.4880000000000007E-3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7.25">
      <c r="A11" s="18" t="s">
        <v>14</v>
      </c>
      <c r="B11" s="7">
        <f t="shared" si="1"/>
        <v>0</v>
      </c>
      <c r="C11" s="8">
        <v>0</v>
      </c>
      <c r="D11" s="7">
        <f t="shared" si="2"/>
        <v>0</v>
      </c>
      <c r="E11" s="7">
        <f t="shared" si="3"/>
        <v>0</v>
      </c>
      <c r="F11" s="19">
        <f t="shared" si="4"/>
        <v>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7.25">
      <c r="A12" s="10" t="s">
        <v>15</v>
      </c>
      <c r="B12" s="11"/>
      <c r="C12" s="11"/>
      <c r="D12" s="12">
        <f t="shared" ref="D12:E12" si="5">SUM(D6:D11)</f>
        <v>2796.82</v>
      </c>
      <c r="E12" s="12">
        <f t="shared" si="5"/>
        <v>33561.839999999997</v>
      </c>
      <c r="F12" s="13">
        <f t="shared" si="4"/>
        <v>0.27968199999999999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7.25">
      <c r="A13" s="20"/>
      <c r="B13" s="15"/>
      <c r="C13" s="15"/>
      <c r="D13" s="15"/>
      <c r="E13" s="15"/>
      <c r="F13" s="21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7.25">
      <c r="A14" s="6" t="s">
        <v>16</v>
      </c>
      <c r="B14" s="22">
        <f t="shared" ref="B14:B16" si="6">E14/52</f>
        <v>0</v>
      </c>
      <c r="C14" s="22">
        <v>0</v>
      </c>
      <c r="D14" s="22">
        <f t="shared" ref="D14:D16" si="7">C14*2</f>
        <v>0</v>
      </c>
      <c r="E14" s="22">
        <f t="shared" ref="E14:E16" si="8">D14*12</f>
        <v>0</v>
      </c>
      <c r="F14" s="9">
        <f t="shared" ref="F14:F17" si="9">E14/$E$4</f>
        <v>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7.25">
      <c r="A15" s="18" t="s">
        <v>17</v>
      </c>
      <c r="B15" s="7">
        <f t="shared" si="6"/>
        <v>0.11538461538461539</v>
      </c>
      <c r="C15" s="8">
        <v>0.25</v>
      </c>
      <c r="D15" s="7">
        <f t="shared" si="7"/>
        <v>0.5</v>
      </c>
      <c r="E15" s="7">
        <f t="shared" si="8"/>
        <v>6</v>
      </c>
      <c r="F15" s="19">
        <f t="shared" si="9"/>
        <v>5.0000000000000002E-5</v>
      </c>
      <c r="G15" s="23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7.25">
      <c r="A16" s="18" t="s">
        <v>18</v>
      </c>
      <c r="B16" s="7">
        <f t="shared" si="6"/>
        <v>0</v>
      </c>
      <c r="C16" s="7">
        <v>0</v>
      </c>
      <c r="D16" s="7">
        <f t="shared" si="7"/>
        <v>0</v>
      </c>
      <c r="E16" s="7">
        <f t="shared" si="8"/>
        <v>0</v>
      </c>
      <c r="F16" s="19">
        <f t="shared" si="9"/>
        <v>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7.25">
      <c r="A17" s="10" t="s">
        <v>19</v>
      </c>
      <c r="B17" s="11"/>
      <c r="C17" s="11"/>
      <c r="D17" s="12">
        <f t="shared" ref="D17:E17" si="10">SUM(D14:D16)</f>
        <v>0.5</v>
      </c>
      <c r="E17" s="12">
        <f t="shared" si="10"/>
        <v>6</v>
      </c>
      <c r="F17" s="13">
        <f t="shared" si="9"/>
        <v>5.0000000000000002E-5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7.25">
      <c r="A18" s="20"/>
      <c r="B18" s="15"/>
      <c r="C18" s="15"/>
      <c r="D18" s="15"/>
      <c r="E18" s="15"/>
      <c r="F18" s="21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7.25">
      <c r="A19" s="6" t="s">
        <v>20</v>
      </c>
      <c r="B19" s="7">
        <f t="shared" ref="B19:B23" si="11">E19/52</f>
        <v>290.90384615384613</v>
      </c>
      <c r="C19" s="7">
        <f t="shared" ref="C19:C23" si="12">D19/2</f>
        <v>630.29166666666663</v>
      </c>
      <c r="D19" s="8">
        <f>(3909/4)+(200)+(1000/12)</f>
        <v>1260.5833333333333</v>
      </c>
      <c r="E19" s="7">
        <f t="shared" ref="E19:E23" si="13">D19*12</f>
        <v>15127</v>
      </c>
      <c r="F19" s="9">
        <f t="shared" ref="F19:F24" si="14">E19/$E$4</f>
        <v>0.12605833333333333</v>
      </c>
      <c r="G19" s="2"/>
      <c r="H19" s="24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7.25">
      <c r="A20" s="18" t="s">
        <v>21</v>
      </c>
      <c r="B20" s="7">
        <f t="shared" si="11"/>
        <v>46.153846153846153</v>
      </c>
      <c r="C20" s="7">
        <f t="shared" si="12"/>
        <v>100</v>
      </c>
      <c r="D20" s="8">
        <v>200</v>
      </c>
      <c r="E20" s="7">
        <f t="shared" si="13"/>
        <v>2400</v>
      </c>
      <c r="F20" s="19">
        <f t="shared" si="14"/>
        <v>0.02</v>
      </c>
      <c r="G20" s="2"/>
      <c r="H20" s="24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18" t="s">
        <v>22</v>
      </c>
      <c r="B21" s="7">
        <f t="shared" si="11"/>
        <v>138.46153846153845</v>
      </c>
      <c r="C21" s="7">
        <f t="shared" si="12"/>
        <v>300</v>
      </c>
      <c r="D21" s="8">
        <f>600</f>
        <v>600</v>
      </c>
      <c r="E21" s="7">
        <f t="shared" si="13"/>
        <v>7200</v>
      </c>
      <c r="F21" s="19">
        <f t="shared" si="14"/>
        <v>0.06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18" t="s">
        <v>23</v>
      </c>
      <c r="B22" s="7">
        <f t="shared" si="11"/>
        <v>0</v>
      </c>
      <c r="C22" s="7">
        <f t="shared" si="12"/>
        <v>0</v>
      </c>
      <c r="D22" s="8">
        <f>0</f>
        <v>0</v>
      </c>
      <c r="E22" s="7">
        <f t="shared" si="13"/>
        <v>0</v>
      </c>
      <c r="F22" s="19">
        <f t="shared" si="14"/>
        <v>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18" t="s">
        <v>16</v>
      </c>
      <c r="B23" s="7">
        <f t="shared" si="11"/>
        <v>15</v>
      </c>
      <c r="C23" s="7">
        <f t="shared" si="12"/>
        <v>32.5</v>
      </c>
      <c r="D23" s="8">
        <f>35+30</f>
        <v>65</v>
      </c>
      <c r="E23" s="7">
        <f t="shared" si="13"/>
        <v>780</v>
      </c>
      <c r="F23" s="19">
        <f t="shared" si="14"/>
        <v>6.4999999999999997E-3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10" t="s">
        <v>24</v>
      </c>
      <c r="B24" s="11"/>
      <c r="C24" s="11"/>
      <c r="D24" s="12">
        <f t="shared" ref="D24:E24" si="15">SUM(D19:D23)</f>
        <v>2125.583333333333</v>
      </c>
      <c r="E24" s="12">
        <f t="shared" si="15"/>
        <v>25507</v>
      </c>
      <c r="F24" s="13">
        <f t="shared" si="14"/>
        <v>0.21255833333333332</v>
      </c>
      <c r="G24" s="2"/>
      <c r="H24" s="2"/>
      <c r="I24" s="2"/>
      <c r="J24" s="2"/>
      <c r="K24" s="2"/>
      <c r="L24" s="2"/>
      <c r="M24" s="2"/>
      <c r="N24" s="2"/>
      <c r="O24" s="2"/>
      <c r="P24" s="25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14"/>
      <c r="B25" s="15"/>
      <c r="C25" s="15"/>
      <c r="D25" s="26"/>
      <c r="E25" s="27"/>
      <c r="F25" s="17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6" t="s">
        <v>25</v>
      </c>
      <c r="B26" s="7">
        <f t="shared" ref="B26:B30" si="16">E26/52</f>
        <v>57.692307692307693</v>
      </c>
      <c r="C26" s="7">
        <f t="shared" ref="C26:C30" si="17">D26/2</f>
        <v>125</v>
      </c>
      <c r="D26" s="8">
        <v>250</v>
      </c>
      <c r="E26" s="7">
        <f t="shared" ref="E26:E30" si="18">D26*12</f>
        <v>3000</v>
      </c>
      <c r="F26" s="28">
        <f t="shared" ref="F26:F31" si="19">E26/$E$4</f>
        <v>2.5000000000000001E-2</v>
      </c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spans="1:26" ht="15.75" customHeight="1">
      <c r="A27" s="18" t="s">
        <v>26</v>
      </c>
      <c r="B27" s="7">
        <f t="shared" si="16"/>
        <v>6.4615384615384617</v>
      </c>
      <c r="C27" s="7">
        <f t="shared" si="17"/>
        <v>14</v>
      </c>
      <c r="D27" s="8">
        <f>28</f>
        <v>28</v>
      </c>
      <c r="E27" s="7">
        <f t="shared" si="18"/>
        <v>336</v>
      </c>
      <c r="F27" s="19">
        <f t="shared" si="19"/>
        <v>2.8E-3</v>
      </c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spans="1:26" ht="15.75" customHeight="1">
      <c r="A28" s="18" t="s">
        <v>27</v>
      </c>
      <c r="B28" s="7">
        <f t="shared" si="16"/>
        <v>115.38461538461539</v>
      </c>
      <c r="C28" s="7">
        <f t="shared" si="17"/>
        <v>250</v>
      </c>
      <c r="D28" s="8">
        <v>500</v>
      </c>
      <c r="E28" s="7">
        <f t="shared" si="18"/>
        <v>6000</v>
      </c>
      <c r="F28" s="19">
        <f t="shared" si="19"/>
        <v>0.05</v>
      </c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26" ht="15.75" customHeight="1">
      <c r="A29" s="18" t="s">
        <v>28</v>
      </c>
      <c r="B29" s="7">
        <f t="shared" si="16"/>
        <v>18.46153846153846</v>
      </c>
      <c r="C29" s="7">
        <f t="shared" si="17"/>
        <v>40</v>
      </c>
      <c r="D29" s="8">
        <v>80</v>
      </c>
      <c r="E29" s="7">
        <f t="shared" si="18"/>
        <v>960</v>
      </c>
      <c r="F29" s="19">
        <f t="shared" si="19"/>
        <v>8.0000000000000002E-3</v>
      </c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spans="1:26" ht="15.75" customHeight="1">
      <c r="A30" s="18" t="s">
        <v>29</v>
      </c>
      <c r="B30" s="7">
        <f t="shared" si="16"/>
        <v>69.230769230769226</v>
      </c>
      <c r="C30" s="7">
        <f t="shared" si="17"/>
        <v>150</v>
      </c>
      <c r="D30" s="8">
        <v>300</v>
      </c>
      <c r="E30" s="7">
        <f t="shared" si="18"/>
        <v>3600</v>
      </c>
      <c r="F30" s="19">
        <f t="shared" si="19"/>
        <v>0.03</v>
      </c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spans="1:26" ht="15.75" customHeight="1">
      <c r="A31" s="10" t="s">
        <v>30</v>
      </c>
      <c r="B31" s="30"/>
      <c r="C31" s="30"/>
      <c r="D31" s="31">
        <f t="shared" ref="D31:E31" si="20">SUM(D26:D30)</f>
        <v>1158</v>
      </c>
      <c r="E31" s="31">
        <f t="shared" si="20"/>
        <v>13896</v>
      </c>
      <c r="F31" s="32">
        <f t="shared" si="19"/>
        <v>0.1158</v>
      </c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spans="1:26" ht="15.75" customHeight="1">
      <c r="A32" s="33"/>
      <c r="B32" s="34"/>
      <c r="C32" s="34"/>
      <c r="D32" s="34"/>
      <c r="E32" s="34"/>
      <c r="F32" s="35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spans="1:26" ht="15.75" customHeight="1">
      <c r="A33" s="6" t="s">
        <v>31</v>
      </c>
      <c r="B33" s="7">
        <f t="shared" ref="B33:B36" si="21">E33/52</f>
        <v>0</v>
      </c>
      <c r="C33" s="7">
        <f t="shared" ref="C33:C36" si="22">D33/2</f>
        <v>0</v>
      </c>
      <c r="D33" s="8">
        <v>0</v>
      </c>
      <c r="E33" s="7">
        <f t="shared" ref="E33:E34" si="23">D33*12</f>
        <v>0</v>
      </c>
      <c r="F33" s="9">
        <f t="shared" ref="F33:F37" si="24">E33/$E$4</f>
        <v>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18" t="s">
        <v>32</v>
      </c>
      <c r="B34" s="7">
        <f t="shared" si="21"/>
        <v>0</v>
      </c>
      <c r="C34" s="7">
        <f t="shared" si="22"/>
        <v>0</v>
      </c>
      <c r="D34" s="8">
        <v>0</v>
      </c>
      <c r="E34" s="7">
        <f t="shared" si="23"/>
        <v>0</v>
      </c>
      <c r="F34" s="19">
        <f t="shared" si="24"/>
        <v>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18" t="s">
        <v>33</v>
      </c>
      <c r="B35" s="7">
        <f t="shared" si="21"/>
        <v>25.76923076923077</v>
      </c>
      <c r="C35" s="7">
        <f t="shared" si="22"/>
        <v>55.833333333333336</v>
      </c>
      <c r="D35" s="7">
        <f>E35/12</f>
        <v>111.66666666666667</v>
      </c>
      <c r="E35" s="8">
        <f>695+395+250</f>
        <v>1340</v>
      </c>
      <c r="F35" s="19">
        <f t="shared" si="24"/>
        <v>1.1166666666666667E-2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18" t="s">
        <v>34</v>
      </c>
      <c r="B36" s="7">
        <f t="shared" si="21"/>
        <v>0</v>
      </c>
      <c r="C36" s="7">
        <f t="shared" si="22"/>
        <v>0</v>
      </c>
      <c r="D36" s="8">
        <v>0</v>
      </c>
      <c r="E36" s="7">
        <f>D36*12</f>
        <v>0</v>
      </c>
      <c r="F36" s="19">
        <f t="shared" si="24"/>
        <v>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36" t="s">
        <v>35</v>
      </c>
      <c r="B37" s="7"/>
      <c r="C37" s="7"/>
      <c r="D37" s="37">
        <f t="shared" ref="D37:E37" si="25">SUM(D33:D36)</f>
        <v>111.66666666666667</v>
      </c>
      <c r="E37" s="37">
        <f t="shared" si="25"/>
        <v>1340</v>
      </c>
      <c r="F37" s="38">
        <f t="shared" si="24"/>
        <v>1.1166666666666667E-2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39"/>
      <c r="B38" s="15"/>
      <c r="C38" s="15"/>
      <c r="D38" s="15"/>
      <c r="E38" s="16"/>
      <c r="F38" s="40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18" t="s">
        <v>36</v>
      </c>
      <c r="B39" s="7">
        <f t="shared" ref="B39:B42" si="26">E39/52</f>
        <v>300</v>
      </c>
      <c r="C39" s="7">
        <f>D39/2</f>
        <v>650</v>
      </c>
      <c r="D39" s="7">
        <f>E39/12</f>
        <v>1300</v>
      </c>
      <c r="E39" s="8">
        <f>E3*0.13</f>
        <v>15600</v>
      </c>
      <c r="F39" s="19">
        <f t="shared" ref="F39:F46" si="27">E39/$E$4</f>
        <v>0.13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18" t="s">
        <v>37</v>
      </c>
      <c r="B40" s="7">
        <f t="shared" si="26"/>
        <v>0</v>
      </c>
      <c r="C40" s="7">
        <v>0</v>
      </c>
      <c r="D40" s="7">
        <f t="shared" ref="D40:D41" si="28">C40*2</f>
        <v>0</v>
      </c>
      <c r="E40" s="7">
        <f t="shared" ref="E40:E41" si="29">D40*12</f>
        <v>0</v>
      </c>
      <c r="F40" s="19">
        <f t="shared" si="27"/>
        <v>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18" t="s">
        <v>38</v>
      </c>
      <c r="B41" s="7">
        <f t="shared" si="26"/>
        <v>5.7692307692307692</v>
      </c>
      <c r="C41" s="8">
        <v>12.5</v>
      </c>
      <c r="D41" s="7">
        <f t="shared" si="28"/>
        <v>25</v>
      </c>
      <c r="E41" s="7">
        <f t="shared" si="29"/>
        <v>300</v>
      </c>
      <c r="F41" s="19">
        <f t="shared" si="27"/>
        <v>2.5000000000000001E-3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18" t="s">
        <v>39</v>
      </c>
      <c r="B42" s="7">
        <f t="shared" si="26"/>
        <v>134.61538461538461</v>
      </c>
      <c r="C42" s="7">
        <f t="shared" ref="C42:C45" si="30">D42/2</f>
        <v>291.66666666666669</v>
      </c>
      <c r="D42" s="7">
        <f>E42/12</f>
        <v>583.33333333333337</v>
      </c>
      <c r="E42" s="8">
        <v>7000</v>
      </c>
      <c r="F42" s="19">
        <f t="shared" si="27"/>
        <v>5.8333333333333334E-2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18" t="s">
        <v>40</v>
      </c>
      <c r="B43" s="8">
        <v>200</v>
      </c>
      <c r="C43" s="7">
        <f t="shared" si="30"/>
        <v>433.33333333333331</v>
      </c>
      <c r="D43" s="7">
        <f t="shared" ref="D43:D44" si="31">E43/12</f>
        <v>866.66666666666663</v>
      </c>
      <c r="E43" s="7">
        <f t="shared" ref="E43:E44" si="32">B43*52</f>
        <v>10400</v>
      </c>
      <c r="F43" s="19">
        <f t="shared" si="27"/>
        <v>8.666666666666667E-2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41" t="s">
        <v>41</v>
      </c>
      <c r="B44" s="8">
        <v>140</v>
      </c>
      <c r="C44" s="7">
        <f t="shared" si="30"/>
        <v>303.33333333333331</v>
      </c>
      <c r="D44" s="7">
        <f t="shared" si="31"/>
        <v>606.66666666666663</v>
      </c>
      <c r="E44" s="7">
        <f t="shared" si="32"/>
        <v>7280</v>
      </c>
      <c r="F44" s="19">
        <f t="shared" si="27"/>
        <v>6.0666666666666667E-2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41" t="s">
        <v>42</v>
      </c>
      <c r="B45" s="7">
        <f>E45/52</f>
        <v>30</v>
      </c>
      <c r="C45" s="7">
        <f t="shared" si="30"/>
        <v>65</v>
      </c>
      <c r="D45" s="8">
        <v>130</v>
      </c>
      <c r="E45" s="7">
        <f>D45*12</f>
        <v>1560</v>
      </c>
      <c r="F45" s="19">
        <f t="shared" si="27"/>
        <v>1.2999999999999999E-2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10" t="s">
        <v>43</v>
      </c>
      <c r="B46" s="37" t="s">
        <v>44</v>
      </c>
      <c r="C46" s="37"/>
      <c r="D46" s="42">
        <v>3500</v>
      </c>
      <c r="E46" s="12">
        <f>SUM(E39:E45)</f>
        <v>42140</v>
      </c>
      <c r="F46" s="13">
        <f t="shared" si="27"/>
        <v>0.35116666666666668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43"/>
      <c r="B47" s="44"/>
      <c r="C47" s="44"/>
      <c r="D47" s="44"/>
      <c r="E47" s="45"/>
      <c r="F47" s="46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47" t="s">
        <v>45</v>
      </c>
      <c r="B48" s="48">
        <f>E48/52</f>
        <v>68.253076923077174</v>
      </c>
      <c r="C48" s="48">
        <f>D48/2</f>
        <v>147.8816666666672</v>
      </c>
      <c r="D48" s="48">
        <f>E48/12</f>
        <v>295.7633333333344</v>
      </c>
      <c r="E48" s="48">
        <f>$E$4*F48</f>
        <v>3549.160000000013</v>
      </c>
      <c r="F48" s="49">
        <f>1-F46-F37-F24-F17-F12-F31</f>
        <v>2.9576333333333441E-2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5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5.7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ht="15.7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ht="15.7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ht="15.75" customHeight="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</sheetData>
  <mergeCells count="3">
    <mergeCell ref="B1:F1"/>
    <mergeCell ref="H1:I1"/>
    <mergeCell ref="H2:I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1009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14.42578125" defaultRowHeight="15" customHeight="1"/>
  <cols>
    <col min="1" max="1" width="19.85546875" customWidth="1"/>
    <col min="2" max="2" width="16.42578125" customWidth="1"/>
  </cols>
  <sheetData>
    <row r="1" spans="1:28" ht="15" customHeight="1">
      <c r="A1" s="111"/>
      <c r="B1" s="112"/>
      <c r="C1" s="50"/>
      <c r="D1" s="113" t="s">
        <v>82</v>
      </c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4"/>
      <c r="P1" s="51"/>
      <c r="Q1" s="115" t="s">
        <v>46</v>
      </c>
      <c r="R1" s="114"/>
      <c r="S1" s="51"/>
      <c r="T1" s="51"/>
      <c r="U1" s="51"/>
      <c r="V1" s="51"/>
      <c r="W1" s="51"/>
      <c r="X1" s="51"/>
      <c r="Y1" s="51"/>
      <c r="Z1" s="51"/>
      <c r="AA1" s="51"/>
      <c r="AB1" s="51"/>
    </row>
    <row r="2" spans="1:28" ht="15" customHeight="1">
      <c r="A2" s="52" t="s">
        <v>47</v>
      </c>
      <c r="B2" s="53" t="s">
        <v>48</v>
      </c>
      <c r="C2" s="53" t="s">
        <v>49</v>
      </c>
      <c r="D2" s="53" t="s">
        <v>50</v>
      </c>
      <c r="E2" s="53" t="s">
        <v>51</v>
      </c>
      <c r="F2" s="53" t="s">
        <v>52</v>
      </c>
      <c r="G2" s="53" t="s">
        <v>53</v>
      </c>
      <c r="H2" s="53" t="s">
        <v>54</v>
      </c>
      <c r="I2" s="53" t="s">
        <v>55</v>
      </c>
      <c r="J2" s="53" t="s">
        <v>56</v>
      </c>
      <c r="K2" s="53" t="s">
        <v>57</v>
      </c>
      <c r="L2" s="53" t="s">
        <v>58</v>
      </c>
      <c r="M2" s="53" t="s">
        <v>59</v>
      </c>
      <c r="N2" s="53" t="s">
        <v>60</v>
      </c>
      <c r="O2" s="54" t="s">
        <v>61</v>
      </c>
      <c r="P2" s="55"/>
      <c r="Q2" s="56" t="s">
        <v>62</v>
      </c>
      <c r="R2" s="57" t="s">
        <v>63</v>
      </c>
      <c r="S2" s="55"/>
      <c r="T2" s="55"/>
      <c r="U2" s="55"/>
      <c r="V2" s="55"/>
      <c r="W2" s="55"/>
      <c r="X2" s="55"/>
      <c r="Y2" s="55"/>
      <c r="Z2" s="55"/>
      <c r="AA2" s="55"/>
      <c r="AB2" s="55"/>
    </row>
    <row r="3" spans="1:28" ht="15" customHeight="1">
      <c r="A3" s="18" t="s">
        <v>7</v>
      </c>
      <c r="B3" s="7">
        <f>'Budget Target'!D3</f>
        <v>10000</v>
      </c>
      <c r="C3" s="5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59"/>
      <c r="P3" s="51"/>
      <c r="Q3" s="60">
        <f t="shared" ref="Q3:Q4" si="0">SUM(D3:O3)</f>
        <v>0</v>
      </c>
      <c r="R3" s="59">
        <f>'Budget Target'!E3</f>
        <v>120000</v>
      </c>
      <c r="S3" s="51"/>
      <c r="T3" s="51"/>
      <c r="U3" s="51"/>
      <c r="V3" s="51"/>
      <c r="W3" s="51"/>
      <c r="X3" s="51"/>
      <c r="Y3" s="51"/>
      <c r="Z3" s="51"/>
      <c r="AA3" s="51"/>
      <c r="AB3" s="51"/>
    </row>
    <row r="4" spans="1:28" ht="15" customHeight="1">
      <c r="A4" s="36" t="s">
        <v>8</v>
      </c>
      <c r="B4" s="37">
        <f>'Budget Target'!D4</f>
        <v>10000</v>
      </c>
      <c r="C4" s="58"/>
      <c r="D4" s="7">
        <f t="shared" ref="D4:O4" si="1">SUM(D3)</f>
        <v>0</v>
      </c>
      <c r="E4" s="7">
        <f t="shared" si="1"/>
        <v>0</v>
      </c>
      <c r="F4" s="7">
        <f t="shared" si="1"/>
        <v>0</v>
      </c>
      <c r="G4" s="7">
        <f t="shared" si="1"/>
        <v>0</v>
      </c>
      <c r="H4" s="7">
        <f t="shared" si="1"/>
        <v>0</v>
      </c>
      <c r="I4" s="7">
        <f t="shared" si="1"/>
        <v>0</v>
      </c>
      <c r="J4" s="7">
        <f t="shared" si="1"/>
        <v>0</v>
      </c>
      <c r="K4" s="7">
        <f t="shared" si="1"/>
        <v>0</v>
      </c>
      <c r="L4" s="7">
        <f t="shared" si="1"/>
        <v>0</v>
      </c>
      <c r="M4" s="7">
        <f t="shared" si="1"/>
        <v>0</v>
      </c>
      <c r="N4" s="7">
        <f t="shared" si="1"/>
        <v>0</v>
      </c>
      <c r="O4" s="59">
        <f t="shared" si="1"/>
        <v>0</v>
      </c>
      <c r="P4" s="51"/>
      <c r="Q4" s="60">
        <f t="shared" si="0"/>
        <v>0</v>
      </c>
      <c r="R4" s="61">
        <f>'Budget Target'!E4</f>
        <v>120000</v>
      </c>
      <c r="S4" s="51"/>
      <c r="T4" s="51"/>
      <c r="U4" s="51"/>
      <c r="V4" s="51"/>
      <c r="W4" s="51"/>
      <c r="X4" s="51"/>
      <c r="Y4" s="51"/>
      <c r="Z4" s="51"/>
      <c r="AA4" s="51"/>
      <c r="AB4" s="51"/>
    </row>
    <row r="5" spans="1:28" ht="15" customHeight="1">
      <c r="A5" s="116">
        <f>'Budget Target'!D5</f>
        <v>0</v>
      </c>
      <c r="B5" s="108"/>
      <c r="C5" s="62"/>
      <c r="D5" s="107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9"/>
      <c r="P5" s="51"/>
      <c r="Q5" s="110">
        <f>'Budget Target'!E5</f>
        <v>0</v>
      </c>
      <c r="R5" s="109"/>
      <c r="S5" s="51"/>
      <c r="T5" s="51"/>
      <c r="U5" s="51"/>
      <c r="V5" s="51"/>
      <c r="W5" s="51"/>
      <c r="X5" s="51"/>
      <c r="Y5" s="51"/>
      <c r="Z5" s="51"/>
      <c r="AA5" s="51"/>
      <c r="AB5" s="51"/>
    </row>
    <row r="6" spans="1:28" ht="15" customHeight="1">
      <c r="A6" s="18" t="s">
        <v>64</v>
      </c>
      <c r="B6" s="7">
        <f>'Budget Target'!D6</f>
        <v>1566.88</v>
      </c>
      <c r="C6" s="58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59"/>
      <c r="P6" s="51"/>
      <c r="Q6" s="60">
        <f t="shared" ref="Q6:Q12" si="2">SUM(D6:O6)</f>
        <v>0</v>
      </c>
      <c r="R6" s="59">
        <f>'Budget Target'!E6</f>
        <v>18802.560000000001</v>
      </c>
      <c r="S6" s="51"/>
      <c r="T6" s="51"/>
      <c r="U6" s="51"/>
      <c r="V6" s="51"/>
      <c r="W6" s="51"/>
      <c r="X6" s="51"/>
      <c r="Y6" s="51"/>
      <c r="Z6" s="51"/>
      <c r="AA6" s="51"/>
      <c r="AB6" s="51"/>
    </row>
    <row r="7" spans="1:28" ht="15" customHeight="1">
      <c r="A7" s="18" t="s">
        <v>65</v>
      </c>
      <c r="B7" s="7">
        <f>'Budget Target'!D7</f>
        <v>618.41999999999996</v>
      </c>
      <c r="C7" s="58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59"/>
      <c r="P7" s="51"/>
      <c r="Q7" s="60">
        <f t="shared" si="2"/>
        <v>0</v>
      </c>
      <c r="R7" s="59">
        <f>'Budget Target'!E7</f>
        <v>7421.0399999999991</v>
      </c>
      <c r="S7" s="51"/>
      <c r="T7" s="51"/>
      <c r="U7" s="51"/>
      <c r="V7" s="51"/>
      <c r="W7" s="51"/>
      <c r="X7" s="51"/>
      <c r="Y7" s="51"/>
      <c r="Z7" s="51"/>
      <c r="AA7" s="51"/>
      <c r="AB7" s="51"/>
    </row>
    <row r="8" spans="1:28" ht="15" customHeight="1">
      <c r="A8" s="18" t="s">
        <v>11</v>
      </c>
      <c r="B8" s="7">
        <f>'Budget Target'!D8</f>
        <v>144.63999999999999</v>
      </c>
      <c r="C8" s="58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59"/>
      <c r="P8" s="51"/>
      <c r="Q8" s="60">
        <f t="shared" si="2"/>
        <v>0</v>
      </c>
      <c r="R8" s="59">
        <f>'Budget Target'!E8</f>
        <v>1735.6799999999998</v>
      </c>
      <c r="S8" s="51"/>
      <c r="T8" s="51"/>
      <c r="U8" s="51"/>
      <c r="V8" s="51"/>
      <c r="W8" s="51"/>
      <c r="X8" s="51"/>
      <c r="Y8" s="51"/>
      <c r="Z8" s="51"/>
      <c r="AA8" s="51"/>
      <c r="AB8" s="51"/>
    </row>
    <row r="9" spans="1:28" ht="15" customHeight="1">
      <c r="A9" s="18" t="s">
        <v>66</v>
      </c>
      <c r="B9" s="7">
        <f>'Budget Target'!D9</f>
        <v>422</v>
      </c>
      <c r="C9" s="58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59"/>
      <c r="P9" s="51"/>
      <c r="Q9" s="60">
        <f t="shared" si="2"/>
        <v>0</v>
      </c>
      <c r="R9" s="59">
        <f>'Budget Target'!E9</f>
        <v>5064</v>
      </c>
      <c r="S9" s="51"/>
      <c r="T9" s="51"/>
      <c r="U9" s="51"/>
      <c r="V9" s="51"/>
      <c r="W9" s="51"/>
      <c r="X9" s="51"/>
      <c r="Y9" s="51"/>
      <c r="Z9" s="51"/>
      <c r="AA9" s="51"/>
      <c r="AB9" s="51"/>
    </row>
    <row r="10" spans="1:28" ht="15" customHeight="1">
      <c r="A10" s="18" t="s">
        <v>67</v>
      </c>
      <c r="B10" s="7">
        <f>'Budget Target'!D10</f>
        <v>44.88</v>
      </c>
      <c r="C10" s="58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59"/>
      <c r="P10" s="51"/>
      <c r="Q10" s="60">
        <f t="shared" si="2"/>
        <v>0</v>
      </c>
      <c r="R10" s="59">
        <f>'Budget Target'!E10</f>
        <v>538.56000000000006</v>
      </c>
      <c r="S10" s="51"/>
      <c r="T10" s="51"/>
      <c r="U10" s="51"/>
      <c r="V10" s="51"/>
      <c r="W10" s="51"/>
      <c r="X10" s="51"/>
      <c r="Y10" s="51"/>
      <c r="Z10" s="51"/>
      <c r="AA10" s="51"/>
      <c r="AB10" s="51"/>
    </row>
    <row r="11" spans="1:28" ht="15" customHeight="1">
      <c r="A11" s="18" t="s">
        <v>68</v>
      </c>
      <c r="B11" s="7">
        <f>'Budget Target'!D11</f>
        <v>0</v>
      </c>
      <c r="C11" s="58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59"/>
      <c r="P11" s="51"/>
      <c r="Q11" s="60">
        <f t="shared" si="2"/>
        <v>0</v>
      </c>
      <c r="R11" s="59">
        <f>'Budget Target'!E11</f>
        <v>0</v>
      </c>
      <c r="S11" s="51"/>
      <c r="T11" s="51"/>
      <c r="U11" s="51"/>
      <c r="V11" s="51"/>
      <c r="W11" s="51"/>
      <c r="X11" s="51"/>
      <c r="Y11" s="51"/>
      <c r="Z11" s="51"/>
      <c r="AA11" s="51"/>
      <c r="AB11" s="51"/>
    </row>
    <row r="12" spans="1:28" ht="15" customHeight="1">
      <c r="A12" s="36" t="s">
        <v>15</v>
      </c>
      <c r="B12" s="37">
        <f>'Budget Target'!D12</f>
        <v>2796.82</v>
      </c>
      <c r="C12" s="58"/>
      <c r="D12" s="7">
        <f t="shared" ref="D12:O12" si="3">SUM(D6:D11)</f>
        <v>0</v>
      </c>
      <c r="E12" s="7">
        <f t="shared" si="3"/>
        <v>0</v>
      </c>
      <c r="F12" s="7">
        <f t="shared" si="3"/>
        <v>0</v>
      </c>
      <c r="G12" s="7">
        <f t="shared" si="3"/>
        <v>0</v>
      </c>
      <c r="H12" s="7">
        <f t="shared" si="3"/>
        <v>0</v>
      </c>
      <c r="I12" s="7">
        <f t="shared" si="3"/>
        <v>0</v>
      </c>
      <c r="J12" s="7">
        <f t="shared" si="3"/>
        <v>0</v>
      </c>
      <c r="K12" s="7">
        <f t="shared" si="3"/>
        <v>0</v>
      </c>
      <c r="L12" s="7">
        <f t="shared" si="3"/>
        <v>0</v>
      </c>
      <c r="M12" s="7">
        <f t="shared" si="3"/>
        <v>0</v>
      </c>
      <c r="N12" s="7">
        <f t="shared" si="3"/>
        <v>0</v>
      </c>
      <c r="O12" s="59">
        <f t="shared" si="3"/>
        <v>0</v>
      </c>
      <c r="P12" s="51"/>
      <c r="Q12" s="60">
        <f t="shared" si="2"/>
        <v>0</v>
      </c>
      <c r="R12" s="61">
        <f>'Budget Target'!E12</f>
        <v>33561.839999999997</v>
      </c>
      <c r="S12" s="51"/>
      <c r="T12" s="51"/>
      <c r="U12" s="51"/>
      <c r="V12" s="51"/>
      <c r="W12" s="51"/>
      <c r="X12" s="51"/>
      <c r="Y12" s="51"/>
      <c r="Z12" s="51"/>
      <c r="AA12" s="51"/>
      <c r="AB12" s="51"/>
    </row>
    <row r="13" spans="1:28" ht="15" customHeight="1">
      <c r="A13" s="116">
        <f>'Budget Target'!D13</f>
        <v>0</v>
      </c>
      <c r="B13" s="108"/>
      <c r="C13" s="62"/>
      <c r="D13" s="107"/>
      <c r="E13" s="108"/>
      <c r="F13" s="108"/>
      <c r="G13" s="108"/>
      <c r="H13" s="108"/>
      <c r="I13" s="108"/>
      <c r="J13" s="108"/>
      <c r="K13" s="108"/>
      <c r="L13" s="108"/>
      <c r="M13" s="108"/>
      <c r="N13" s="108"/>
      <c r="O13" s="109"/>
      <c r="P13" s="51"/>
      <c r="Q13" s="110">
        <f>'Budget Target'!E13</f>
        <v>0</v>
      </c>
      <c r="R13" s="109"/>
      <c r="S13" s="51"/>
      <c r="T13" s="51"/>
      <c r="U13" s="51"/>
      <c r="V13" s="51"/>
      <c r="W13" s="51"/>
      <c r="X13" s="51"/>
      <c r="Y13" s="51"/>
      <c r="Z13" s="51"/>
      <c r="AA13" s="51"/>
      <c r="AB13" s="51"/>
    </row>
    <row r="14" spans="1:28" ht="15" customHeight="1">
      <c r="A14" s="18" t="s">
        <v>16</v>
      </c>
      <c r="B14" s="7">
        <f>'Budget Target'!D14</f>
        <v>0</v>
      </c>
      <c r="C14" s="58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59"/>
      <c r="P14" s="51"/>
      <c r="Q14" s="60">
        <f t="shared" ref="Q14:Q17" si="4">SUM(D14:O14)</f>
        <v>0</v>
      </c>
      <c r="R14" s="59">
        <f>'Budget Target'!E14</f>
        <v>0</v>
      </c>
      <c r="S14" s="51"/>
      <c r="T14" s="51"/>
      <c r="U14" s="51"/>
      <c r="V14" s="51"/>
      <c r="W14" s="51"/>
      <c r="X14" s="51"/>
      <c r="Y14" s="51"/>
      <c r="Z14" s="51"/>
      <c r="AA14" s="51"/>
      <c r="AB14" s="51"/>
    </row>
    <row r="15" spans="1:28" ht="15" customHeight="1">
      <c r="A15" s="18" t="s">
        <v>17</v>
      </c>
      <c r="B15" s="7">
        <f>'Budget Target'!D15</f>
        <v>0.5</v>
      </c>
      <c r="C15" s="58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59"/>
      <c r="P15" s="51"/>
      <c r="Q15" s="60">
        <f t="shared" si="4"/>
        <v>0</v>
      </c>
      <c r="R15" s="59">
        <f>'Budget Target'!E15</f>
        <v>6</v>
      </c>
      <c r="S15" s="51"/>
      <c r="T15" s="51"/>
      <c r="U15" s="51"/>
      <c r="V15" s="51"/>
      <c r="W15" s="51"/>
      <c r="X15" s="51"/>
      <c r="Y15" s="51"/>
      <c r="Z15" s="51"/>
      <c r="AA15" s="51"/>
      <c r="AB15" s="51"/>
    </row>
    <row r="16" spans="1:28" ht="15" customHeight="1">
      <c r="A16" s="18" t="s">
        <v>18</v>
      </c>
      <c r="B16" s="7">
        <f>'Budget Target'!D16</f>
        <v>0</v>
      </c>
      <c r="C16" s="58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59"/>
      <c r="P16" s="51"/>
      <c r="Q16" s="60">
        <f t="shared" si="4"/>
        <v>0</v>
      </c>
      <c r="R16" s="59">
        <f>'Budget Target'!E16</f>
        <v>0</v>
      </c>
      <c r="S16" s="51"/>
      <c r="T16" s="51"/>
      <c r="U16" s="51"/>
      <c r="V16" s="51"/>
      <c r="W16" s="51"/>
      <c r="X16" s="51"/>
      <c r="Y16" s="51"/>
      <c r="Z16" s="51"/>
      <c r="AA16" s="51"/>
      <c r="AB16" s="51"/>
    </row>
    <row r="17" spans="1:28" ht="15" customHeight="1">
      <c r="A17" s="36" t="s">
        <v>19</v>
      </c>
      <c r="B17" s="37">
        <f>'Budget Target'!D17</f>
        <v>0.5</v>
      </c>
      <c r="C17" s="58"/>
      <c r="D17" s="7">
        <f t="shared" ref="D17:O17" si="5">SUM(D14:D16)</f>
        <v>0</v>
      </c>
      <c r="E17" s="7">
        <f t="shared" si="5"/>
        <v>0</v>
      </c>
      <c r="F17" s="7">
        <f t="shared" si="5"/>
        <v>0</v>
      </c>
      <c r="G17" s="7">
        <f t="shared" si="5"/>
        <v>0</v>
      </c>
      <c r="H17" s="7">
        <f t="shared" si="5"/>
        <v>0</v>
      </c>
      <c r="I17" s="7">
        <f t="shared" si="5"/>
        <v>0</v>
      </c>
      <c r="J17" s="7">
        <f t="shared" si="5"/>
        <v>0</v>
      </c>
      <c r="K17" s="7">
        <f t="shared" si="5"/>
        <v>0</v>
      </c>
      <c r="L17" s="7">
        <f t="shared" si="5"/>
        <v>0</v>
      </c>
      <c r="M17" s="7">
        <f t="shared" si="5"/>
        <v>0</v>
      </c>
      <c r="N17" s="7">
        <f t="shared" si="5"/>
        <v>0</v>
      </c>
      <c r="O17" s="59">
        <f t="shared" si="5"/>
        <v>0</v>
      </c>
      <c r="P17" s="51"/>
      <c r="Q17" s="60">
        <f t="shared" si="4"/>
        <v>0</v>
      </c>
      <c r="R17" s="61">
        <f>'Budget Target'!E17</f>
        <v>6</v>
      </c>
      <c r="S17" s="51"/>
      <c r="T17" s="51"/>
      <c r="U17" s="51"/>
      <c r="V17" s="51"/>
      <c r="W17" s="51"/>
      <c r="X17" s="51"/>
      <c r="Y17" s="51"/>
      <c r="Z17" s="51"/>
      <c r="AA17" s="51"/>
      <c r="AB17" s="51"/>
    </row>
    <row r="18" spans="1:28" ht="15" customHeight="1">
      <c r="A18" s="116">
        <f>'Budget Target'!D18</f>
        <v>0</v>
      </c>
      <c r="B18" s="108"/>
      <c r="C18" s="62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9"/>
      <c r="P18" s="51"/>
      <c r="Q18" s="110">
        <f>'Budget Target'!E18</f>
        <v>0</v>
      </c>
      <c r="R18" s="109"/>
      <c r="S18" s="51"/>
      <c r="T18" s="51"/>
      <c r="U18" s="51"/>
      <c r="V18" s="51"/>
      <c r="W18" s="51"/>
      <c r="X18" s="51"/>
      <c r="Y18" s="51"/>
      <c r="Z18" s="51"/>
      <c r="AA18" s="51"/>
      <c r="AB18" s="51"/>
    </row>
    <row r="19" spans="1:28" ht="15" customHeight="1">
      <c r="A19" s="18" t="s">
        <v>20</v>
      </c>
      <c r="B19" s="7">
        <f>'Budget Target'!D19</f>
        <v>1260.5833333333333</v>
      </c>
      <c r="C19" s="58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59"/>
      <c r="P19" s="51"/>
      <c r="Q19" s="60">
        <f t="shared" ref="Q19:Q24" si="6">SUM(D19:O19)</f>
        <v>0</v>
      </c>
      <c r="R19" s="59">
        <f>'Budget Target'!E19</f>
        <v>15127</v>
      </c>
      <c r="S19" s="51"/>
      <c r="T19" s="51"/>
      <c r="U19" s="51"/>
      <c r="V19" s="51"/>
      <c r="W19" s="51"/>
      <c r="X19" s="51"/>
      <c r="Y19" s="51"/>
      <c r="Z19" s="51"/>
      <c r="AA19" s="51"/>
      <c r="AB19" s="51"/>
    </row>
    <row r="20" spans="1:28" ht="15" customHeight="1">
      <c r="A20" s="18" t="s">
        <v>21</v>
      </c>
      <c r="B20" s="7">
        <f>'Budget Target'!D20</f>
        <v>200</v>
      </c>
      <c r="C20" s="58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59"/>
      <c r="P20" s="51"/>
      <c r="Q20" s="60">
        <f t="shared" si="6"/>
        <v>0</v>
      </c>
      <c r="R20" s="59">
        <f>'Budget Target'!E20</f>
        <v>2400</v>
      </c>
      <c r="S20" s="51"/>
      <c r="T20" s="51"/>
      <c r="U20" s="51"/>
      <c r="V20" s="51"/>
      <c r="W20" s="51"/>
      <c r="X20" s="51"/>
      <c r="Y20" s="51"/>
      <c r="Z20" s="51"/>
      <c r="AA20" s="51"/>
      <c r="AB20" s="51"/>
    </row>
    <row r="21" spans="1:28" ht="15" customHeight="1">
      <c r="A21" s="18" t="s">
        <v>22</v>
      </c>
      <c r="B21" s="7">
        <f>'Budget Target'!D21</f>
        <v>600</v>
      </c>
      <c r="C21" s="58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59"/>
      <c r="P21" s="51"/>
      <c r="Q21" s="60">
        <f t="shared" si="6"/>
        <v>0</v>
      </c>
      <c r="R21" s="59">
        <f>'Budget Target'!E21</f>
        <v>7200</v>
      </c>
      <c r="S21" s="51"/>
      <c r="T21" s="51"/>
      <c r="U21" s="51"/>
      <c r="V21" s="51"/>
      <c r="W21" s="51"/>
      <c r="X21" s="51"/>
      <c r="Y21" s="51"/>
      <c r="Z21" s="51"/>
      <c r="AA21" s="51"/>
      <c r="AB21" s="51"/>
    </row>
    <row r="22" spans="1:28" ht="15" customHeight="1">
      <c r="A22" s="18" t="s">
        <v>23</v>
      </c>
      <c r="B22" s="7">
        <f>'Budget Target'!D22</f>
        <v>0</v>
      </c>
      <c r="C22" s="58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59"/>
      <c r="P22" s="51"/>
      <c r="Q22" s="60">
        <f t="shared" si="6"/>
        <v>0</v>
      </c>
      <c r="R22" s="59">
        <f>'Budget Target'!E22</f>
        <v>0</v>
      </c>
      <c r="S22" s="51"/>
      <c r="T22" s="51"/>
      <c r="U22" s="51"/>
      <c r="V22" s="51"/>
      <c r="W22" s="51"/>
      <c r="X22" s="51"/>
      <c r="Y22" s="51"/>
      <c r="Z22" s="51"/>
      <c r="AA22" s="51"/>
      <c r="AB22" s="51"/>
    </row>
    <row r="23" spans="1:28" ht="15" customHeight="1">
      <c r="A23" s="18" t="s">
        <v>16</v>
      </c>
      <c r="B23" s="7">
        <f>'Budget Target'!D23</f>
        <v>65</v>
      </c>
      <c r="C23" s="58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59"/>
      <c r="P23" s="51"/>
      <c r="Q23" s="60">
        <f t="shared" si="6"/>
        <v>0</v>
      </c>
      <c r="R23" s="59">
        <f>'Budget Target'!E23</f>
        <v>780</v>
      </c>
      <c r="S23" s="51"/>
      <c r="T23" s="51"/>
      <c r="U23" s="51"/>
      <c r="V23" s="51"/>
      <c r="W23" s="51"/>
      <c r="X23" s="51"/>
      <c r="Y23" s="51"/>
      <c r="Z23" s="51"/>
      <c r="AA23" s="51"/>
      <c r="AB23" s="51"/>
    </row>
    <row r="24" spans="1:28" ht="15" customHeight="1">
      <c r="A24" s="36" t="s">
        <v>24</v>
      </c>
      <c r="B24" s="37">
        <f>'Budget Target'!D24</f>
        <v>2125.583333333333</v>
      </c>
      <c r="C24" s="58"/>
      <c r="D24" s="7">
        <f t="shared" ref="D24:O24" si="7">SUM(D19:D23)</f>
        <v>0</v>
      </c>
      <c r="E24" s="7">
        <f t="shared" si="7"/>
        <v>0</v>
      </c>
      <c r="F24" s="7">
        <f t="shared" si="7"/>
        <v>0</v>
      </c>
      <c r="G24" s="7">
        <f t="shared" si="7"/>
        <v>0</v>
      </c>
      <c r="H24" s="7">
        <f t="shared" si="7"/>
        <v>0</v>
      </c>
      <c r="I24" s="7">
        <f t="shared" si="7"/>
        <v>0</v>
      </c>
      <c r="J24" s="7">
        <f t="shared" si="7"/>
        <v>0</v>
      </c>
      <c r="K24" s="7">
        <f t="shared" si="7"/>
        <v>0</v>
      </c>
      <c r="L24" s="7">
        <f t="shared" si="7"/>
        <v>0</v>
      </c>
      <c r="M24" s="7">
        <f t="shared" si="7"/>
        <v>0</v>
      </c>
      <c r="N24" s="7">
        <f t="shared" si="7"/>
        <v>0</v>
      </c>
      <c r="O24" s="59">
        <f t="shared" si="7"/>
        <v>0</v>
      </c>
      <c r="P24" s="51"/>
      <c r="Q24" s="60">
        <f t="shared" si="6"/>
        <v>0</v>
      </c>
      <c r="R24" s="61">
        <f>'Budget Target'!E24</f>
        <v>25507</v>
      </c>
      <c r="S24" s="51"/>
      <c r="T24" s="51"/>
      <c r="U24" s="51"/>
      <c r="V24" s="51"/>
      <c r="W24" s="51"/>
      <c r="X24" s="51"/>
      <c r="Y24" s="51"/>
      <c r="Z24" s="51"/>
      <c r="AA24" s="51"/>
      <c r="AB24" s="51"/>
    </row>
    <row r="25" spans="1:28" ht="15" customHeight="1">
      <c r="A25" s="116">
        <f>'Budget Target'!D25</f>
        <v>0</v>
      </c>
      <c r="B25" s="108"/>
      <c r="C25" s="62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9"/>
      <c r="P25" s="51"/>
      <c r="Q25" s="110">
        <f>'Budget Target'!E25</f>
        <v>0</v>
      </c>
      <c r="R25" s="109"/>
      <c r="S25" s="51"/>
      <c r="T25" s="51"/>
      <c r="U25" s="51"/>
      <c r="V25" s="51"/>
      <c r="W25" s="51"/>
      <c r="X25" s="51"/>
      <c r="Y25" s="51"/>
      <c r="Z25" s="51"/>
      <c r="AA25" s="51"/>
      <c r="AB25" s="51"/>
    </row>
    <row r="26" spans="1:28" ht="15" customHeight="1">
      <c r="A26" s="18" t="s">
        <v>25</v>
      </c>
      <c r="B26" s="7">
        <f>'Budget Target'!D26</f>
        <v>250</v>
      </c>
      <c r="C26" s="58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59"/>
      <c r="P26" s="51"/>
      <c r="Q26" s="60">
        <f t="shared" ref="Q26:Q31" si="8">SUM(D26:O26)</f>
        <v>0</v>
      </c>
      <c r="R26" s="59">
        <f>'Budget Target'!E26</f>
        <v>3000</v>
      </c>
      <c r="S26" s="51"/>
      <c r="T26" s="51"/>
      <c r="U26" s="51"/>
      <c r="V26" s="51"/>
      <c r="W26" s="51"/>
      <c r="X26" s="51"/>
      <c r="Y26" s="51"/>
      <c r="Z26" s="51"/>
      <c r="AA26" s="51"/>
      <c r="AB26" s="51"/>
    </row>
    <row r="27" spans="1:28" ht="15" customHeight="1">
      <c r="A27" s="18" t="s">
        <v>26</v>
      </c>
      <c r="B27" s="7">
        <f>'Budget Target'!D27</f>
        <v>28</v>
      </c>
      <c r="C27" s="58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59"/>
      <c r="P27" s="51"/>
      <c r="Q27" s="60">
        <f t="shared" si="8"/>
        <v>0</v>
      </c>
      <c r="R27" s="59">
        <f>'Budget Target'!E27</f>
        <v>336</v>
      </c>
      <c r="S27" s="51"/>
      <c r="T27" s="51"/>
      <c r="U27" s="51"/>
      <c r="V27" s="51"/>
      <c r="W27" s="51"/>
      <c r="X27" s="51"/>
      <c r="Y27" s="51"/>
      <c r="Z27" s="51"/>
      <c r="AA27" s="51"/>
      <c r="AB27" s="51"/>
    </row>
    <row r="28" spans="1:28" ht="15" customHeight="1">
      <c r="A28" s="18" t="s">
        <v>27</v>
      </c>
      <c r="B28" s="7">
        <f>'Budget Target'!D28</f>
        <v>500</v>
      </c>
      <c r="C28" s="5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59"/>
      <c r="P28" s="51"/>
      <c r="Q28" s="60">
        <f t="shared" si="8"/>
        <v>0</v>
      </c>
      <c r="R28" s="59">
        <f>'Budget Target'!E28</f>
        <v>6000</v>
      </c>
      <c r="S28" s="51"/>
      <c r="T28" s="51"/>
      <c r="U28" s="51"/>
      <c r="V28" s="51"/>
      <c r="W28" s="51"/>
      <c r="X28" s="51"/>
      <c r="Y28" s="51"/>
      <c r="Z28" s="51"/>
      <c r="AA28" s="51"/>
      <c r="AB28" s="51"/>
    </row>
    <row r="29" spans="1:28" ht="15" customHeight="1">
      <c r="A29" s="18" t="s">
        <v>28</v>
      </c>
      <c r="B29" s="7">
        <f>'Budget Target'!D29</f>
        <v>80</v>
      </c>
      <c r="C29" s="5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59"/>
      <c r="P29" s="51"/>
      <c r="Q29" s="60">
        <f t="shared" si="8"/>
        <v>0</v>
      </c>
      <c r="R29" s="59">
        <f>'Budget Target'!E29</f>
        <v>960</v>
      </c>
      <c r="S29" s="51"/>
      <c r="T29" s="51"/>
      <c r="U29" s="51"/>
      <c r="V29" s="51"/>
      <c r="W29" s="51"/>
      <c r="X29" s="51"/>
      <c r="Y29" s="51"/>
      <c r="Z29" s="51"/>
      <c r="AA29" s="51"/>
      <c r="AB29" s="51"/>
    </row>
    <row r="30" spans="1:28" ht="15" customHeight="1">
      <c r="A30" s="18" t="s">
        <v>29</v>
      </c>
      <c r="B30" s="7">
        <f>'Budget Target'!D30</f>
        <v>300</v>
      </c>
      <c r="C30" s="58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59"/>
      <c r="P30" s="51"/>
      <c r="Q30" s="60">
        <f t="shared" si="8"/>
        <v>0</v>
      </c>
      <c r="R30" s="59">
        <f>'Budget Target'!E30</f>
        <v>3600</v>
      </c>
      <c r="S30" s="51"/>
      <c r="T30" s="51"/>
      <c r="U30" s="51"/>
      <c r="V30" s="51"/>
      <c r="W30" s="51"/>
      <c r="X30" s="51"/>
      <c r="Y30" s="51"/>
      <c r="Z30" s="51"/>
      <c r="AA30" s="51"/>
      <c r="AB30" s="51"/>
    </row>
    <row r="31" spans="1:28" ht="15" customHeight="1">
      <c r="A31" s="36" t="s">
        <v>30</v>
      </c>
      <c r="B31" s="37">
        <f>'Budget Target'!D31</f>
        <v>1158</v>
      </c>
      <c r="C31" s="58"/>
      <c r="D31" s="7">
        <f t="shared" ref="D31:O31" si="9">SUM(D26:D30)</f>
        <v>0</v>
      </c>
      <c r="E31" s="7">
        <f t="shared" si="9"/>
        <v>0</v>
      </c>
      <c r="F31" s="7">
        <f t="shared" si="9"/>
        <v>0</v>
      </c>
      <c r="G31" s="7">
        <f t="shared" si="9"/>
        <v>0</v>
      </c>
      <c r="H31" s="7">
        <f t="shared" si="9"/>
        <v>0</v>
      </c>
      <c r="I31" s="7">
        <f t="shared" si="9"/>
        <v>0</v>
      </c>
      <c r="J31" s="7">
        <f t="shared" si="9"/>
        <v>0</v>
      </c>
      <c r="K31" s="7">
        <f t="shared" si="9"/>
        <v>0</v>
      </c>
      <c r="L31" s="7">
        <f t="shared" si="9"/>
        <v>0</v>
      </c>
      <c r="M31" s="7">
        <f t="shared" si="9"/>
        <v>0</v>
      </c>
      <c r="N31" s="7">
        <f t="shared" si="9"/>
        <v>0</v>
      </c>
      <c r="O31" s="59">
        <f t="shared" si="9"/>
        <v>0</v>
      </c>
      <c r="P31" s="51"/>
      <c r="Q31" s="60">
        <f t="shared" si="8"/>
        <v>0</v>
      </c>
      <c r="R31" s="61">
        <f>'Budget Target'!E31</f>
        <v>13896</v>
      </c>
      <c r="S31" s="51"/>
      <c r="T31" s="51"/>
      <c r="U31" s="51"/>
      <c r="V31" s="51"/>
      <c r="W31" s="51"/>
      <c r="X31" s="51"/>
      <c r="Y31" s="51"/>
      <c r="Z31" s="51"/>
      <c r="AA31" s="51"/>
      <c r="AB31" s="51"/>
    </row>
    <row r="32" spans="1:28" ht="17.25">
      <c r="A32" s="116">
        <f>'Budget Target'!D32</f>
        <v>0</v>
      </c>
      <c r="B32" s="108"/>
      <c r="C32" s="62"/>
      <c r="D32" s="107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9"/>
      <c r="P32" s="51"/>
      <c r="Q32" s="110">
        <f>'Budget Target'!E32</f>
        <v>0</v>
      </c>
      <c r="R32" s="109"/>
      <c r="S32" s="51"/>
      <c r="T32" s="51"/>
      <c r="U32" s="51"/>
      <c r="V32" s="51"/>
      <c r="W32" s="51"/>
      <c r="X32" s="51"/>
      <c r="Y32" s="51"/>
      <c r="Z32" s="51"/>
      <c r="AA32" s="51"/>
      <c r="AB32" s="51"/>
    </row>
    <row r="33" spans="1:28" ht="17.25">
      <c r="A33" s="18" t="s">
        <v>31</v>
      </c>
      <c r="B33" s="7">
        <f>'Budget Target'!D33</f>
        <v>0</v>
      </c>
      <c r="C33" s="58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59"/>
      <c r="P33" s="51"/>
      <c r="Q33" s="60">
        <f t="shared" ref="Q33:Q37" si="10">SUM(D33:O33)</f>
        <v>0</v>
      </c>
      <c r="R33" s="59">
        <f>'Budget Target'!E33</f>
        <v>0</v>
      </c>
      <c r="S33" s="51"/>
      <c r="T33" s="51"/>
      <c r="U33" s="51"/>
      <c r="V33" s="51"/>
      <c r="W33" s="51"/>
      <c r="X33" s="51"/>
      <c r="Y33" s="51"/>
      <c r="Z33" s="51"/>
      <c r="AA33" s="51"/>
      <c r="AB33" s="51"/>
    </row>
    <row r="34" spans="1:28" ht="17.25">
      <c r="A34" s="18" t="s">
        <v>32</v>
      </c>
      <c r="B34" s="7">
        <f>'Budget Target'!D34</f>
        <v>0</v>
      </c>
      <c r="C34" s="58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59"/>
      <c r="P34" s="51"/>
      <c r="Q34" s="60">
        <f t="shared" si="10"/>
        <v>0</v>
      </c>
      <c r="R34" s="59">
        <f>'Budget Target'!E34</f>
        <v>0</v>
      </c>
      <c r="S34" s="51"/>
      <c r="T34" s="51"/>
      <c r="U34" s="51"/>
      <c r="V34" s="51"/>
      <c r="W34" s="51"/>
      <c r="X34" s="51"/>
      <c r="Y34" s="51"/>
      <c r="Z34" s="51"/>
      <c r="AA34" s="51"/>
      <c r="AB34" s="51"/>
    </row>
    <row r="35" spans="1:28" ht="17.25">
      <c r="A35" s="18" t="s">
        <v>33</v>
      </c>
      <c r="B35" s="7">
        <f>'Budget Target'!D35</f>
        <v>111.66666666666667</v>
      </c>
      <c r="C35" s="58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59"/>
      <c r="P35" s="51"/>
      <c r="Q35" s="60">
        <f t="shared" si="10"/>
        <v>0</v>
      </c>
      <c r="R35" s="59">
        <f>'Budget Target'!E35</f>
        <v>1340</v>
      </c>
      <c r="S35" s="51"/>
      <c r="T35" s="51"/>
      <c r="U35" s="51"/>
      <c r="V35" s="51"/>
      <c r="W35" s="51"/>
      <c r="X35" s="51"/>
      <c r="Y35" s="51"/>
      <c r="Z35" s="51"/>
      <c r="AA35" s="51"/>
      <c r="AB35" s="51"/>
    </row>
    <row r="36" spans="1:28" ht="17.25">
      <c r="A36" s="18" t="s">
        <v>34</v>
      </c>
      <c r="B36" s="7">
        <f>'Budget Target'!D36</f>
        <v>0</v>
      </c>
      <c r="C36" s="58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59"/>
      <c r="P36" s="51"/>
      <c r="Q36" s="60">
        <f t="shared" si="10"/>
        <v>0</v>
      </c>
      <c r="R36" s="59">
        <f>'Budget Target'!E36</f>
        <v>0</v>
      </c>
      <c r="S36" s="51"/>
      <c r="T36" s="51"/>
      <c r="U36" s="51"/>
      <c r="V36" s="51"/>
      <c r="W36" s="51"/>
      <c r="X36" s="51"/>
      <c r="Y36" s="51"/>
      <c r="Z36" s="51"/>
      <c r="AA36" s="51"/>
      <c r="AB36" s="51"/>
    </row>
    <row r="37" spans="1:28" ht="17.25">
      <c r="A37" s="36" t="s">
        <v>35</v>
      </c>
      <c r="B37" s="7">
        <f>'Budget Target'!D37</f>
        <v>111.66666666666667</v>
      </c>
      <c r="C37" s="58"/>
      <c r="D37" s="7">
        <f t="shared" ref="D37:O37" si="11">SUM(D33:D36)</f>
        <v>0</v>
      </c>
      <c r="E37" s="7">
        <f t="shared" si="11"/>
        <v>0</v>
      </c>
      <c r="F37" s="7">
        <f t="shared" si="11"/>
        <v>0</v>
      </c>
      <c r="G37" s="7">
        <f t="shared" si="11"/>
        <v>0</v>
      </c>
      <c r="H37" s="7">
        <f t="shared" si="11"/>
        <v>0</v>
      </c>
      <c r="I37" s="7">
        <f t="shared" si="11"/>
        <v>0</v>
      </c>
      <c r="J37" s="7">
        <f t="shared" si="11"/>
        <v>0</v>
      </c>
      <c r="K37" s="7">
        <f t="shared" si="11"/>
        <v>0</v>
      </c>
      <c r="L37" s="7">
        <f t="shared" si="11"/>
        <v>0</v>
      </c>
      <c r="M37" s="7">
        <f t="shared" si="11"/>
        <v>0</v>
      </c>
      <c r="N37" s="7">
        <f t="shared" si="11"/>
        <v>0</v>
      </c>
      <c r="O37" s="59">
        <f t="shared" si="11"/>
        <v>0</v>
      </c>
      <c r="P37" s="51"/>
      <c r="Q37" s="60">
        <f t="shared" si="10"/>
        <v>0</v>
      </c>
      <c r="R37" s="61">
        <f>'Budget Target'!E37</f>
        <v>1340</v>
      </c>
      <c r="S37" s="51"/>
      <c r="T37" s="51"/>
      <c r="U37" s="51"/>
      <c r="V37" s="51"/>
      <c r="W37" s="51"/>
      <c r="X37" s="51"/>
      <c r="Y37" s="51"/>
      <c r="Z37" s="51"/>
      <c r="AA37" s="51"/>
      <c r="AB37" s="51"/>
    </row>
    <row r="38" spans="1:28" ht="17.25">
      <c r="A38" s="116">
        <f>'Budget Target'!D38</f>
        <v>0</v>
      </c>
      <c r="B38" s="108"/>
      <c r="C38" s="62"/>
      <c r="D38" s="107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9"/>
      <c r="P38" s="51"/>
      <c r="Q38" s="110">
        <f>'Budget Target'!E38</f>
        <v>0</v>
      </c>
      <c r="R38" s="109"/>
      <c r="S38" s="51"/>
      <c r="T38" s="51"/>
      <c r="U38" s="51"/>
      <c r="V38" s="51"/>
      <c r="W38" s="51"/>
      <c r="X38" s="51"/>
      <c r="Y38" s="51"/>
      <c r="Z38" s="51"/>
      <c r="AA38" s="51"/>
      <c r="AB38" s="51"/>
    </row>
    <row r="39" spans="1:28" ht="17.25">
      <c r="A39" s="18" t="s">
        <v>36</v>
      </c>
      <c r="B39" s="7">
        <f>'Budget Target'!D39</f>
        <v>1300</v>
      </c>
      <c r="C39" s="58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59"/>
      <c r="P39" s="51"/>
      <c r="Q39" s="60">
        <f t="shared" ref="Q39:Q46" si="12">SUM(D39:O39)</f>
        <v>0</v>
      </c>
      <c r="R39" s="59">
        <f>'Budget Target'!E39</f>
        <v>15600</v>
      </c>
      <c r="S39" s="51"/>
      <c r="T39" s="51"/>
      <c r="U39" s="51"/>
      <c r="V39" s="51"/>
      <c r="W39" s="51"/>
      <c r="X39" s="51"/>
      <c r="Y39" s="51"/>
      <c r="Z39" s="51"/>
      <c r="AA39" s="51"/>
      <c r="AB39" s="51"/>
    </row>
    <row r="40" spans="1:28" ht="17.25">
      <c r="A40" s="18" t="s">
        <v>37</v>
      </c>
      <c r="B40" s="7">
        <f>'Budget Target'!D40</f>
        <v>0</v>
      </c>
      <c r="C40" s="58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59"/>
      <c r="P40" s="51"/>
      <c r="Q40" s="60">
        <f t="shared" si="12"/>
        <v>0</v>
      </c>
      <c r="R40" s="59">
        <f>'Budget Target'!E40</f>
        <v>0</v>
      </c>
      <c r="S40" s="51"/>
      <c r="T40" s="51"/>
      <c r="U40" s="51"/>
      <c r="V40" s="51"/>
      <c r="W40" s="51"/>
      <c r="X40" s="51"/>
      <c r="Y40" s="51"/>
      <c r="Z40" s="51"/>
      <c r="AA40" s="51"/>
      <c r="AB40" s="51"/>
    </row>
    <row r="41" spans="1:28" ht="17.25">
      <c r="A41" s="18" t="s">
        <v>38</v>
      </c>
      <c r="B41" s="7">
        <f>'Budget Target'!D41</f>
        <v>25</v>
      </c>
      <c r="C41" s="58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59"/>
      <c r="P41" s="51"/>
      <c r="Q41" s="60">
        <f t="shared" si="12"/>
        <v>0</v>
      </c>
      <c r="R41" s="59">
        <f>'Budget Target'!E41</f>
        <v>300</v>
      </c>
      <c r="S41" s="51"/>
      <c r="T41" s="51"/>
      <c r="U41" s="51"/>
      <c r="V41" s="51"/>
      <c r="W41" s="51"/>
      <c r="X41" s="51"/>
      <c r="Y41" s="51"/>
      <c r="Z41" s="51"/>
      <c r="AA41" s="51"/>
      <c r="AB41" s="51"/>
    </row>
    <row r="42" spans="1:28" ht="17.25">
      <c r="A42" s="18" t="s">
        <v>39</v>
      </c>
      <c r="B42" s="7">
        <f>'Budget Target'!D42</f>
        <v>583.33333333333337</v>
      </c>
      <c r="C42" s="58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59"/>
      <c r="P42" s="51"/>
      <c r="Q42" s="60">
        <f t="shared" si="12"/>
        <v>0</v>
      </c>
      <c r="R42" s="59">
        <f>'Budget Target'!E42</f>
        <v>7000</v>
      </c>
      <c r="S42" s="51"/>
      <c r="T42" s="51"/>
      <c r="U42" s="51"/>
      <c r="V42" s="51"/>
      <c r="W42" s="51"/>
      <c r="X42" s="51"/>
      <c r="Y42" s="51"/>
      <c r="Z42" s="51"/>
      <c r="AA42" s="51"/>
      <c r="AB42" s="51"/>
    </row>
    <row r="43" spans="1:28" ht="17.25">
      <c r="A43" s="18" t="s">
        <v>40</v>
      </c>
      <c r="B43" s="7">
        <f>'Budget Target'!D43</f>
        <v>866.66666666666663</v>
      </c>
      <c r="C43" s="58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59"/>
      <c r="P43" s="51"/>
      <c r="Q43" s="60">
        <f t="shared" si="12"/>
        <v>0</v>
      </c>
      <c r="R43" s="59">
        <f>'Budget Target'!E43</f>
        <v>10400</v>
      </c>
      <c r="S43" s="51"/>
      <c r="T43" s="51"/>
      <c r="U43" s="51"/>
      <c r="V43" s="51"/>
      <c r="W43" s="51"/>
      <c r="X43" s="51"/>
      <c r="Y43" s="51"/>
      <c r="Z43" s="51"/>
      <c r="AA43" s="51"/>
      <c r="AB43" s="51"/>
    </row>
    <row r="44" spans="1:28" ht="17.25">
      <c r="A44" s="18" t="s">
        <v>41</v>
      </c>
      <c r="B44" s="7">
        <f>'Budget Target'!D44</f>
        <v>606.66666666666663</v>
      </c>
      <c r="C44" s="58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59"/>
      <c r="P44" s="51"/>
      <c r="Q44" s="60">
        <f t="shared" si="12"/>
        <v>0</v>
      </c>
      <c r="R44" s="59">
        <f>'Budget Target'!E44</f>
        <v>7280</v>
      </c>
      <c r="S44" s="51"/>
      <c r="T44" s="51"/>
      <c r="U44" s="51"/>
      <c r="V44" s="51"/>
      <c r="W44" s="51"/>
      <c r="X44" s="51"/>
      <c r="Y44" s="51"/>
      <c r="Z44" s="51"/>
      <c r="AA44" s="51"/>
      <c r="AB44" s="51"/>
    </row>
    <row r="45" spans="1:28" ht="17.25">
      <c r="A45" s="18" t="s">
        <v>42</v>
      </c>
      <c r="B45" s="7">
        <f>'Budget Target'!D45</f>
        <v>130</v>
      </c>
      <c r="C45" s="58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59"/>
      <c r="P45" s="51"/>
      <c r="Q45" s="60">
        <f t="shared" si="12"/>
        <v>0</v>
      </c>
      <c r="R45" s="59">
        <f>'Budget Target'!E45</f>
        <v>1560</v>
      </c>
      <c r="S45" s="51"/>
      <c r="T45" s="51"/>
      <c r="U45" s="51"/>
      <c r="V45" s="51"/>
      <c r="W45" s="51"/>
      <c r="X45" s="51"/>
      <c r="Y45" s="51"/>
      <c r="Z45" s="51"/>
      <c r="AA45" s="51"/>
      <c r="AB45" s="51"/>
    </row>
    <row r="46" spans="1:28" ht="17.25">
      <c r="A46" s="36" t="s">
        <v>43</v>
      </c>
      <c r="B46" s="37">
        <f>'Budget Target'!D46</f>
        <v>3500</v>
      </c>
      <c r="C46" s="58"/>
      <c r="D46" s="7">
        <f t="shared" ref="D46:O46" si="13">SUM(D39:D45)</f>
        <v>0</v>
      </c>
      <c r="E46" s="7">
        <f t="shared" si="13"/>
        <v>0</v>
      </c>
      <c r="F46" s="7">
        <f t="shared" si="13"/>
        <v>0</v>
      </c>
      <c r="G46" s="7">
        <f t="shared" si="13"/>
        <v>0</v>
      </c>
      <c r="H46" s="7">
        <f t="shared" si="13"/>
        <v>0</v>
      </c>
      <c r="I46" s="7">
        <f t="shared" si="13"/>
        <v>0</v>
      </c>
      <c r="J46" s="7">
        <f t="shared" si="13"/>
        <v>0</v>
      </c>
      <c r="K46" s="7">
        <f t="shared" si="13"/>
        <v>0</v>
      </c>
      <c r="L46" s="7">
        <f t="shared" si="13"/>
        <v>0</v>
      </c>
      <c r="M46" s="7">
        <f t="shared" si="13"/>
        <v>0</v>
      </c>
      <c r="N46" s="7">
        <f t="shared" si="13"/>
        <v>0</v>
      </c>
      <c r="O46" s="59">
        <f t="shared" si="13"/>
        <v>0</v>
      </c>
      <c r="P46" s="51"/>
      <c r="Q46" s="60">
        <f t="shared" si="12"/>
        <v>0</v>
      </c>
      <c r="R46" s="61">
        <f>'Budget Target'!E46</f>
        <v>42140</v>
      </c>
      <c r="S46" s="51"/>
      <c r="T46" s="51"/>
      <c r="U46" s="51"/>
      <c r="V46" s="51"/>
      <c r="W46" s="51"/>
      <c r="X46" s="51"/>
      <c r="Y46" s="51"/>
      <c r="Z46" s="51"/>
      <c r="AA46" s="51"/>
      <c r="AB46" s="51"/>
    </row>
    <row r="47" spans="1:28" ht="17.25">
      <c r="A47" s="116">
        <f>'Budget Target'!D47</f>
        <v>0</v>
      </c>
      <c r="B47" s="108"/>
      <c r="C47" s="62"/>
      <c r="D47" s="107"/>
      <c r="E47" s="108"/>
      <c r="F47" s="108"/>
      <c r="G47" s="108"/>
      <c r="H47" s="108"/>
      <c r="I47" s="108"/>
      <c r="J47" s="108"/>
      <c r="K47" s="108"/>
      <c r="L47" s="108"/>
      <c r="M47" s="108"/>
      <c r="N47" s="108"/>
      <c r="O47" s="109"/>
      <c r="P47" s="51"/>
      <c r="Q47" s="117">
        <f>'Budget Target'!E47</f>
        <v>0</v>
      </c>
      <c r="R47" s="109"/>
      <c r="S47" s="51"/>
      <c r="T47" s="51"/>
      <c r="U47" s="51"/>
      <c r="V47" s="51"/>
      <c r="W47" s="51"/>
      <c r="X47" s="51"/>
      <c r="Y47" s="51"/>
      <c r="Z47" s="51"/>
      <c r="AA47" s="51"/>
      <c r="AB47" s="51"/>
    </row>
    <row r="48" spans="1:28" ht="17.25">
      <c r="A48" s="47" t="s">
        <v>69</v>
      </c>
      <c r="B48" s="63">
        <f>'Budget Target'!D48</f>
        <v>295.7633333333344</v>
      </c>
      <c r="C48" s="64"/>
      <c r="D48" s="65">
        <f t="shared" ref="D48:O48" si="14">D4- SUM(D12,D17,D24,D31,D37,D46)</f>
        <v>0</v>
      </c>
      <c r="E48" s="65">
        <f t="shared" si="14"/>
        <v>0</v>
      </c>
      <c r="F48" s="65">
        <f t="shared" si="14"/>
        <v>0</v>
      </c>
      <c r="G48" s="65">
        <f t="shared" si="14"/>
        <v>0</v>
      </c>
      <c r="H48" s="65">
        <f t="shared" si="14"/>
        <v>0</v>
      </c>
      <c r="I48" s="65">
        <f t="shared" si="14"/>
        <v>0</v>
      </c>
      <c r="J48" s="65">
        <f t="shared" si="14"/>
        <v>0</v>
      </c>
      <c r="K48" s="65">
        <f t="shared" si="14"/>
        <v>0</v>
      </c>
      <c r="L48" s="65">
        <f t="shared" si="14"/>
        <v>0</v>
      </c>
      <c r="M48" s="65">
        <f t="shared" si="14"/>
        <v>0</v>
      </c>
      <c r="N48" s="65">
        <f t="shared" si="14"/>
        <v>0</v>
      </c>
      <c r="O48" s="66">
        <f t="shared" si="14"/>
        <v>0</v>
      </c>
      <c r="P48" s="51"/>
      <c r="Q48" s="67">
        <f>SUM(D48:O48)</f>
        <v>0</v>
      </c>
      <c r="R48" s="68">
        <f>'Budget Target'!E48</f>
        <v>3549.160000000013</v>
      </c>
      <c r="S48" s="51"/>
      <c r="T48" s="51"/>
      <c r="U48" s="51"/>
      <c r="V48" s="51"/>
      <c r="W48" s="51"/>
      <c r="X48" s="51"/>
      <c r="Y48" s="51"/>
      <c r="Z48" s="51"/>
      <c r="AA48" s="51"/>
      <c r="AB48" s="51"/>
    </row>
    <row r="49" spans="1:28" ht="17.2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</row>
    <row r="50" spans="1:28" ht="17.2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</row>
    <row r="51" spans="1:28" ht="17.2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</row>
    <row r="52" spans="1:28" ht="17.2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</row>
    <row r="53" spans="1:28" ht="17.25">
      <c r="A53" s="129" t="s">
        <v>70</v>
      </c>
      <c r="B53" s="119"/>
      <c r="C53" s="69"/>
      <c r="D53" s="118" t="s">
        <v>71</v>
      </c>
      <c r="E53" s="119"/>
      <c r="F53" s="119"/>
      <c r="G53" s="119"/>
      <c r="H53" s="119"/>
      <c r="I53" s="119"/>
      <c r="J53" s="119"/>
      <c r="K53" s="119"/>
      <c r="L53" s="119"/>
      <c r="M53" s="119"/>
      <c r="N53" s="119"/>
      <c r="O53" s="120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</row>
    <row r="54" spans="1:28" ht="17.25">
      <c r="A54" s="121" t="s">
        <v>72</v>
      </c>
      <c r="B54" s="122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59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</row>
    <row r="55" spans="1:28" ht="17.25">
      <c r="A55" s="123"/>
      <c r="B55" s="122"/>
      <c r="C55" s="58"/>
      <c r="D55" s="24">
        <f t="shared" ref="D55:O55" si="15">IFERROR((D54-C54)/C54, 0)</f>
        <v>0</v>
      </c>
      <c r="E55" s="24">
        <f t="shared" si="15"/>
        <v>0</v>
      </c>
      <c r="F55" s="24">
        <f t="shared" si="15"/>
        <v>0</v>
      </c>
      <c r="G55" s="24">
        <f t="shared" si="15"/>
        <v>0</v>
      </c>
      <c r="H55" s="24">
        <f t="shared" si="15"/>
        <v>0</v>
      </c>
      <c r="I55" s="24">
        <f t="shared" si="15"/>
        <v>0</v>
      </c>
      <c r="J55" s="24">
        <f t="shared" si="15"/>
        <v>0</v>
      </c>
      <c r="K55" s="24">
        <f t="shared" si="15"/>
        <v>0</v>
      </c>
      <c r="L55" s="24">
        <f t="shared" si="15"/>
        <v>0</v>
      </c>
      <c r="M55" s="24">
        <f t="shared" si="15"/>
        <v>0</v>
      </c>
      <c r="N55" s="24">
        <f t="shared" si="15"/>
        <v>0</v>
      </c>
      <c r="O55" s="19">
        <f t="shared" si="15"/>
        <v>0</v>
      </c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</row>
    <row r="56" spans="1:28" ht="17.25">
      <c r="A56" s="121" t="s">
        <v>73</v>
      </c>
      <c r="B56" s="122"/>
      <c r="C56" s="51"/>
      <c r="D56" s="51"/>
      <c r="O56" s="76"/>
    </row>
    <row r="57" spans="1:28" ht="17.25">
      <c r="A57" s="123"/>
      <c r="B57" s="122"/>
      <c r="C57" s="58"/>
      <c r="D57" s="24">
        <f t="shared" ref="D57:O57" si="16">IFERROR((D56-C56)/C56, 0)</f>
        <v>0</v>
      </c>
      <c r="E57" s="24">
        <f t="shared" si="16"/>
        <v>0</v>
      </c>
      <c r="F57" s="24">
        <f t="shared" si="16"/>
        <v>0</v>
      </c>
      <c r="G57" s="24">
        <f t="shared" si="16"/>
        <v>0</v>
      </c>
      <c r="H57" s="24">
        <f t="shared" si="16"/>
        <v>0</v>
      </c>
      <c r="I57" s="24">
        <f t="shared" si="16"/>
        <v>0</v>
      </c>
      <c r="J57" s="24">
        <f t="shared" si="16"/>
        <v>0</v>
      </c>
      <c r="K57" s="24">
        <f t="shared" si="16"/>
        <v>0</v>
      </c>
      <c r="L57" s="24">
        <f t="shared" si="16"/>
        <v>0</v>
      </c>
      <c r="M57" s="24">
        <f t="shared" si="16"/>
        <v>0</v>
      </c>
      <c r="N57" s="24">
        <f t="shared" si="16"/>
        <v>0</v>
      </c>
      <c r="O57" s="19">
        <f t="shared" si="16"/>
        <v>0</v>
      </c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</row>
    <row r="58" spans="1:28" ht="17.25">
      <c r="A58" s="121" t="s">
        <v>74</v>
      </c>
      <c r="B58" s="122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70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</row>
    <row r="59" spans="1:28" ht="17.25">
      <c r="A59" s="123"/>
      <c r="B59" s="122"/>
      <c r="C59" s="58"/>
      <c r="D59" s="24">
        <f t="shared" ref="D59:O59" si="17">IFERROR((D58-C58)/C58, 0)</f>
        <v>0</v>
      </c>
      <c r="E59" s="24">
        <f t="shared" si="17"/>
        <v>0</v>
      </c>
      <c r="F59" s="24">
        <f t="shared" si="17"/>
        <v>0</v>
      </c>
      <c r="G59" s="24">
        <f t="shared" si="17"/>
        <v>0</v>
      </c>
      <c r="H59" s="24">
        <f t="shared" si="17"/>
        <v>0</v>
      </c>
      <c r="I59" s="24">
        <f t="shared" si="17"/>
        <v>0</v>
      </c>
      <c r="J59" s="24">
        <f t="shared" si="17"/>
        <v>0</v>
      </c>
      <c r="K59" s="24">
        <f t="shared" si="17"/>
        <v>0</v>
      </c>
      <c r="L59" s="24">
        <f t="shared" si="17"/>
        <v>0</v>
      </c>
      <c r="M59" s="24">
        <f t="shared" si="17"/>
        <v>0</v>
      </c>
      <c r="N59" s="24">
        <f t="shared" si="17"/>
        <v>0</v>
      </c>
      <c r="O59" s="19">
        <f t="shared" si="17"/>
        <v>0</v>
      </c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</row>
    <row r="60" spans="1:28" ht="17.25">
      <c r="A60" s="121" t="s">
        <v>75</v>
      </c>
      <c r="B60" s="122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70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</row>
    <row r="61" spans="1:28" ht="17.25">
      <c r="A61" s="123"/>
      <c r="B61" s="122"/>
      <c r="C61" s="58"/>
      <c r="D61" s="24">
        <f t="shared" ref="D61:O61" si="18">IFERROR((D60-C60)/C60, 0)</f>
        <v>0</v>
      </c>
      <c r="E61" s="24">
        <f t="shared" si="18"/>
        <v>0</v>
      </c>
      <c r="F61" s="24">
        <f t="shared" si="18"/>
        <v>0</v>
      </c>
      <c r="G61" s="24">
        <f t="shared" si="18"/>
        <v>0</v>
      </c>
      <c r="H61" s="24">
        <f t="shared" si="18"/>
        <v>0</v>
      </c>
      <c r="I61" s="24">
        <f t="shared" si="18"/>
        <v>0</v>
      </c>
      <c r="J61" s="24">
        <f t="shared" si="18"/>
        <v>0</v>
      </c>
      <c r="K61" s="24">
        <f t="shared" si="18"/>
        <v>0</v>
      </c>
      <c r="L61" s="24">
        <f t="shared" si="18"/>
        <v>0</v>
      </c>
      <c r="M61" s="24">
        <f t="shared" si="18"/>
        <v>0</v>
      </c>
      <c r="N61" s="24">
        <f t="shared" si="18"/>
        <v>0</v>
      </c>
      <c r="O61" s="19">
        <f t="shared" si="18"/>
        <v>0</v>
      </c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</row>
    <row r="62" spans="1:28" ht="17.25">
      <c r="A62" s="121" t="s">
        <v>76</v>
      </c>
      <c r="B62" s="122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70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</row>
    <row r="63" spans="1:28" ht="17.25">
      <c r="A63" s="123"/>
      <c r="B63" s="122"/>
      <c r="C63" s="58"/>
      <c r="D63" s="24">
        <f t="shared" ref="D63:O63" si="19">IFERROR((D62-C62)/C62, 0)</f>
        <v>0</v>
      </c>
      <c r="E63" s="24">
        <f t="shared" si="19"/>
        <v>0</v>
      </c>
      <c r="F63" s="24">
        <f t="shared" si="19"/>
        <v>0</v>
      </c>
      <c r="G63" s="24">
        <f t="shared" si="19"/>
        <v>0</v>
      </c>
      <c r="H63" s="24">
        <f t="shared" si="19"/>
        <v>0</v>
      </c>
      <c r="I63" s="24">
        <f t="shared" si="19"/>
        <v>0</v>
      </c>
      <c r="J63" s="24">
        <f t="shared" si="19"/>
        <v>0</v>
      </c>
      <c r="K63" s="24">
        <f t="shared" si="19"/>
        <v>0</v>
      </c>
      <c r="L63" s="24">
        <f t="shared" si="19"/>
        <v>0</v>
      </c>
      <c r="M63" s="24">
        <f t="shared" si="19"/>
        <v>0</v>
      </c>
      <c r="N63" s="24">
        <f t="shared" si="19"/>
        <v>0</v>
      </c>
      <c r="O63" s="19">
        <f t="shared" si="19"/>
        <v>0</v>
      </c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</row>
    <row r="64" spans="1:28" ht="17.25">
      <c r="A64" s="121" t="s">
        <v>42</v>
      </c>
      <c r="B64" s="122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70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</row>
    <row r="65" spans="1:28" ht="17.25">
      <c r="A65" s="123"/>
      <c r="B65" s="122"/>
      <c r="C65" s="58"/>
      <c r="D65" s="24">
        <f t="shared" ref="D65:O65" si="20">IFERROR((D64-C64)/C64, 0)</f>
        <v>0</v>
      </c>
      <c r="E65" s="24">
        <f t="shared" si="20"/>
        <v>0</v>
      </c>
      <c r="F65" s="24">
        <f t="shared" si="20"/>
        <v>0</v>
      </c>
      <c r="G65" s="24">
        <f t="shared" si="20"/>
        <v>0</v>
      </c>
      <c r="H65" s="24">
        <f t="shared" si="20"/>
        <v>0</v>
      </c>
      <c r="I65" s="24">
        <f t="shared" si="20"/>
        <v>0</v>
      </c>
      <c r="J65" s="24">
        <f t="shared" si="20"/>
        <v>0</v>
      </c>
      <c r="K65" s="24">
        <f t="shared" si="20"/>
        <v>0</v>
      </c>
      <c r="L65" s="24">
        <f t="shared" si="20"/>
        <v>0</v>
      </c>
      <c r="M65" s="24">
        <f t="shared" si="20"/>
        <v>0</v>
      </c>
      <c r="N65" s="24">
        <f t="shared" si="20"/>
        <v>0</v>
      </c>
      <c r="O65" s="19">
        <f t="shared" si="20"/>
        <v>0</v>
      </c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</row>
    <row r="66" spans="1:28" ht="17.25">
      <c r="A66" s="121" t="s">
        <v>77</v>
      </c>
      <c r="B66" s="122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70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</row>
    <row r="67" spans="1:28" ht="17.25">
      <c r="A67" s="123"/>
      <c r="B67" s="122"/>
      <c r="C67" s="58"/>
      <c r="D67" s="24">
        <f t="shared" ref="D67:O67" si="21">IFERROR((D66-C66)/C66, 0)</f>
        <v>0</v>
      </c>
      <c r="E67" s="24">
        <f t="shared" si="21"/>
        <v>0</v>
      </c>
      <c r="F67" s="24">
        <f t="shared" si="21"/>
        <v>0</v>
      </c>
      <c r="G67" s="24">
        <f t="shared" si="21"/>
        <v>0</v>
      </c>
      <c r="H67" s="24">
        <f t="shared" si="21"/>
        <v>0</v>
      </c>
      <c r="I67" s="24">
        <f t="shared" si="21"/>
        <v>0</v>
      </c>
      <c r="J67" s="24">
        <f t="shared" si="21"/>
        <v>0</v>
      </c>
      <c r="K67" s="24">
        <f t="shared" si="21"/>
        <v>0</v>
      </c>
      <c r="L67" s="24">
        <f t="shared" si="21"/>
        <v>0</v>
      </c>
      <c r="M67" s="24">
        <f t="shared" si="21"/>
        <v>0</v>
      </c>
      <c r="N67" s="24">
        <f t="shared" si="21"/>
        <v>0</v>
      </c>
      <c r="O67" s="19">
        <f t="shared" si="21"/>
        <v>0</v>
      </c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</row>
    <row r="68" spans="1:28" ht="17.25">
      <c r="A68" s="121" t="s">
        <v>78</v>
      </c>
      <c r="B68" s="122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70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</row>
    <row r="69" spans="1:28" ht="17.25">
      <c r="A69" s="123"/>
      <c r="B69" s="122"/>
      <c r="C69" s="58"/>
      <c r="D69" s="24">
        <f t="shared" ref="D69:O69" si="22">IFERROR((D68-C68)/C68, 0)</f>
        <v>0</v>
      </c>
      <c r="E69" s="24">
        <f t="shared" si="22"/>
        <v>0</v>
      </c>
      <c r="F69" s="24">
        <f t="shared" si="22"/>
        <v>0</v>
      </c>
      <c r="G69" s="24">
        <f t="shared" si="22"/>
        <v>0</v>
      </c>
      <c r="H69" s="24">
        <f t="shared" si="22"/>
        <v>0</v>
      </c>
      <c r="I69" s="24">
        <f t="shared" si="22"/>
        <v>0</v>
      </c>
      <c r="J69" s="24">
        <f t="shared" si="22"/>
        <v>0</v>
      </c>
      <c r="K69" s="24">
        <f t="shared" si="22"/>
        <v>0</v>
      </c>
      <c r="L69" s="24">
        <f t="shared" si="22"/>
        <v>0</v>
      </c>
      <c r="M69" s="24">
        <f t="shared" si="22"/>
        <v>0</v>
      </c>
      <c r="N69" s="24">
        <f t="shared" si="22"/>
        <v>0</v>
      </c>
      <c r="O69" s="19">
        <f t="shared" si="22"/>
        <v>0</v>
      </c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</row>
    <row r="70" spans="1:28" ht="17.25">
      <c r="A70" s="124"/>
      <c r="B70" s="108"/>
      <c r="C70" s="71"/>
      <c r="D70" s="125"/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109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</row>
    <row r="71" spans="1:28" ht="17.25">
      <c r="A71" s="126" t="s">
        <v>79</v>
      </c>
      <c r="B71" s="122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70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</row>
    <row r="72" spans="1:28" ht="17.25">
      <c r="A72" s="126" t="s">
        <v>80</v>
      </c>
      <c r="B72" s="122"/>
      <c r="C72" s="58"/>
      <c r="D72" s="77">
        <f t="shared" ref="D72:O72" si="23">D71-C71</f>
        <v>0</v>
      </c>
      <c r="E72" s="77">
        <f t="shared" si="23"/>
        <v>0</v>
      </c>
      <c r="F72" s="77">
        <f t="shared" si="23"/>
        <v>0</v>
      </c>
      <c r="G72" s="77">
        <f t="shared" si="23"/>
        <v>0</v>
      </c>
      <c r="H72" s="77">
        <f t="shared" si="23"/>
        <v>0</v>
      </c>
      <c r="I72" s="77">
        <f t="shared" si="23"/>
        <v>0</v>
      </c>
      <c r="J72" s="77">
        <f t="shared" si="23"/>
        <v>0</v>
      </c>
      <c r="K72" s="77">
        <f t="shared" si="23"/>
        <v>0</v>
      </c>
      <c r="L72" s="77">
        <f t="shared" si="23"/>
        <v>0</v>
      </c>
      <c r="M72" s="77">
        <f t="shared" si="23"/>
        <v>0</v>
      </c>
      <c r="N72" s="77">
        <f t="shared" si="23"/>
        <v>0</v>
      </c>
      <c r="O72" s="78">
        <f t="shared" si="23"/>
        <v>0</v>
      </c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</row>
    <row r="73" spans="1:28" ht="17.25">
      <c r="A73" s="127" t="s">
        <v>81</v>
      </c>
      <c r="B73" s="128"/>
      <c r="C73" s="72"/>
      <c r="D73" s="73">
        <f t="shared" ref="D73:O73" si="24">IFERROR(D72/C71, 0)</f>
        <v>0</v>
      </c>
      <c r="E73" s="73">
        <f t="shared" si="24"/>
        <v>0</v>
      </c>
      <c r="F73" s="73">
        <f t="shared" si="24"/>
        <v>0</v>
      </c>
      <c r="G73" s="73">
        <f t="shared" si="24"/>
        <v>0</v>
      </c>
      <c r="H73" s="73">
        <f t="shared" si="24"/>
        <v>0</v>
      </c>
      <c r="I73" s="73">
        <f t="shared" si="24"/>
        <v>0</v>
      </c>
      <c r="J73" s="73">
        <f t="shared" si="24"/>
        <v>0</v>
      </c>
      <c r="K73" s="73">
        <f t="shared" si="24"/>
        <v>0</v>
      </c>
      <c r="L73" s="73">
        <f t="shared" si="24"/>
        <v>0</v>
      </c>
      <c r="M73" s="73">
        <f t="shared" si="24"/>
        <v>0</v>
      </c>
      <c r="N73" s="73">
        <f t="shared" si="24"/>
        <v>0</v>
      </c>
      <c r="O73" s="74">
        <f t="shared" si="24"/>
        <v>0</v>
      </c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</row>
    <row r="74" spans="1:28" ht="17.2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</row>
    <row r="75" spans="1:28" ht="17.25">
      <c r="A75" s="51"/>
      <c r="B75" s="51"/>
      <c r="C75" s="75"/>
      <c r="D75" s="75" t="b">
        <v>0</v>
      </c>
      <c r="E75" s="75" t="b">
        <v>0</v>
      </c>
      <c r="F75" s="75" t="b">
        <v>0</v>
      </c>
      <c r="G75" s="75" t="b">
        <v>0</v>
      </c>
      <c r="H75" s="75" t="b">
        <v>0</v>
      </c>
      <c r="I75" s="75" t="b">
        <v>0</v>
      </c>
      <c r="J75" s="75" t="b">
        <v>0</v>
      </c>
      <c r="K75" s="75" t="b">
        <v>0</v>
      </c>
      <c r="L75" s="75" t="b">
        <v>0</v>
      </c>
      <c r="M75" s="75" t="b">
        <v>0</v>
      </c>
      <c r="N75" s="75" t="b">
        <v>0</v>
      </c>
      <c r="O75" s="75" t="b">
        <v>0</v>
      </c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</row>
    <row r="76" spans="1:28" ht="17.2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</row>
    <row r="77" spans="1:28" ht="17.2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</row>
    <row r="78" spans="1:28" ht="17.2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</row>
    <row r="79" spans="1:28" ht="17.2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</row>
    <row r="80" spans="1:28" ht="17.2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</row>
    <row r="81" spans="1:28" ht="17.2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</row>
    <row r="82" spans="1:28" ht="17.2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</row>
    <row r="83" spans="1:28" ht="17.2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</row>
    <row r="84" spans="1:28" ht="17.2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</row>
    <row r="85" spans="1:28" ht="17.2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</row>
    <row r="86" spans="1:28" ht="17.2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</row>
    <row r="87" spans="1:28" ht="17.2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</row>
    <row r="88" spans="1:28" ht="17.2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</row>
    <row r="89" spans="1:28" ht="17.2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</row>
    <row r="90" spans="1:28" ht="17.2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</row>
    <row r="91" spans="1:28" ht="17.2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</row>
    <row r="92" spans="1:28" ht="17.2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</row>
    <row r="93" spans="1:28" ht="17.2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</row>
    <row r="94" spans="1:28" ht="17.2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</row>
    <row r="95" spans="1:28" ht="17.2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</row>
    <row r="96" spans="1:28" ht="17.2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</row>
    <row r="97" spans="1:28" ht="17.2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</row>
    <row r="98" spans="1:28" ht="17.2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</row>
    <row r="99" spans="1:28" ht="17.25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</row>
    <row r="100" spans="1:28" ht="17.25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</row>
    <row r="101" spans="1:28" ht="17.25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</row>
    <row r="102" spans="1:28" ht="17.25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</row>
    <row r="103" spans="1:28" ht="17.25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</row>
    <row r="104" spans="1:28" ht="17.25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</row>
    <row r="105" spans="1:28" ht="17.2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</row>
    <row r="106" spans="1:28" ht="17.25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</row>
    <row r="107" spans="1:28" ht="17.25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</row>
    <row r="108" spans="1:28" ht="17.25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</row>
    <row r="109" spans="1:28" ht="17.2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</row>
    <row r="110" spans="1:28" ht="17.2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</row>
    <row r="111" spans="1:28" ht="17.2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</row>
    <row r="112" spans="1:28" ht="17.2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</row>
    <row r="113" spans="1:28" ht="17.2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</row>
    <row r="114" spans="1:28" ht="17.2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</row>
    <row r="115" spans="1:28" ht="17.2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</row>
    <row r="116" spans="1:28" ht="17.2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</row>
    <row r="117" spans="1:28" ht="17.2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</row>
    <row r="118" spans="1:28" ht="17.2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</row>
    <row r="119" spans="1:28" ht="17.2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</row>
    <row r="120" spans="1:28" ht="17.2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</row>
    <row r="121" spans="1:28" ht="17.2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</row>
    <row r="122" spans="1:28" ht="17.2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</row>
    <row r="123" spans="1:28" ht="17.2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</row>
    <row r="124" spans="1:28" ht="17.2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</row>
    <row r="125" spans="1:28" ht="17.2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</row>
    <row r="126" spans="1:28" ht="17.2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</row>
    <row r="127" spans="1:28" ht="17.2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</row>
    <row r="128" spans="1:28" ht="17.2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</row>
    <row r="129" spans="1:28" ht="17.2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</row>
    <row r="130" spans="1:28" ht="17.2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</row>
    <row r="131" spans="1:28" ht="17.2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</row>
    <row r="132" spans="1:28" ht="17.2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</row>
    <row r="133" spans="1:28" ht="17.2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</row>
    <row r="134" spans="1:28" ht="17.2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</row>
    <row r="135" spans="1:28" ht="17.2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</row>
    <row r="136" spans="1:28" ht="17.2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</row>
    <row r="137" spans="1:28" ht="17.2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</row>
    <row r="138" spans="1:28" ht="17.2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</row>
    <row r="139" spans="1:28" ht="17.2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</row>
    <row r="140" spans="1:28" ht="17.2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</row>
    <row r="141" spans="1:28" ht="17.2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</row>
    <row r="142" spans="1:28" ht="17.2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</row>
    <row r="143" spans="1:28" ht="17.2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</row>
    <row r="144" spans="1:28" ht="17.2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</row>
    <row r="145" spans="1:28" ht="17.2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</row>
    <row r="146" spans="1:28" ht="17.2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</row>
    <row r="147" spans="1:28" ht="17.2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</row>
    <row r="148" spans="1:28" ht="17.2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</row>
    <row r="149" spans="1:28" ht="17.2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</row>
    <row r="150" spans="1:28" ht="17.2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</row>
    <row r="151" spans="1:28" ht="17.2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</row>
    <row r="152" spans="1:28" ht="17.2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</row>
    <row r="153" spans="1:28" ht="17.2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</row>
    <row r="154" spans="1:28" ht="17.2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</row>
    <row r="155" spans="1:28" ht="17.2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</row>
    <row r="156" spans="1:28" ht="17.2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</row>
    <row r="157" spans="1:28" ht="17.2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</row>
    <row r="158" spans="1:28" ht="17.2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</row>
    <row r="159" spans="1:28" ht="17.2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</row>
    <row r="160" spans="1:28" ht="17.2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</row>
    <row r="161" spans="1:28" ht="17.2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</row>
    <row r="162" spans="1:28" ht="17.2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</row>
    <row r="163" spans="1:28" ht="17.2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</row>
    <row r="164" spans="1:28" ht="17.2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</row>
    <row r="165" spans="1:28" ht="17.2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</row>
    <row r="166" spans="1:28" ht="17.2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</row>
    <row r="167" spans="1:28" ht="17.2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</row>
    <row r="168" spans="1:28" ht="17.2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</row>
    <row r="169" spans="1:28" ht="17.2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</row>
    <row r="170" spans="1:28" ht="17.2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</row>
    <row r="171" spans="1:28" ht="17.2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</row>
    <row r="172" spans="1:28" ht="17.2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</row>
    <row r="173" spans="1:28" ht="17.2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</row>
    <row r="174" spans="1:28" ht="17.2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</row>
    <row r="175" spans="1:28" ht="17.2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</row>
    <row r="176" spans="1:28" ht="17.2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</row>
    <row r="177" spans="1:28" ht="17.2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</row>
    <row r="178" spans="1:28" ht="17.2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</row>
    <row r="179" spans="1:28" ht="17.2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</row>
    <row r="180" spans="1:28" ht="17.2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</row>
    <row r="181" spans="1:28" ht="17.2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</row>
    <row r="182" spans="1:28" ht="17.2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</row>
    <row r="183" spans="1:28" ht="17.2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</row>
    <row r="184" spans="1:28" ht="17.2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</row>
    <row r="185" spans="1:28" ht="17.2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</row>
    <row r="186" spans="1:28" ht="17.2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</row>
    <row r="187" spans="1:28" ht="17.2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</row>
    <row r="188" spans="1:28" ht="17.2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</row>
    <row r="189" spans="1:28" ht="17.2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</row>
    <row r="190" spans="1:28" ht="17.2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</row>
    <row r="191" spans="1:28" ht="17.2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</row>
    <row r="192" spans="1:28" ht="17.2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</row>
    <row r="193" spans="1:28" ht="17.2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</row>
    <row r="194" spans="1:28" ht="17.2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</row>
    <row r="195" spans="1:28" ht="17.2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</row>
    <row r="196" spans="1:28" ht="17.2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</row>
    <row r="197" spans="1:28" ht="17.2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</row>
    <row r="198" spans="1:28" ht="17.2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</row>
    <row r="199" spans="1:28" ht="17.2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</row>
    <row r="200" spans="1:28" ht="17.2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</row>
    <row r="201" spans="1:28" ht="17.2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</row>
    <row r="202" spans="1:28" ht="17.2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</row>
    <row r="203" spans="1:28" ht="17.2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</row>
    <row r="204" spans="1:28" ht="17.2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</row>
    <row r="205" spans="1:28" ht="17.2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</row>
    <row r="206" spans="1:28" ht="17.2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</row>
    <row r="207" spans="1:28" ht="17.2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</row>
    <row r="208" spans="1:28" ht="17.2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</row>
    <row r="209" spans="1:28" ht="17.2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</row>
    <row r="210" spans="1:28" ht="17.2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</row>
    <row r="211" spans="1:28" ht="17.2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</row>
    <row r="212" spans="1:28" ht="17.2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</row>
    <row r="213" spans="1:28" ht="17.25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</row>
    <row r="214" spans="1:28" ht="17.2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</row>
    <row r="215" spans="1:28" ht="17.2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</row>
    <row r="216" spans="1:28" ht="17.2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</row>
    <row r="217" spans="1:28" ht="17.2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</row>
    <row r="218" spans="1:28" ht="17.25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</row>
    <row r="219" spans="1:28" ht="17.25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</row>
    <row r="220" spans="1:28" ht="17.25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</row>
    <row r="221" spans="1:28" ht="17.25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</row>
    <row r="222" spans="1:28" ht="17.25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</row>
    <row r="223" spans="1:28" ht="17.25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</row>
    <row r="224" spans="1:28" ht="17.25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</row>
    <row r="225" spans="1:28" ht="17.25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</row>
    <row r="226" spans="1:28" ht="17.25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</row>
    <row r="227" spans="1:28" ht="17.25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</row>
    <row r="228" spans="1:28" ht="17.25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</row>
    <row r="229" spans="1:28" ht="17.25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</row>
    <row r="230" spans="1:28" ht="17.25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</row>
    <row r="231" spans="1:28" ht="17.25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</row>
    <row r="232" spans="1:28" ht="17.25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</row>
    <row r="233" spans="1:28" ht="17.25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</row>
    <row r="234" spans="1:28" ht="17.25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</row>
    <row r="235" spans="1:28" ht="17.25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</row>
    <row r="236" spans="1:28" ht="17.25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</row>
    <row r="237" spans="1:28" ht="17.25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</row>
    <row r="238" spans="1:28" ht="17.25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</row>
    <row r="239" spans="1:28" ht="17.25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</row>
    <row r="240" spans="1:28" ht="17.25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</row>
    <row r="241" spans="1:28" ht="17.25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</row>
    <row r="242" spans="1:28" ht="17.25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</row>
    <row r="243" spans="1:28" ht="17.25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</row>
    <row r="244" spans="1:28" ht="17.25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</row>
    <row r="245" spans="1:28" ht="17.25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</row>
    <row r="246" spans="1:28" ht="17.25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</row>
    <row r="247" spans="1:28" ht="17.25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</row>
    <row r="248" spans="1:28" ht="17.25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</row>
    <row r="249" spans="1:28" ht="17.25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</row>
    <row r="250" spans="1:28" ht="17.25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  <c r="AB250" s="51"/>
    </row>
    <row r="251" spans="1:28" ht="17.25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</row>
    <row r="252" spans="1:28" ht="17.25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</row>
    <row r="253" spans="1:28" ht="17.25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</row>
    <row r="254" spans="1:28" ht="17.25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  <c r="AB254" s="51"/>
    </row>
    <row r="255" spans="1:28" ht="17.25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</row>
    <row r="256" spans="1:28" ht="17.25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  <c r="AA256" s="51"/>
      <c r="AB256" s="51"/>
    </row>
    <row r="257" spans="1:28" ht="17.25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  <c r="AA257" s="51"/>
      <c r="AB257" s="51"/>
    </row>
    <row r="258" spans="1:28" ht="17.25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  <c r="AA258" s="51"/>
      <c r="AB258" s="51"/>
    </row>
    <row r="259" spans="1:28" ht="17.25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  <c r="AA259" s="51"/>
      <c r="AB259" s="51"/>
    </row>
    <row r="260" spans="1:28" ht="17.25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  <c r="AA260" s="51"/>
      <c r="AB260" s="51"/>
    </row>
    <row r="261" spans="1:28" ht="17.25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  <c r="AA261" s="51"/>
      <c r="AB261" s="51"/>
    </row>
    <row r="262" spans="1:28" ht="17.25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  <c r="AA262" s="51"/>
      <c r="AB262" s="51"/>
    </row>
    <row r="263" spans="1:28" ht="17.25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  <c r="AA263" s="51"/>
      <c r="AB263" s="51"/>
    </row>
    <row r="264" spans="1:28" ht="17.25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  <c r="AA264" s="51"/>
      <c r="AB264" s="51"/>
    </row>
    <row r="265" spans="1:28" ht="17.25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  <c r="AA265" s="51"/>
      <c r="AB265" s="51"/>
    </row>
    <row r="266" spans="1:28" ht="17.25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  <c r="AA266" s="51"/>
      <c r="AB266" s="51"/>
    </row>
    <row r="267" spans="1:28" ht="17.25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  <c r="AA267" s="51"/>
      <c r="AB267" s="51"/>
    </row>
    <row r="268" spans="1:28" ht="17.25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  <c r="AA268" s="51"/>
      <c r="AB268" s="51"/>
    </row>
    <row r="269" spans="1:28" ht="17.25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  <c r="AA269" s="51"/>
      <c r="AB269" s="51"/>
    </row>
    <row r="270" spans="1:28" ht="17.25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  <c r="AA270" s="51"/>
      <c r="AB270" s="51"/>
    </row>
    <row r="271" spans="1:28" ht="17.25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  <c r="AA271" s="51"/>
      <c r="AB271" s="51"/>
    </row>
    <row r="272" spans="1:28" ht="17.25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  <c r="AA272" s="51"/>
      <c r="AB272" s="51"/>
    </row>
    <row r="273" spans="1:28" ht="17.25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  <c r="AA273" s="51"/>
      <c r="AB273" s="51"/>
    </row>
    <row r="274" spans="1:28" ht="17.25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  <c r="AA274" s="51"/>
      <c r="AB274" s="51"/>
    </row>
    <row r="275" spans="1:28" ht="17.25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  <c r="AA275" s="51"/>
      <c r="AB275" s="51"/>
    </row>
    <row r="276" spans="1:28" ht="17.25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  <c r="AA276" s="51"/>
      <c r="AB276" s="51"/>
    </row>
    <row r="277" spans="1:28" ht="17.25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  <c r="AA277" s="51"/>
      <c r="AB277" s="51"/>
    </row>
    <row r="278" spans="1:28" ht="17.25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  <c r="AA278" s="51"/>
      <c r="AB278" s="51"/>
    </row>
    <row r="279" spans="1:28" ht="17.25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  <c r="AA279" s="51"/>
      <c r="AB279" s="51"/>
    </row>
    <row r="280" spans="1:28" ht="17.25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  <c r="AA280" s="51"/>
      <c r="AB280" s="51"/>
    </row>
    <row r="281" spans="1:28" ht="17.25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  <c r="AA281" s="51"/>
      <c r="AB281" s="51"/>
    </row>
    <row r="282" spans="1:28" ht="17.25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  <c r="AA282" s="51"/>
      <c r="AB282" s="51"/>
    </row>
    <row r="283" spans="1:28" ht="17.25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  <c r="AA283" s="51"/>
      <c r="AB283" s="51"/>
    </row>
    <row r="284" spans="1:28" ht="17.25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  <c r="AA284" s="51"/>
      <c r="AB284" s="51"/>
    </row>
    <row r="285" spans="1:28" ht="17.25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  <c r="AA285" s="51"/>
      <c r="AB285" s="51"/>
    </row>
    <row r="286" spans="1:28" ht="17.25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  <c r="AA286" s="51"/>
      <c r="AB286" s="51"/>
    </row>
    <row r="287" spans="1:28" ht="17.25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  <c r="AA287" s="51"/>
      <c r="AB287" s="51"/>
    </row>
    <row r="288" spans="1:28" ht="17.25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  <c r="AA288" s="51"/>
      <c r="AB288" s="51"/>
    </row>
    <row r="289" spans="1:28" ht="17.25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  <c r="AA289" s="51"/>
      <c r="AB289" s="51"/>
    </row>
    <row r="290" spans="1:28" ht="17.25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  <c r="AA290" s="51"/>
      <c r="AB290" s="51"/>
    </row>
    <row r="291" spans="1:28" ht="17.25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  <c r="AA291" s="51"/>
      <c r="AB291" s="51"/>
    </row>
    <row r="292" spans="1:28" ht="17.25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  <c r="AA292" s="51"/>
      <c r="AB292" s="51"/>
    </row>
    <row r="293" spans="1:28" ht="17.25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  <c r="AA293" s="51"/>
      <c r="AB293" s="51"/>
    </row>
    <row r="294" spans="1:28" ht="17.25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  <c r="AA294" s="51"/>
      <c r="AB294" s="51"/>
    </row>
    <row r="295" spans="1:28" ht="17.25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  <c r="AA295" s="51"/>
      <c r="AB295" s="51"/>
    </row>
    <row r="296" spans="1:28" ht="17.25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  <c r="AA296" s="51"/>
      <c r="AB296" s="51"/>
    </row>
    <row r="297" spans="1:28" ht="17.25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  <c r="AA297" s="51"/>
      <c r="AB297" s="51"/>
    </row>
    <row r="298" spans="1:28" ht="17.25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  <c r="AA298" s="51"/>
      <c r="AB298" s="51"/>
    </row>
    <row r="299" spans="1:28" ht="17.25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  <c r="AA299" s="51"/>
      <c r="AB299" s="51"/>
    </row>
    <row r="300" spans="1:28" ht="17.25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  <c r="AA300" s="51"/>
      <c r="AB300" s="51"/>
    </row>
    <row r="301" spans="1:28" ht="17.25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  <c r="AA301" s="51"/>
      <c r="AB301" s="51"/>
    </row>
    <row r="302" spans="1:28" ht="17.25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  <c r="AA302" s="51"/>
      <c r="AB302" s="51"/>
    </row>
    <row r="303" spans="1:28" ht="17.25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  <c r="AA303" s="51"/>
      <c r="AB303" s="51"/>
    </row>
    <row r="304" spans="1:28" ht="17.25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  <c r="AA304" s="51"/>
      <c r="AB304" s="51"/>
    </row>
    <row r="305" spans="1:28" ht="17.25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  <c r="AA305" s="51"/>
      <c r="AB305" s="51"/>
    </row>
    <row r="306" spans="1:28" ht="17.25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  <c r="AA306" s="51"/>
      <c r="AB306" s="51"/>
    </row>
    <row r="307" spans="1:28" ht="17.25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  <c r="AA307" s="51"/>
      <c r="AB307" s="51"/>
    </row>
    <row r="308" spans="1:28" ht="17.25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  <c r="AA308" s="51"/>
      <c r="AB308" s="51"/>
    </row>
    <row r="309" spans="1:28" ht="17.25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  <c r="AA309" s="51"/>
      <c r="AB309" s="51"/>
    </row>
    <row r="310" spans="1:28" ht="17.25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  <c r="AA310" s="51"/>
      <c r="AB310" s="51"/>
    </row>
    <row r="311" spans="1:28" ht="17.25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  <c r="AA311" s="51"/>
      <c r="AB311" s="51"/>
    </row>
    <row r="312" spans="1:28" ht="17.25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  <c r="AA312" s="51"/>
      <c r="AB312" s="51"/>
    </row>
    <row r="313" spans="1:28" ht="17.25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  <c r="AA313" s="51"/>
      <c r="AB313" s="51"/>
    </row>
    <row r="314" spans="1:28" ht="17.25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  <c r="AA314" s="51"/>
      <c r="AB314" s="51"/>
    </row>
    <row r="315" spans="1:28" ht="17.25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  <c r="AA315" s="51"/>
      <c r="AB315" s="51"/>
    </row>
    <row r="316" spans="1:28" ht="17.25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  <c r="AA316" s="51"/>
      <c r="AB316" s="51"/>
    </row>
    <row r="317" spans="1:28" ht="17.25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  <c r="AA317" s="51"/>
      <c r="AB317" s="51"/>
    </row>
    <row r="318" spans="1:28" ht="17.25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  <c r="AA318" s="51"/>
      <c r="AB318" s="51"/>
    </row>
    <row r="319" spans="1:28" ht="17.25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  <c r="AA319" s="51"/>
      <c r="AB319" s="51"/>
    </row>
    <row r="320" spans="1:28" ht="17.25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  <c r="AA320" s="51"/>
      <c r="AB320" s="51"/>
    </row>
    <row r="321" spans="1:28" ht="17.25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  <c r="AA321" s="51"/>
      <c r="AB321" s="51"/>
    </row>
    <row r="322" spans="1:28" ht="17.25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  <c r="AA322" s="51"/>
      <c r="AB322" s="51"/>
    </row>
    <row r="323" spans="1:28" ht="17.25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  <c r="AA323" s="51"/>
      <c r="AB323" s="51"/>
    </row>
    <row r="324" spans="1:28" ht="17.25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  <c r="AA324" s="51"/>
      <c r="AB324" s="51"/>
    </row>
    <row r="325" spans="1:28" ht="17.25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  <c r="AA325" s="51"/>
      <c r="AB325" s="51"/>
    </row>
    <row r="326" spans="1:28" ht="17.25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  <c r="AA326" s="51"/>
      <c r="AB326" s="51"/>
    </row>
    <row r="327" spans="1:28" ht="17.25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  <c r="AA327" s="51"/>
      <c r="AB327" s="51"/>
    </row>
    <row r="328" spans="1:28" ht="17.25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  <c r="AA328" s="51"/>
      <c r="AB328" s="51"/>
    </row>
    <row r="329" spans="1:28" ht="17.25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  <c r="AA329" s="51"/>
      <c r="AB329" s="51"/>
    </row>
    <row r="330" spans="1:28" ht="17.25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  <c r="AA330" s="51"/>
      <c r="AB330" s="51"/>
    </row>
    <row r="331" spans="1:28" ht="17.25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  <c r="AA331" s="51"/>
      <c r="AB331" s="51"/>
    </row>
    <row r="332" spans="1:28" ht="17.25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  <c r="AA332" s="51"/>
      <c r="AB332" s="51"/>
    </row>
    <row r="333" spans="1:28" ht="17.25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  <c r="AA333" s="51"/>
      <c r="AB333" s="51"/>
    </row>
    <row r="334" spans="1:28" ht="17.25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  <c r="AA334" s="51"/>
      <c r="AB334" s="51"/>
    </row>
    <row r="335" spans="1:28" ht="17.25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  <c r="AA335" s="51"/>
      <c r="AB335" s="51"/>
    </row>
    <row r="336" spans="1:28" ht="17.25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  <c r="AA336" s="51"/>
      <c r="AB336" s="51"/>
    </row>
    <row r="337" spans="1:28" ht="17.25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  <c r="AA337" s="51"/>
      <c r="AB337" s="51"/>
    </row>
    <row r="338" spans="1:28" ht="17.25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  <c r="AA338" s="51"/>
      <c r="AB338" s="51"/>
    </row>
    <row r="339" spans="1:28" ht="17.25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  <c r="AA339" s="51"/>
      <c r="AB339" s="51"/>
    </row>
    <row r="340" spans="1:28" ht="17.25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  <c r="AA340" s="51"/>
      <c r="AB340" s="51"/>
    </row>
    <row r="341" spans="1:28" ht="17.25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  <c r="AA341" s="51"/>
      <c r="AB341" s="51"/>
    </row>
    <row r="342" spans="1:28" ht="17.25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  <c r="AA342" s="51"/>
      <c r="AB342" s="51"/>
    </row>
    <row r="343" spans="1:28" ht="17.25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  <c r="AA343" s="51"/>
      <c r="AB343" s="51"/>
    </row>
    <row r="344" spans="1:28" ht="17.25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  <c r="AA344" s="51"/>
      <c r="AB344" s="51"/>
    </row>
    <row r="345" spans="1:28" ht="17.25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  <c r="AA345" s="51"/>
      <c r="AB345" s="51"/>
    </row>
    <row r="346" spans="1:28" ht="17.25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  <c r="AA346" s="51"/>
      <c r="AB346" s="51"/>
    </row>
    <row r="347" spans="1:28" ht="17.25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  <c r="AA347" s="51"/>
      <c r="AB347" s="51"/>
    </row>
    <row r="348" spans="1:28" ht="17.25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  <c r="AA348" s="51"/>
      <c r="AB348" s="51"/>
    </row>
    <row r="349" spans="1:28" ht="17.25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  <c r="AA349" s="51"/>
      <c r="AB349" s="51"/>
    </row>
    <row r="350" spans="1:28" ht="17.25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  <c r="AA350" s="51"/>
      <c r="AB350" s="51"/>
    </row>
    <row r="351" spans="1:28" ht="17.25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  <c r="AA351" s="51"/>
      <c r="AB351" s="51"/>
    </row>
    <row r="352" spans="1:28" ht="17.25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  <c r="AA352" s="51"/>
      <c r="AB352" s="51"/>
    </row>
    <row r="353" spans="1:28" ht="17.25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  <c r="AA353" s="51"/>
      <c r="AB353" s="51"/>
    </row>
    <row r="354" spans="1:28" ht="17.25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  <c r="AA354" s="51"/>
      <c r="AB354" s="51"/>
    </row>
    <row r="355" spans="1:28" ht="17.25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  <c r="AA355" s="51"/>
      <c r="AB355" s="51"/>
    </row>
    <row r="356" spans="1:28" ht="17.25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  <c r="AA356" s="51"/>
      <c r="AB356" s="51"/>
    </row>
    <row r="357" spans="1:28" ht="17.25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  <c r="AA357" s="51"/>
      <c r="AB357" s="51"/>
    </row>
    <row r="358" spans="1:28" ht="17.25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  <c r="AA358" s="51"/>
      <c r="AB358" s="51"/>
    </row>
    <row r="359" spans="1:28" ht="17.25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  <c r="AA359" s="51"/>
      <c r="AB359" s="51"/>
    </row>
    <row r="360" spans="1:28" ht="17.25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  <c r="AA360" s="51"/>
      <c r="AB360" s="51"/>
    </row>
    <row r="361" spans="1:28" ht="17.25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  <c r="AA361" s="51"/>
      <c r="AB361" s="51"/>
    </row>
    <row r="362" spans="1:28" ht="17.25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  <c r="AA362" s="51"/>
      <c r="AB362" s="51"/>
    </row>
    <row r="363" spans="1:28" ht="17.25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  <c r="AA363" s="51"/>
      <c r="AB363" s="51"/>
    </row>
    <row r="364" spans="1:28" ht="17.25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  <c r="AA364" s="51"/>
      <c r="AB364" s="51"/>
    </row>
    <row r="365" spans="1:28" ht="17.25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  <c r="AA365" s="51"/>
      <c r="AB365" s="51"/>
    </row>
    <row r="366" spans="1:28" ht="17.25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  <c r="AA366" s="51"/>
      <c r="AB366" s="51"/>
    </row>
    <row r="367" spans="1:28" ht="17.25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  <c r="AA367" s="51"/>
      <c r="AB367" s="51"/>
    </row>
    <row r="368" spans="1:28" ht="17.25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  <c r="AA368" s="51"/>
      <c r="AB368" s="51"/>
    </row>
    <row r="369" spans="1:28" ht="17.25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  <c r="AA369" s="51"/>
      <c r="AB369" s="51"/>
    </row>
    <row r="370" spans="1:28" ht="17.25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  <c r="AA370" s="51"/>
      <c r="AB370" s="51"/>
    </row>
    <row r="371" spans="1:28" ht="17.25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  <c r="AA371" s="51"/>
      <c r="AB371" s="51"/>
    </row>
    <row r="372" spans="1:28" ht="17.25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  <c r="AA372" s="51"/>
      <c r="AB372" s="51"/>
    </row>
    <row r="373" spans="1:28" ht="17.25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  <c r="AA373" s="51"/>
      <c r="AB373" s="51"/>
    </row>
    <row r="374" spans="1:28" ht="17.25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  <c r="AA374" s="51"/>
      <c r="AB374" s="51"/>
    </row>
    <row r="375" spans="1:28" ht="17.25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  <c r="AA375" s="51"/>
      <c r="AB375" s="51"/>
    </row>
    <row r="376" spans="1:28" ht="17.25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  <c r="AA376" s="51"/>
      <c r="AB376" s="51"/>
    </row>
    <row r="377" spans="1:28" ht="17.25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  <c r="AA377" s="51"/>
      <c r="AB377" s="51"/>
    </row>
    <row r="378" spans="1:28" ht="17.25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  <c r="AA378" s="51"/>
      <c r="AB378" s="51"/>
    </row>
    <row r="379" spans="1:28" ht="17.25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  <c r="AA379" s="51"/>
      <c r="AB379" s="51"/>
    </row>
    <row r="380" spans="1:28" ht="17.25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  <c r="AA380" s="51"/>
      <c r="AB380" s="51"/>
    </row>
    <row r="381" spans="1:28" ht="17.25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  <c r="AA381" s="51"/>
      <c r="AB381" s="51"/>
    </row>
    <row r="382" spans="1:28" ht="17.25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  <c r="AA382" s="51"/>
      <c r="AB382" s="51"/>
    </row>
    <row r="383" spans="1:28" ht="17.25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  <c r="AA383" s="51"/>
      <c r="AB383" s="51"/>
    </row>
    <row r="384" spans="1:28" ht="17.25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  <c r="AA384" s="51"/>
      <c r="AB384" s="51"/>
    </row>
    <row r="385" spans="1:28" ht="17.25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  <c r="AA385" s="51"/>
      <c r="AB385" s="51"/>
    </row>
    <row r="386" spans="1:28" ht="17.25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  <c r="AA386" s="51"/>
      <c r="AB386" s="51"/>
    </row>
    <row r="387" spans="1:28" ht="17.25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  <c r="AA387" s="51"/>
      <c r="AB387" s="51"/>
    </row>
    <row r="388" spans="1:28" ht="17.25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  <c r="AA388" s="51"/>
      <c r="AB388" s="51"/>
    </row>
    <row r="389" spans="1:28" ht="17.25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  <c r="AA389" s="51"/>
      <c r="AB389" s="51"/>
    </row>
    <row r="390" spans="1:28" ht="17.25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  <c r="AA390" s="51"/>
      <c r="AB390" s="51"/>
    </row>
    <row r="391" spans="1:28" ht="17.25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  <c r="AA391" s="51"/>
      <c r="AB391" s="51"/>
    </row>
    <row r="392" spans="1:28" ht="17.25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  <c r="AA392" s="51"/>
      <c r="AB392" s="51"/>
    </row>
    <row r="393" spans="1:28" ht="17.25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  <c r="AA393" s="51"/>
      <c r="AB393" s="51"/>
    </row>
    <row r="394" spans="1:28" ht="17.25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  <c r="AA394" s="51"/>
      <c r="AB394" s="51"/>
    </row>
    <row r="395" spans="1:28" ht="17.25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  <c r="AA395" s="51"/>
      <c r="AB395" s="51"/>
    </row>
    <row r="396" spans="1:28" ht="17.25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  <c r="AA396" s="51"/>
      <c r="AB396" s="51"/>
    </row>
    <row r="397" spans="1:28" ht="17.25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  <c r="AA397" s="51"/>
      <c r="AB397" s="51"/>
    </row>
    <row r="398" spans="1:28" ht="17.25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  <c r="AA398" s="51"/>
      <c r="AB398" s="51"/>
    </row>
    <row r="399" spans="1:28" ht="17.25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  <c r="AA399" s="51"/>
      <c r="AB399" s="51"/>
    </row>
    <row r="400" spans="1:28" ht="17.25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  <c r="AA400" s="51"/>
      <c r="AB400" s="51"/>
    </row>
    <row r="401" spans="1:28" ht="17.25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  <c r="AA401" s="51"/>
      <c r="AB401" s="51"/>
    </row>
    <row r="402" spans="1:28" ht="17.25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  <c r="AA402" s="51"/>
      <c r="AB402" s="51"/>
    </row>
    <row r="403" spans="1:28" ht="17.25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  <c r="AA403" s="51"/>
      <c r="AB403" s="51"/>
    </row>
    <row r="404" spans="1:28" ht="17.25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  <c r="AA404" s="51"/>
      <c r="AB404" s="51"/>
    </row>
    <row r="405" spans="1:28" ht="17.25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  <c r="AA405" s="51"/>
      <c r="AB405" s="51"/>
    </row>
    <row r="406" spans="1:28" ht="17.25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  <c r="AA406" s="51"/>
      <c r="AB406" s="51"/>
    </row>
    <row r="407" spans="1:28" ht="17.25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  <c r="AA407" s="51"/>
      <c r="AB407" s="51"/>
    </row>
    <row r="408" spans="1:28" ht="17.25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  <c r="AA408" s="51"/>
      <c r="AB408" s="51"/>
    </row>
    <row r="409" spans="1:28" ht="17.25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  <c r="AA409" s="51"/>
      <c r="AB409" s="51"/>
    </row>
    <row r="410" spans="1:28" ht="17.25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  <c r="AA410" s="51"/>
      <c r="AB410" s="51"/>
    </row>
    <row r="411" spans="1:28" ht="17.25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  <c r="AA411" s="51"/>
      <c r="AB411" s="51"/>
    </row>
    <row r="412" spans="1:28" ht="17.25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  <c r="AA412" s="51"/>
      <c r="AB412" s="51"/>
    </row>
    <row r="413" spans="1:28" ht="17.25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  <c r="AA413" s="51"/>
      <c r="AB413" s="51"/>
    </row>
    <row r="414" spans="1:28" ht="17.25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  <c r="AA414" s="51"/>
      <c r="AB414" s="51"/>
    </row>
    <row r="415" spans="1:28" ht="17.25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  <c r="AA415" s="51"/>
      <c r="AB415" s="51"/>
    </row>
    <row r="416" spans="1:28" ht="17.25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  <c r="AA416" s="51"/>
      <c r="AB416" s="51"/>
    </row>
    <row r="417" spans="1:28" ht="17.25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  <c r="AA417" s="51"/>
      <c r="AB417" s="51"/>
    </row>
    <row r="418" spans="1:28" ht="17.25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  <c r="AA418" s="51"/>
      <c r="AB418" s="51"/>
    </row>
    <row r="419" spans="1:28" ht="17.25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  <c r="AA419" s="51"/>
      <c r="AB419" s="51"/>
    </row>
    <row r="420" spans="1:28" ht="17.25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  <c r="AA420" s="51"/>
      <c r="AB420" s="51"/>
    </row>
    <row r="421" spans="1:28" ht="17.25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  <c r="AA421" s="51"/>
      <c r="AB421" s="51"/>
    </row>
    <row r="422" spans="1:28" ht="17.25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  <c r="AA422" s="51"/>
      <c r="AB422" s="51"/>
    </row>
    <row r="423" spans="1:28" ht="17.25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  <c r="AA423" s="51"/>
      <c r="AB423" s="51"/>
    </row>
    <row r="424" spans="1:28" ht="17.25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  <c r="AA424" s="51"/>
      <c r="AB424" s="51"/>
    </row>
    <row r="425" spans="1:28" ht="17.25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  <c r="AA425" s="51"/>
      <c r="AB425" s="51"/>
    </row>
    <row r="426" spans="1:28" ht="17.25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  <c r="AA426" s="51"/>
      <c r="AB426" s="51"/>
    </row>
    <row r="427" spans="1:28" ht="17.25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  <c r="AA427" s="51"/>
      <c r="AB427" s="51"/>
    </row>
    <row r="428" spans="1:28" ht="17.25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  <c r="AA428" s="51"/>
      <c r="AB428" s="51"/>
    </row>
    <row r="429" spans="1:28" ht="17.25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  <c r="AA429" s="51"/>
      <c r="AB429" s="51"/>
    </row>
    <row r="430" spans="1:28" ht="17.25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  <c r="AA430" s="51"/>
      <c r="AB430" s="51"/>
    </row>
    <row r="431" spans="1:28" ht="17.25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  <c r="AA431" s="51"/>
      <c r="AB431" s="51"/>
    </row>
    <row r="432" spans="1:28" ht="17.25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  <c r="AA432" s="51"/>
      <c r="AB432" s="51"/>
    </row>
    <row r="433" spans="1:28" ht="17.25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  <c r="AA433" s="51"/>
      <c r="AB433" s="51"/>
    </row>
    <row r="434" spans="1:28" ht="17.25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  <c r="AA434" s="51"/>
      <c r="AB434" s="51"/>
    </row>
    <row r="435" spans="1:28" ht="17.25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  <c r="AA435" s="51"/>
      <c r="AB435" s="51"/>
    </row>
    <row r="436" spans="1:28" ht="17.25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  <c r="AA436" s="51"/>
      <c r="AB436" s="51"/>
    </row>
    <row r="437" spans="1:28" ht="17.25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  <c r="AA437" s="51"/>
      <c r="AB437" s="51"/>
    </row>
    <row r="438" spans="1:28" ht="17.25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  <c r="AA438" s="51"/>
      <c r="AB438" s="51"/>
    </row>
    <row r="439" spans="1:28" ht="17.25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  <c r="AA439" s="51"/>
      <c r="AB439" s="51"/>
    </row>
    <row r="440" spans="1:28" ht="17.25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  <c r="AA440" s="51"/>
      <c r="AB440" s="51"/>
    </row>
    <row r="441" spans="1:28" ht="17.25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  <c r="AA441" s="51"/>
      <c r="AB441" s="51"/>
    </row>
    <row r="442" spans="1:28" ht="17.25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  <c r="AA442" s="51"/>
      <c r="AB442" s="51"/>
    </row>
    <row r="443" spans="1:28" ht="17.25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  <c r="AA443" s="51"/>
      <c r="AB443" s="51"/>
    </row>
    <row r="444" spans="1:28" ht="17.25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  <c r="AA444" s="51"/>
      <c r="AB444" s="51"/>
    </row>
    <row r="445" spans="1:28" ht="17.25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  <c r="AA445" s="51"/>
      <c r="AB445" s="51"/>
    </row>
    <row r="446" spans="1:28" ht="17.25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  <c r="AA446" s="51"/>
      <c r="AB446" s="51"/>
    </row>
    <row r="447" spans="1:28" ht="17.25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  <c r="AA447" s="51"/>
      <c r="AB447" s="51"/>
    </row>
    <row r="448" spans="1:28" ht="17.25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  <c r="AA448" s="51"/>
      <c r="AB448" s="51"/>
    </row>
    <row r="449" spans="1:28" ht="17.25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  <c r="AA449" s="51"/>
      <c r="AB449" s="51"/>
    </row>
    <row r="450" spans="1:28" ht="17.25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  <c r="AA450" s="51"/>
      <c r="AB450" s="51"/>
    </row>
    <row r="451" spans="1:28" ht="17.25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  <c r="AA451" s="51"/>
      <c r="AB451" s="51"/>
    </row>
    <row r="452" spans="1:28" ht="17.25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  <c r="AA452" s="51"/>
      <c r="AB452" s="51"/>
    </row>
    <row r="453" spans="1:28" ht="17.25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  <c r="AA453" s="51"/>
      <c r="AB453" s="51"/>
    </row>
    <row r="454" spans="1:28" ht="17.25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  <c r="AA454" s="51"/>
      <c r="AB454" s="51"/>
    </row>
    <row r="455" spans="1:28" ht="17.25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  <c r="AA455" s="51"/>
      <c r="AB455" s="51"/>
    </row>
    <row r="456" spans="1:28" ht="17.25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  <c r="AA456" s="51"/>
      <c r="AB456" s="51"/>
    </row>
    <row r="457" spans="1:28" ht="17.25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  <c r="AA457" s="51"/>
      <c r="AB457" s="51"/>
    </row>
    <row r="458" spans="1:28" ht="17.25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  <c r="AA458" s="51"/>
      <c r="AB458" s="51"/>
    </row>
    <row r="459" spans="1:28" ht="17.25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  <c r="AA459" s="51"/>
      <c r="AB459" s="51"/>
    </row>
    <row r="460" spans="1:28" ht="17.25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  <c r="AA460" s="51"/>
      <c r="AB460" s="51"/>
    </row>
    <row r="461" spans="1:28" ht="17.25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  <c r="AA461" s="51"/>
      <c r="AB461" s="51"/>
    </row>
    <row r="462" spans="1:28" ht="17.25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  <c r="AA462" s="51"/>
      <c r="AB462" s="51"/>
    </row>
    <row r="463" spans="1:28" ht="17.25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  <c r="AA463" s="51"/>
      <c r="AB463" s="51"/>
    </row>
    <row r="464" spans="1:28" ht="17.25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  <c r="AA464" s="51"/>
      <c r="AB464" s="51"/>
    </row>
    <row r="465" spans="1:28" ht="17.25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  <c r="AA465" s="51"/>
      <c r="AB465" s="51"/>
    </row>
    <row r="466" spans="1:28" ht="17.25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  <c r="AA466" s="51"/>
      <c r="AB466" s="51"/>
    </row>
    <row r="467" spans="1:28" ht="17.25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  <c r="AA467" s="51"/>
      <c r="AB467" s="51"/>
    </row>
    <row r="468" spans="1:28" ht="17.25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  <c r="AA468" s="51"/>
      <c r="AB468" s="51"/>
    </row>
    <row r="469" spans="1:28" ht="17.25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  <c r="AA469" s="51"/>
      <c r="AB469" s="51"/>
    </row>
    <row r="470" spans="1:28" ht="17.25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  <c r="AA470" s="51"/>
      <c r="AB470" s="51"/>
    </row>
    <row r="471" spans="1:28" ht="17.25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  <c r="AA471" s="51"/>
      <c r="AB471" s="51"/>
    </row>
    <row r="472" spans="1:28" ht="17.25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  <c r="AA472" s="51"/>
      <c r="AB472" s="51"/>
    </row>
    <row r="473" spans="1:28" ht="17.25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  <c r="AA473" s="51"/>
      <c r="AB473" s="51"/>
    </row>
    <row r="474" spans="1:28" ht="17.25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  <c r="AA474" s="51"/>
      <c r="AB474" s="51"/>
    </row>
    <row r="475" spans="1:28" ht="17.25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  <c r="AA475" s="51"/>
      <c r="AB475" s="51"/>
    </row>
    <row r="476" spans="1:28" ht="17.25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  <c r="AA476" s="51"/>
      <c r="AB476" s="51"/>
    </row>
    <row r="477" spans="1:28" ht="17.25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  <c r="AA477" s="51"/>
      <c r="AB477" s="51"/>
    </row>
    <row r="478" spans="1:28" ht="17.25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  <c r="AA478" s="51"/>
      <c r="AB478" s="51"/>
    </row>
    <row r="479" spans="1:28" ht="17.25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  <c r="AA479" s="51"/>
      <c r="AB479" s="51"/>
    </row>
    <row r="480" spans="1:28" ht="17.25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  <c r="AA480" s="51"/>
      <c r="AB480" s="51"/>
    </row>
    <row r="481" spans="1:28" ht="17.25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  <c r="AA481" s="51"/>
      <c r="AB481" s="51"/>
    </row>
    <row r="482" spans="1:28" ht="17.25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  <c r="AA482" s="51"/>
      <c r="AB482" s="51"/>
    </row>
    <row r="483" spans="1:28" ht="17.25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  <c r="AA483" s="51"/>
      <c r="AB483" s="51"/>
    </row>
    <row r="484" spans="1:28" ht="17.25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  <c r="AA484" s="51"/>
      <c r="AB484" s="51"/>
    </row>
    <row r="485" spans="1:28" ht="17.25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  <c r="AA485" s="51"/>
      <c r="AB485" s="51"/>
    </row>
    <row r="486" spans="1:28" ht="17.25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  <c r="AA486" s="51"/>
      <c r="AB486" s="51"/>
    </row>
    <row r="487" spans="1:28" ht="17.25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  <c r="AA487" s="51"/>
      <c r="AB487" s="51"/>
    </row>
    <row r="488" spans="1:28" ht="17.25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  <c r="AA488" s="51"/>
      <c r="AB488" s="51"/>
    </row>
    <row r="489" spans="1:28" ht="17.25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  <c r="AA489" s="51"/>
      <c r="AB489" s="51"/>
    </row>
    <row r="490" spans="1:28" ht="17.25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  <c r="AA490" s="51"/>
      <c r="AB490" s="51"/>
    </row>
    <row r="491" spans="1:28" ht="17.25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  <c r="AA491" s="51"/>
      <c r="AB491" s="51"/>
    </row>
    <row r="492" spans="1:28" ht="17.25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  <c r="AA492" s="51"/>
      <c r="AB492" s="51"/>
    </row>
    <row r="493" spans="1:28" ht="17.25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  <c r="AA493" s="51"/>
      <c r="AB493" s="51"/>
    </row>
    <row r="494" spans="1:28" ht="17.25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  <c r="AA494" s="51"/>
      <c r="AB494" s="51"/>
    </row>
    <row r="495" spans="1:28" ht="17.25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  <c r="AA495" s="51"/>
      <c r="AB495" s="51"/>
    </row>
    <row r="496" spans="1:28" ht="17.25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  <c r="AA496" s="51"/>
      <c r="AB496" s="51"/>
    </row>
    <row r="497" spans="1:28" ht="17.25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  <c r="AA497" s="51"/>
      <c r="AB497" s="51"/>
    </row>
    <row r="498" spans="1:28" ht="17.25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  <c r="AA498" s="51"/>
      <c r="AB498" s="51"/>
    </row>
    <row r="499" spans="1:28" ht="17.25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  <c r="AA499" s="51"/>
      <c r="AB499" s="51"/>
    </row>
    <row r="500" spans="1:28" ht="17.25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  <c r="AA500" s="51"/>
      <c r="AB500" s="51"/>
    </row>
    <row r="501" spans="1:28" ht="17.25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  <c r="AA501" s="51"/>
      <c r="AB501" s="51"/>
    </row>
    <row r="502" spans="1:28" ht="17.25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  <c r="AA502" s="51"/>
      <c r="AB502" s="51"/>
    </row>
    <row r="503" spans="1:28" ht="17.25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  <c r="AA503" s="51"/>
      <c r="AB503" s="51"/>
    </row>
    <row r="504" spans="1:28" ht="17.25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  <c r="AA504" s="51"/>
      <c r="AB504" s="51"/>
    </row>
    <row r="505" spans="1:28" ht="17.25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  <c r="AA505" s="51"/>
      <c r="AB505" s="51"/>
    </row>
    <row r="506" spans="1:28" ht="17.25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  <c r="AA506" s="51"/>
      <c r="AB506" s="51"/>
    </row>
    <row r="507" spans="1:28" ht="17.25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  <c r="AA507" s="51"/>
      <c r="AB507" s="51"/>
    </row>
    <row r="508" spans="1:28" ht="17.25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  <c r="AA508" s="51"/>
      <c r="AB508" s="51"/>
    </row>
    <row r="509" spans="1:28" ht="17.25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  <c r="AA509" s="51"/>
      <c r="AB509" s="51"/>
    </row>
    <row r="510" spans="1:28" ht="17.25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  <c r="AA510" s="51"/>
      <c r="AB510" s="51"/>
    </row>
    <row r="511" spans="1:28" ht="17.25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  <c r="AA511" s="51"/>
      <c r="AB511" s="51"/>
    </row>
    <row r="512" spans="1:28" ht="17.25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  <c r="AA512" s="51"/>
      <c r="AB512" s="51"/>
    </row>
    <row r="513" spans="1:28" ht="17.25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  <c r="AA513" s="51"/>
      <c r="AB513" s="51"/>
    </row>
    <row r="514" spans="1:28" ht="17.25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  <c r="AA514" s="51"/>
      <c r="AB514" s="51"/>
    </row>
    <row r="515" spans="1:28" ht="17.25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  <c r="AA515" s="51"/>
      <c r="AB515" s="51"/>
    </row>
    <row r="516" spans="1:28" ht="17.25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  <c r="AA516" s="51"/>
      <c r="AB516" s="51"/>
    </row>
    <row r="517" spans="1:28" ht="17.25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  <c r="AA517" s="51"/>
      <c r="AB517" s="51"/>
    </row>
    <row r="518" spans="1:28" ht="17.25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  <c r="AA518" s="51"/>
      <c r="AB518" s="51"/>
    </row>
    <row r="519" spans="1:28" ht="17.25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  <c r="AA519" s="51"/>
      <c r="AB519" s="51"/>
    </row>
    <row r="520" spans="1:28" ht="17.25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  <c r="AA520" s="51"/>
      <c r="AB520" s="51"/>
    </row>
    <row r="521" spans="1:28" ht="17.25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  <c r="AA521" s="51"/>
      <c r="AB521" s="51"/>
    </row>
    <row r="522" spans="1:28" ht="17.25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  <c r="AA522" s="51"/>
      <c r="AB522" s="51"/>
    </row>
    <row r="523" spans="1:28" ht="17.25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  <c r="AA523" s="51"/>
      <c r="AB523" s="51"/>
    </row>
    <row r="524" spans="1:28" ht="17.25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  <c r="AA524" s="51"/>
      <c r="AB524" s="51"/>
    </row>
    <row r="525" spans="1:28" ht="17.25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  <c r="AA525" s="51"/>
      <c r="AB525" s="51"/>
    </row>
    <row r="526" spans="1:28" ht="17.25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  <c r="AA526" s="51"/>
      <c r="AB526" s="51"/>
    </row>
    <row r="527" spans="1:28" ht="17.25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  <c r="AA527" s="51"/>
      <c r="AB527" s="51"/>
    </row>
    <row r="528" spans="1:28" ht="17.25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  <c r="AA528" s="51"/>
      <c r="AB528" s="51"/>
    </row>
    <row r="529" spans="1:28" ht="17.25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  <c r="AA529" s="51"/>
      <c r="AB529" s="51"/>
    </row>
    <row r="530" spans="1:28" ht="17.25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  <c r="AA530" s="51"/>
      <c r="AB530" s="51"/>
    </row>
    <row r="531" spans="1:28" ht="17.25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  <c r="AA531" s="51"/>
      <c r="AB531" s="51"/>
    </row>
    <row r="532" spans="1:28" ht="17.25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  <c r="AA532" s="51"/>
      <c r="AB532" s="51"/>
    </row>
    <row r="533" spans="1:28" ht="17.25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  <c r="AA533" s="51"/>
      <c r="AB533" s="51"/>
    </row>
    <row r="534" spans="1:28" ht="17.25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  <c r="AA534" s="51"/>
      <c r="AB534" s="51"/>
    </row>
    <row r="535" spans="1:28" ht="17.25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  <c r="AA535" s="51"/>
      <c r="AB535" s="51"/>
    </row>
    <row r="536" spans="1:28" ht="17.25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  <c r="AA536" s="51"/>
      <c r="AB536" s="51"/>
    </row>
    <row r="537" spans="1:28" ht="17.25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  <c r="AA537" s="51"/>
      <c r="AB537" s="51"/>
    </row>
    <row r="538" spans="1:28" ht="17.25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  <c r="AA538" s="51"/>
      <c r="AB538" s="51"/>
    </row>
    <row r="539" spans="1:28" ht="17.25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  <c r="AA539" s="51"/>
      <c r="AB539" s="51"/>
    </row>
    <row r="540" spans="1:28" ht="17.25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  <c r="AA540" s="51"/>
      <c r="AB540" s="51"/>
    </row>
    <row r="541" spans="1:28" ht="17.25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  <c r="AA541" s="51"/>
      <c r="AB541" s="51"/>
    </row>
    <row r="542" spans="1:28" ht="17.25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  <c r="AA542" s="51"/>
      <c r="AB542" s="51"/>
    </row>
    <row r="543" spans="1:28" ht="17.25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  <c r="AA543" s="51"/>
      <c r="AB543" s="51"/>
    </row>
    <row r="544" spans="1:28" ht="17.25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  <c r="AA544" s="51"/>
      <c r="AB544" s="51"/>
    </row>
    <row r="545" spans="1:28" ht="17.25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  <c r="AA545" s="51"/>
      <c r="AB545" s="51"/>
    </row>
    <row r="546" spans="1:28" ht="17.25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  <c r="AA546" s="51"/>
      <c r="AB546" s="51"/>
    </row>
    <row r="547" spans="1:28" ht="17.25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  <c r="AA547" s="51"/>
      <c r="AB547" s="51"/>
    </row>
    <row r="548" spans="1:28" ht="17.25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  <c r="AA548" s="51"/>
      <c r="AB548" s="51"/>
    </row>
    <row r="549" spans="1:28" ht="17.25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  <c r="AA549" s="51"/>
      <c r="AB549" s="51"/>
    </row>
    <row r="550" spans="1:28" ht="17.25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  <c r="AA550" s="51"/>
      <c r="AB550" s="51"/>
    </row>
    <row r="551" spans="1:28" ht="17.25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  <c r="AA551" s="51"/>
      <c r="AB551" s="51"/>
    </row>
    <row r="552" spans="1:28" ht="17.25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  <c r="AA552" s="51"/>
      <c r="AB552" s="51"/>
    </row>
    <row r="553" spans="1:28" ht="17.25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  <c r="AA553" s="51"/>
      <c r="AB553" s="51"/>
    </row>
    <row r="554" spans="1:28" ht="17.25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  <c r="AA554" s="51"/>
      <c r="AB554" s="51"/>
    </row>
    <row r="555" spans="1:28" ht="17.25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  <c r="AA555" s="51"/>
      <c r="AB555" s="51"/>
    </row>
    <row r="556" spans="1:28" ht="17.25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  <c r="AA556" s="51"/>
      <c r="AB556" s="51"/>
    </row>
    <row r="557" spans="1:28" ht="17.25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  <c r="AA557" s="51"/>
      <c r="AB557" s="51"/>
    </row>
    <row r="558" spans="1:28" ht="17.25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  <c r="AA558" s="51"/>
      <c r="AB558" s="51"/>
    </row>
    <row r="559" spans="1:28" ht="17.25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  <c r="AA559" s="51"/>
      <c r="AB559" s="51"/>
    </row>
    <row r="560" spans="1:28" ht="17.25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  <c r="AA560" s="51"/>
      <c r="AB560" s="51"/>
    </row>
    <row r="561" spans="1:28" ht="17.25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  <c r="AA561" s="51"/>
      <c r="AB561" s="51"/>
    </row>
    <row r="562" spans="1:28" ht="17.25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  <c r="AA562" s="51"/>
      <c r="AB562" s="51"/>
    </row>
    <row r="563" spans="1:28" ht="17.25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  <c r="AA563" s="51"/>
      <c r="AB563" s="51"/>
    </row>
    <row r="564" spans="1:28" ht="17.25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  <c r="AA564" s="51"/>
      <c r="AB564" s="51"/>
    </row>
    <row r="565" spans="1:28" ht="17.25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  <c r="AA565" s="51"/>
      <c r="AB565" s="51"/>
    </row>
    <row r="566" spans="1:28" ht="17.25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  <c r="AA566" s="51"/>
      <c r="AB566" s="51"/>
    </row>
    <row r="567" spans="1:28" ht="17.25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  <c r="AA567" s="51"/>
      <c r="AB567" s="51"/>
    </row>
    <row r="568" spans="1:28" ht="17.25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  <c r="AA568" s="51"/>
      <c r="AB568" s="51"/>
    </row>
    <row r="569" spans="1:28" ht="17.25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  <c r="AA569" s="51"/>
      <c r="AB569" s="51"/>
    </row>
    <row r="570" spans="1:28" ht="17.25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  <c r="AA570" s="51"/>
      <c r="AB570" s="51"/>
    </row>
    <row r="571" spans="1:28" ht="17.25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  <c r="AA571" s="51"/>
      <c r="AB571" s="51"/>
    </row>
    <row r="572" spans="1:28" ht="17.25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  <c r="AA572" s="51"/>
      <c r="AB572" s="51"/>
    </row>
    <row r="573" spans="1:28" ht="17.25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  <c r="AA573" s="51"/>
      <c r="AB573" s="51"/>
    </row>
    <row r="574" spans="1:28" ht="17.25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  <c r="AA574" s="51"/>
      <c r="AB574" s="51"/>
    </row>
    <row r="575" spans="1:28" ht="17.25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  <c r="AA575" s="51"/>
      <c r="AB575" s="51"/>
    </row>
    <row r="576" spans="1:28" ht="17.25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  <c r="AA576" s="51"/>
      <c r="AB576" s="51"/>
    </row>
    <row r="577" spans="1:28" ht="17.25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  <c r="AA577" s="51"/>
      <c r="AB577" s="51"/>
    </row>
    <row r="578" spans="1:28" ht="17.25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  <c r="AA578" s="51"/>
      <c r="AB578" s="51"/>
    </row>
    <row r="579" spans="1:28" ht="17.25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  <c r="AA579" s="51"/>
      <c r="AB579" s="51"/>
    </row>
    <row r="580" spans="1:28" ht="17.25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  <c r="AA580" s="51"/>
      <c r="AB580" s="51"/>
    </row>
    <row r="581" spans="1:28" ht="17.25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  <c r="AA581" s="51"/>
      <c r="AB581" s="51"/>
    </row>
    <row r="582" spans="1:28" ht="17.25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  <c r="AA582" s="51"/>
      <c r="AB582" s="51"/>
    </row>
    <row r="583" spans="1:28" ht="17.25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  <c r="AA583" s="51"/>
      <c r="AB583" s="51"/>
    </row>
    <row r="584" spans="1:28" ht="17.25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  <c r="AA584" s="51"/>
      <c r="AB584" s="51"/>
    </row>
    <row r="585" spans="1:28" ht="17.25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  <c r="AA585" s="51"/>
      <c r="AB585" s="51"/>
    </row>
    <row r="586" spans="1:28" ht="17.25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  <c r="AA586" s="51"/>
      <c r="AB586" s="51"/>
    </row>
    <row r="587" spans="1:28" ht="17.25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  <c r="AA587" s="51"/>
      <c r="AB587" s="51"/>
    </row>
    <row r="588" spans="1:28" ht="17.25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  <c r="AA588" s="51"/>
      <c r="AB588" s="51"/>
    </row>
    <row r="589" spans="1:28" ht="17.25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  <c r="AA589" s="51"/>
      <c r="AB589" s="51"/>
    </row>
    <row r="590" spans="1:28" ht="17.25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  <c r="AA590" s="51"/>
      <c r="AB590" s="51"/>
    </row>
    <row r="591" spans="1:28" ht="17.25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  <c r="AA591" s="51"/>
      <c r="AB591" s="51"/>
    </row>
    <row r="592" spans="1:28" ht="17.25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  <c r="AA592" s="51"/>
      <c r="AB592" s="51"/>
    </row>
    <row r="593" spans="1:28" ht="17.25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  <c r="AA593" s="51"/>
      <c r="AB593" s="51"/>
    </row>
    <row r="594" spans="1:28" ht="17.25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  <c r="AA594" s="51"/>
      <c r="AB594" s="51"/>
    </row>
    <row r="595" spans="1:28" ht="17.25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  <c r="AA595" s="51"/>
      <c r="AB595" s="51"/>
    </row>
    <row r="596" spans="1:28" ht="17.25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  <c r="AA596" s="51"/>
      <c r="AB596" s="51"/>
    </row>
    <row r="597" spans="1:28" ht="17.25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  <c r="AA597" s="51"/>
      <c r="AB597" s="51"/>
    </row>
    <row r="598" spans="1:28" ht="17.25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  <c r="AA598" s="51"/>
      <c r="AB598" s="51"/>
    </row>
    <row r="599" spans="1:28" ht="17.25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  <c r="AA599" s="51"/>
      <c r="AB599" s="51"/>
    </row>
    <row r="600" spans="1:28" ht="17.25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  <c r="AA600" s="51"/>
      <c r="AB600" s="51"/>
    </row>
    <row r="601" spans="1:28" ht="17.25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  <c r="AA601" s="51"/>
      <c r="AB601" s="51"/>
    </row>
    <row r="602" spans="1:28" ht="17.25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  <c r="AA602" s="51"/>
      <c r="AB602" s="51"/>
    </row>
    <row r="603" spans="1:28" ht="17.25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  <c r="AA603" s="51"/>
      <c r="AB603" s="51"/>
    </row>
    <row r="604" spans="1:28" ht="17.25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  <c r="AA604" s="51"/>
      <c r="AB604" s="51"/>
    </row>
    <row r="605" spans="1:28" ht="17.25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  <c r="AA605" s="51"/>
      <c r="AB605" s="51"/>
    </row>
    <row r="606" spans="1:28" ht="17.25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  <c r="AA606" s="51"/>
      <c r="AB606" s="51"/>
    </row>
    <row r="607" spans="1:28" ht="17.25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  <c r="AA607" s="51"/>
      <c r="AB607" s="51"/>
    </row>
    <row r="608" spans="1:28" ht="17.25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  <c r="AA608" s="51"/>
      <c r="AB608" s="51"/>
    </row>
    <row r="609" spans="1:28" ht="17.25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  <c r="AA609" s="51"/>
      <c r="AB609" s="51"/>
    </row>
    <row r="610" spans="1:28" ht="17.25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  <c r="AA610" s="51"/>
      <c r="AB610" s="51"/>
    </row>
    <row r="611" spans="1:28" ht="17.25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  <c r="AA611" s="51"/>
      <c r="AB611" s="51"/>
    </row>
    <row r="612" spans="1:28" ht="17.25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  <c r="AA612" s="51"/>
      <c r="AB612" s="51"/>
    </row>
    <row r="613" spans="1:28" ht="17.25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  <c r="AA613" s="51"/>
      <c r="AB613" s="51"/>
    </row>
    <row r="614" spans="1:28" ht="17.25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  <c r="AA614" s="51"/>
      <c r="AB614" s="51"/>
    </row>
    <row r="615" spans="1:28" ht="17.25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  <c r="AA615" s="51"/>
      <c r="AB615" s="51"/>
    </row>
    <row r="616" spans="1:28" ht="17.25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  <c r="AA616" s="51"/>
      <c r="AB616" s="51"/>
    </row>
    <row r="617" spans="1:28" ht="17.25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  <c r="AA617" s="51"/>
      <c r="AB617" s="51"/>
    </row>
    <row r="618" spans="1:28" ht="17.25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  <c r="AA618" s="51"/>
      <c r="AB618" s="51"/>
    </row>
    <row r="619" spans="1:28" ht="17.25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  <c r="AA619" s="51"/>
      <c r="AB619" s="51"/>
    </row>
    <row r="620" spans="1:28" ht="17.25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  <c r="AA620" s="51"/>
      <c r="AB620" s="51"/>
    </row>
    <row r="621" spans="1:28" ht="17.25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  <c r="AA621" s="51"/>
      <c r="AB621" s="51"/>
    </row>
    <row r="622" spans="1:28" ht="17.25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  <c r="AA622" s="51"/>
      <c r="AB622" s="51"/>
    </row>
    <row r="623" spans="1:28" ht="17.25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  <c r="AA623" s="51"/>
      <c r="AB623" s="51"/>
    </row>
    <row r="624" spans="1:28" ht="17.25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  <c r="AA624" s="51"/>
      <c r="AB624" s="51"/>
    </row>
    <row r="625" spans="1:28" ht="17.25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  <c r="AA625" s="51"/>
      <c r="AB625" s="51"/>
    </row>
    <row r="626" spans="1:28" ht="17.25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  <c r="AA626" s="51"/>
      <c r="AB626" s="51"/>
    </row>
    <row r="627" spans="1:28" ht="17.25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  <c r="AA627" s="51"/>
      <c r="AB627" s="51"/>
    </row>
    <row r="628" spans="1:28" ht="17.25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  <c r="AA628" s="51"/>
      <c r="AB628" s="51"/>
    </row>
    <row r="629" spans="1:28" ht="17.25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  <c r="AA629" s="51"/>
      <c r="AB629" s="51"/>
    </row>
    <row r="630" spans="1:28" ht="17.25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  <c r="AA630" s="51"/>
      <c r="AB630" s="51"/>
    </row>
    <row r="631" spans="1:28" ht="17.25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  <c r="AA631" s="51"/>
      <c r="AB631" s="51"/>
    </row>
    <row r="632" spans="1:28" ht="17.25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  <c r="AA632" s="51"/>
      <c r="AB632" s="51"/>
    </row>
    <row r="633" spans="1:28" ht="17.25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  <c r="AA633" s="51"/>
      <c r="AB633" s="51"/>
    </row>
    <row r="634" spans="1:28" ht="17.25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  <c r="AA634" s="51"/>
      <c r="AB634" s="51"/>
    </row>
    <row r="635" spans="1:28" ht="17.25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  <c r="AA635" s="51"/>
      <c r="AB635" s="51"/>
    </row>
    <row r="636" spans="1:28" ht="17.25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  <c r="AA636" s="51"/>
      <c r="AB636" s="51"/>
    </row>
    <row r="637" spans="1:28" ht="17.25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  <c r="AA637" s="51"/>
      <c r="AB637" s="51"/>
    </row>
    <row r="638" spans="1:28" ht="17.25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  <c r="AA638" s="51"/>
      <c r="AB638" s="51"/>
    </row>
    <row r="639" spans="1:28" ht="17.25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  <c r="AA639" s="51"/>
      <c r="AB639" s="51"/>
    </row>
    <row r="640" spans="1:28" ht="17.25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  <c r="AA640" s="51"/>
      <c r="AB640" s="51"/>
    </row>
    <row r="641" spans="1:28" ht="17.25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  <c r="AA641" s="51"/>
      <c r="AB641" s="51"/>
    </row>
    <row r="642" spans="1:28" ht="17.25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  <c r="AA642" s="51"/>
      <c r="AB642" s="51"/>
    </row>
    <row r="643" spans="1:28" ht="17.25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  <c r="AA643" s="51"/>
      <c r="AB643" s="51"/>
    </row>
    <row r="644" spans="1:28" ht="17.25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  <c r="AA644" s="51"/>
      <c r="AB644" s="51"/>
    </row>
    <row r="645" spans="1:28" ht="17.25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  <c r="AA645" s="51"/>
      <c r="AB645" s="51"/>
    </row>
    <row r="646" spans="1:28" ht="17.25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  <c r="AA646" s="51"/>
      <c r="AB646" s="51"/>
    </row>
    <row r="647" spans="1:28" ht="17.25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  <c r="AA647" s="51"/>
      <c r="AB647" s="51"/>
    </row>
    <row r="648" spans="1:28" ht="17.25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  <c r="AA648" s="51"/>
      <c r="AB648" s="51"/>
    </row>
    <row r="649" spans="1:28" ht="17.25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  <c r="AA649" s="51"/>
      <c r="AB649" s="51"/>
    </row>
    <row r="650" spans="1:28" ht="17.25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  <c r="AA650" s="51"/>
      <c r="AB650" s="51"/>
    </row>
    <row r="651" spans="1:28" ht="17.25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  <c r="AA651" s="51"/>
      <c r="AB651" s="51"/>
    </row>
    <row r="652" spans="1:28" ht="17.25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  <c r="AA652" s="51"/>
      <c r="AB652" s="51"/>
    </row>
    <row r="653" spans="1:28" ht="17.25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  <c r="AA653" s="51"/>
      <c r="AB653" s="51"/>
    </row>
    <row r="654" spans="1:28" ht="17.25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  <c r="AA654" s="51"/>
      <c r="AB654" s="51"/>
    </row>
    <row r="655" spans="1:28" ht="17.25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  <c r="AA655" s="51"/>
      <c r="AB655" s="51"/>
    </row>
    <row r="656" spans="1:28" ht="17.25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  <c r="AA656" s="51"/>
      <c r="AB656" s="51"/>
    </row>
    <row r="657" spans="1:28" ht="17.25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  <c r="AA657" s="51"/>
      <c r="AB657" s="51"/>
    </row>
    <row r="658" spans="1:28" ht="17.25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  <c r="AA658" s="51"/>
      <c r="AB658" s="51"/>
    </row>
    <row r="659" spans="1:28" ht="17.25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  <c r="AA659" s="51"/>
      <c r="AB659" s="51"/>
    </row>
    <row r="660" spans="1:28" ht="17.25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  <c r="AA660" s="51"/>
      <c r="AB660" s="51"/>
    </row>
    <row r="661" spans="1:28" ht="17.25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  <c r="AA661" s="51"/>
      <c r="AB661" s="51"/>
    </row>
    <row r="662" spans="1:28" ht="17.25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  <c r="AA662" s="51"/>
      <c r="AB662" s="51"/>
    </row>
    <row r="663" spans="1:28" ht="17.25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  <c r="AA663" s="51"/>
      <c r="AB663" s="51"/>
    </row>
    <row r="664" spans="1:28" ht="17.25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  <c r="AA664" s="51"/>
      <c r="AB664" s="51"/>
    </row>
    <row r="665" spans="1:28" ht="17.25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  <c r="AA665" s="51"/>
      <c r="AB665" s="51"/>
    </row>
    <row r="666" spans="1:28" ht="17.25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  <c r="AA666" s="51"/>
      <c r="AB666" s="51"/>
    </row>
    <row r="667" spans="1:28" ht="17.25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  <c r="AA667" s="51"/>
      <c r="AB667" s="51"/>
    </row>
    <row r="668" spans="1:28" ht="17.25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  <c r="AA668" s="51"/>
      <c r="AB668" s="51"/>
    </row>
    <row r="669" spans="1:28" ht="17.25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  <c r="AA669" s="51"/>
      <c r="AB669" s="51"/>
    </row>
    <row r="670" spans="1:28" ht="17.25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  <c r="AA670" s="51"/>
      <c r="AB670" s="51"/>
    </row>
    <row r="671" spans="1:28" ht="17.25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  <c r="AA671" s="51"/>
      <c r="AB671" s="51"/>
    </row>
    <row r="672" spans="1:28" ht="17.25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  <c r="AA672" s="51"/>
      <c r="AB672" s="51"/>
    </row>
    <row r="673" spans="1:28" ht="17.25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  <c r="AA673" s="51"/>
      <c r="AB673" s="51"/>
    </row>
    <row r="674" spans="1:28" ht="17.25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  <c r="AA674" s="51"/>
      <c r="AB674" s="51"/>
    </row>
    <row r="675" spans="1:28" ht="17.25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  <c r="AA675" s="51"/>
      <c r="AB675" s="51"/>
    </row>
    <row r="676" spans="1:28" ht="17.25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  <c r="AA676" s="51"/>
      <c r="AB676" s="51"/>
    </row>
    <row r="677" spans="1:28" ht="17.25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  <c r="AA677" s="51"/>
      <c r="AB677" s="51"/>
    </row>
    <row r="678" spans="1:28" ht="17.25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  <c r="AA678" s="51"/>
      <c r="AB678" s="51"/>
    </row>
    <row r="679" spans="1:28" ht="17.25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  <c r="AA679" s="51"/>
      <c r="AB679" s="51"/>
    </row>
    <row r="680" spans="1:28" ht="17.25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  <c r="AA680" s="51"/>
      <c r="AB680" s="51"/>
    </row>
    <row r="681" spans="1:28" ht="17.25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  <c r="AA681" s="51"/>
      <c r="AB681" s="51"/>
    </row>
    <row r="682" spans="1:28" ht="17.25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  <c r="AA682" s="51"/>
      <c r="AB682" s="51"/>
    </row>
    <row r="683" spans="1:28" ht="17.25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  <c r="AA683" s="51"/>
      <c r="AB683" s="51"/>
    </row>
    <row r="684" spans="1:28" ht="17.25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  <c r="AA684" s="51"/>
      <c r="AB684" s="51"/>
    </row>
    <row r="685" spans="1:28" ht="17.25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  <c r="AA685" s="51"/>
      <c r="AB685" s="51"/>
    </row>
    <row r="686" spans="1:28" ht="17.25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  <c r="AA686" s="51"/>
      <c r="AB686" s="51"/>
    </row>
    <row r="687" spans="1:28" ht="17.25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  <c r="AA687" s="51"/>
      <c r="AB687" s="51"/>
    </row>
    <row r="688" spans="1:28" ht="17.25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  <c r="AA688" s="51"/>
      <c r="AB688" s="51"/>
    </row>
    <row r="689" spans="1:28" ht="17.25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  <c r="AA689" s="51"/>
      <c r="AB689" s="51"/>
    </row>
    <row r="690" spans="1:28" ht="17.25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  <c r="AA690" s="51"/>
      <c r="AB690" s="51"/>
    </row>
    <row r="691" spans="1:28" ht="17.25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  <c r="AA691" s="51"/>
      <c r="AB691" s="51"/>
    </row>
    <row r="692" spans="1:28" ht="17.25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  <c r="AA692" s="51"/>
      <c r="AB692" s="51"/>
    </row>
    <row r="693" spans="1:28" ht="17.25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  <c r="AA693" s="51"/>
      <c r="AB693" s="51"/>
    </row>
    <row r="694" spans="1:28" ht="17.25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  <c r="AA694" s="51"/>
      <c r="AB694" s="51"/>
    </row>
    <row r="695" spans="1:28" ht="17.25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  <c r="AA695" s="51"/>
      <c r="AB695" s="51"/>
    </row>
    <row r="696" spans="1:28" ht="17.25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  <c r="AA696" s="51"/>
      <c r="AB696" s="51"/>
    </row>
    <row r="697" spans="1:28" ht="17.25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  <c r="AA697" s="51"/>
      <c r="AB697" s="51"/>
    </row>
    <row r="698" spans="1:28" ht="17.25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  <c r="AA698" s="51"/>
      <c r="AB698" s="51"/>
    </row>
    <row r="699" spans="1:28" ht="17.25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  <c r="AA699" s="51"/>
      <c r="AB699" s="51"/>
    </row>
    <row r="700" spans="1:28" ht="17.25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  <c r="AA700" s="51"/>
      <c r="AB700" s="51"/>
    </row>
    <row r="701" spans="1:28" ht="17.25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  <c r="AA701" s="51"/>
      <c r="AB701" s="51"/>
    </row>
    <row r="702" spans="1:28" ht="17.25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  <c r="AA702" s="51"/>
      <c r="AB702" s="51"/>
    </row>
    <row r="703" spans="1:28" ht="17.25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  <c r="AA703" s="51"/>
      <c r="AB703" s="51"/>
    </row>
    <row r="704" spans="1:28" ht="17.25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  <c r="AA704" s="51"/>
      <c r="AB704" s="51"/>
    </row>
    <row r="705" spans="1:28" ht="17.25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  <c r="AA705" s="51"/>
      <c r="AB705" s="51"/>
    </row>
    <row r="706" spans="1:28" ht="17.25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  <c r="AA706" s="51"/>
      <c r="AB706" s="51"/>
    </row>
    <row r="707" spans="1:28" ht="17.25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  <c r="AA707" s="51"/>
      <c r="AB707" s="51"/>
    </row>
    <row r="708" spans="1:28" ht="17.25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  <c r="AA708" s="51"/>
      <c r="AB708" s="51"/>
    </row>
    <row r="709" spans="1:28" ht="17.25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  <c r="AA709" s="51"/>
      <c r="AB709" s="51"/>
    </row>
    <row r="710" spans="1:28" ht="17.25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  <c r="AA710" s="51"/>
      <c r="AB710" s="51"/>
    </row>
    <row r="711" spans="1:28" ht="17.25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  <c r="AA711" s="51"/>
      <c r="AB711" s="51"/>
    </row>
    <row r="712" spans="1:28" ht="17.25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  <c r="AA712" s="51"/>
      <c r="AB712" s="51"/>
    </row>
    <row r="713" spans="1:28" ht="17.25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  <c r="AA713" s="51"/>
      <c r="AB713" s="51"/>
    </row>
    <row r="714" spans="1:28" ht="17.25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  <c r="AA714" s="51"/>
      <c r="AB714" s="51"/>
    </row>
    <row r="715" spans="1:28" ht="17.25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  <c r="AA715" s="51"/>
      <c r="AB715" s="51"/>
    </row>
    <row r="716" spans="1:28" ht="17.25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  <c r="AA716" s="51"/>
      <c r="AB716" s="51"/>
    </row>
    <row r="717" spans="1:28" ht="17.25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  <c r="AA717" s="51"/>
      <c r="AB717" s="51"/>
    </row>
    <row r="718" spans="1:28" ht="17.25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  <c r="AA718" s="51"/>
      <c r="AB718" s="51"/>
    </row>
    <row r="719" spans="1:28" ht="17.25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  <c r="AA719" s="51"/>
      <c r="AB719" s="51"/>
    </row>
    <row r="720" spans="1:28" ht="17.25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  <c r="AA720" s="51"/>
      <c r="AB720" s="51"/>
    </row>
    <row r="721" spans="1:28" ht="17.25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  <c r="AA721" s="51"/>
      <c r="AB721" s="51"/>
    </row>
    <row r="722" spans="1:28" ht="17.25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  <c r="AA722" s="51"/>
      <c r="AB722" s="51"/>
    </row>
    <row r="723" spans="1:28" ht="17.25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  <c r="AA723" s="51"/>
      <c r="AB723" s="51"/>
    </row>
    <row r="724" spans="1:28" ht="17.25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  <c r="AA724" s="51"/>
      <c r="AB724" s="51"/>
    </row>
    <row r="725" spans="1:28" ht="17.25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  <c r="AA725" s="51"/>
      <c r="AB725" s="51"/>
    </row>
    <row r="726" spans="1:28" ht="17.25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  <c r="AA726" s="51"/>
      <c r="AB726" s="51"/>
    </row>
    <row r="727" spans="1:28" ht="17.25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  <c r="AA727" s="51"/>
      <c r="AB727" s="51"/>
    </row>
    <row r="728" spans="1:28" ht="17.25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  <c r="AA728" s="51"/>
      <c r="AB728" s="51"/>
    </row>
    <row r="729" spans="1:28" ht="17.25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  <c r="AA729" s="51"/>
      <c r="AB729" s="51"/>
    </row>
    <row r="730" spans="1:28" ht="17.25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  <c r="AA730" s="51"/>
      <c r="AB730" s="51"/>
    </row>
    <row r="731" spans="1:28" ht="17.25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  <c r="AA731" s="51"/>
      <c r="AB731" s="51"/>
    </row>
    <row r="732" spans="1:28" ht="17.25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  <c r="AA732" s="51"/>
      <c r="AB732" s="51"/>
    </row>
    <row r="733" spans="1:28" ht="17.25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  <c r="AA733" s="51"/>
      <c r="AB733" s="51"/>
    </row>
    <row r="734" spans="1:28" ht="17.25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  <c r="AA734" s="51"/>
      <c r="AB734" s="51"/>
    </row>
    <row r="735" spans="1:28" ht="17.25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  <c r="AA735" s="51"/>
      <c r="AB735" s="51"/>
    </row>
    <row r="736" spans="1:28" ht="17.25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  <c r="AA736" s="51"/>
      <c r="AB736" s="51"/>
    </row>
    <row r="737" spans="1:28" ht="17.25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  <c r="AA737" s="51"/>
      <c r="AB737" s="51"/>
    </row>
    <row r="738" spans="1:28" ht="17.25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  <c r="AA738" s="51"/>
      <c r="AB738" s="51"/>
    </row>
    <row r="739" spans="1:28" ht="17.25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  <c r="AA739" s="51"/>
      <c r="AB739" s="51"/>
    </row>
    <row r="740" spans="1:28" ht="17.25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  <c r="AA740" s="51"/>
      <c r="AB740" s="51"/>
    </row>
    <row r="741" spans="1:28" ht="17.25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  <c r="AA741" s="51"/>
      <c r="AB741" s="51"/>
    </row>
    <row r="742" spans="1:28" ht="17.25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  <c r="AA742" s="51"/>
      <c r="AB742" s="51"/>
    </row>
    <row r="743" spans="1:28" ht="17.25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  <c r="AA743" s="51"/>
      <c r="AB743" s="51"/>
    </row>
    <row r="744" spans="1:28" ht="17.25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  <c r="AA744" s="51"/>
      <c r="AB744" s="51"/>
    </row>
    <row r="745" spans="1:28" ht="17.25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  <c r="AA745" s="51"/>
      <c r="AB745" s="51"/>
    </row>
    <row r="746" spans="1:28" ht="17.25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  <c r="AA746" s="51"/>
      <c r="AB746" s="51"/>
    </row>
    <row r="747" spans="1:28" ht="17.25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  <c r="AA747" s="51"/>
      <c r="AB747" s="51"/>
    </row>
    <row r="748" spans="1:28" ht="17.25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  <c r="AA748" s="51"/>
      <c r="AB748" s="51"/>
    </row>
    <row r="749" spans="1:28" ht="17.25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  <c r="AA749" s="51"/>
      <c r="AB749" s="51"/>
    </row>
    <row r="750" spans="1:28" ht="17.25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  <c r="AA750" s="51"/>
      <c r="AB750" s="51"/>
    </row>
    <row r="751" spans="1:28" ht="17.25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  <c r="AA751" s="51"/>
      <c r="AB751" s="51"/>
    </row>
    <row r="752" spans="1:28" ht="17.25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  <c r="AA752" s="51"/>
      <c r="AB752" s="51"/>
    </row>
    <row r="753" spans="1:28" ht="17.25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  <c r="AA753" s="51"/>
      <c r="AB753" s="51"/>
    </row>
    <row r="754" spans="1:28" ht="17.25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  <c r="AA754" s="51"/>
      <c r="AB754" s="51"/>
    </row>
    <row r="755" spans="1:28" ht="17.25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  <c r="AA755" s="51"/>
      <c r="AB755" s="51"/>
    </row>
    <row r="756" spans="1:28" ht="17.25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  <c r="AA756" s="51"/>
      <c r="AB756" s="51"/>
    </row>
    <row r="757" spans="1:28" ht="17.25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  <c r="AA757" s="51"/>
      <c r="AB757" s="51"/>
    </row>
    <row r="758" spans="1:28" ht="17.25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  <c r="AA758" s="51"/>
      <c r="AB758" s="51"/>
    </row>
    <row r="759" spans="1:28" ht="17.25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  <c r="AA759" s="51"/>
      <c r="AB759" s="51"/>
    </row>
    <row r="760" spans="1:28" ht="17.25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  <c r="AA760" s="51"/>
      <c r="AB760" s="51"/>
    </row>
    <row r="761" spans="1:28" ht="17.25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  <c r="AA761" s="51"/>
      <c r="AB761" s="51"/>
    </row>
    <row r="762" spans="1:28" ht="17.25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  <c r="AA762" s="51"/>
      <c r="AB762" s="51"/>
    </row>
    <row r="763" spans="1:28" ht="17.25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  <c r="AA763" s="51"/>
      <c r="AB763" s="51"/>
    </row>
    <row r="764" spans="1:28" ht="17.25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  <c r="AA764" s="51"/>
      <c r="AB764" s="51"/>
    </row>
    <row r="765" spans="1:28" ht="17.25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  <c r="AA765" s="51"/>
      <c r="AB765" s="51"/>
    </row>
    <row r="766" spans="1:28" ht="17.25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  <c r="AA766" s="51"/>
      <c r="AB766" s="51"/>
    </row>
    <row r="767" spans="1:28" ht="17.25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  <c r="AA767" s="51"/>
      <c r="AB767" s="51"/>
    </row>
    <row r="768" spans="1:28" ht="17.25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  <c r="AA768" s="51"/>
      <c r="AB768" s="51"/>
    </row>
    <row r="769" spans="1:28" ht="17.25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  <c r="AA769" s="51"/>
      <c r="AB769" s="51"/>
    </row>
    <row r="770" spans="1:28" ht="17.25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  <c r="AA770" s="51"/>
      <c r="AB770" s="51"/>
    </row>
    <row r="771" spans="1:28" ht="17.25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  <c r="AA771" s="51"/>
      <c r="AB771" s="51"/>
    </row>
    <row r="772" spans="1:28" ht="17.25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  <c r="AA772" s="51"/>
      <c r="AB772" s="51"/>
    </row>
    <row r="773" spans="1:28" ht="17.25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  <c r="AA773" s="51"/>
      <c r="AB773" s="51"/>
    </row>
    <row r="774" spans="1:28" ht="17.25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  <c r="AA774" s="51"/>
      <c r="AB774" s="51"/>
    </row>
    <row r="775" spans="1:28" ht="17.25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  <c r="AA775" s="51"/>
      <c r="AB775" s="51"/>
    </row>
    <row r="776" spans="1:28" ht="17.25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  <c r="AA776" s="51"/>
      <c r="AB776" s="51"/>
    </row>
    <row r="777" spans="1:28" ht="17.25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  <c r="AA777" s="51"/>
      <c r="AB777" s="51"/>
    </row>
    <row r="778" spans="1:28" ht="17.25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  <c r="AA778" s="51"/>
      <c r="AB778" s="51"/>
    </row>
    <row r="779" spans="1:28" ht="17.25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  <c r="AA779" s="51"/>
      <c r="AB779" s="51"/>
    </row>
    <row r="780" spans="1:28" ht="17.25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  <c r="AA780" s="51"/>
      <c r="AB780" s="51"/>
    </row>
    <row r="781" spans="1:28" ht="17.25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  <c r="AA781" s="51"/>
      <c r="AB781" s="51"/>
    </row>
    <row r="782" spans="1:28" ht="17.25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  <c r="AA782" s="51"/>
      <c r="AB782" s="51"/>
    </row>
    <row r="783" spans="1:28" ht="17.25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  <c r="AA783" s="51"/>
      <c r="AB783" s="51"/>
    </row>
    <row r="784" spans="1:28" ht="17.25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  <c r="AA784" s="51"/>
      <c r="AB784" s="51"/>
    </row>
    <row r="785" spans="1:28" ht="17.25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  <c r="AA785" s="51"/>
      <c r="AB785" s="51"/>
    </row>
    <row r="786" spans="1:28" ht="17.25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  <c r="AA786" s="51"/>
      <c r="AB786" s="51"/>
    </row>
    <row r="787" spans="1:28" ht="17.25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  <c r="AA787" s="51"/>
      <c r="AB787" s="51"/>
    </row>
    <row r="788" spans="1:28" ht="17.25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  <c r="AA788" s="51"/>
      <c r="AB788" s="51"/>
    </row>
    <row r="789" spans="1:28" ht="17.25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  <c r="AA789" s="51"/>
      <c r="AB789" s="51"/>
    </row>
    <row r="790" spans="1:28" ht="17.25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  <c r="AA790" s="51"/>
      <c r="AB790" s="51"/>
    </row>
    <row r="791" spans="1:28" ht="17.25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  <c r="AA791" s="51"/>
      <c r="AB791" s="51"/>
    </row>
    <row r="792" spans="1:28" ht="17.25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  <c r="AA792" s="51"/>
      <c r="AB792" s="51"/>
    </row>
    <row r="793" spans="1:28" ht="17.25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  <c r="AA793" s="51"/>
      <c r="AB793" s="51"/>
    </row>
    <row r="794" spans="1:28" ht="17.25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  <c r="AA794" s="51"/>
      <c r="AB794" s="51"/>
    </row>
    <row r="795" spans="1:28" ht="17.25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  <c r="AA795" s="51"/>
      <c r="AB795" s="51"/>
    </row>
    <row r="796" spans="1:28" ht="17.25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  <c r="AA796" s="51"/>
      <c r="AB796" s="51"/>
    </row>
    <row r="797" spans="1:28" ht="17.25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  <c r="AA797" s="51"/>
      <c r="AB797" s="51"/>
    </row>
    <row r="798" spans="1:28" ht="17.25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  <c r="AA798" s="51"/>
      <c r="AB798" s="51"/>
    </row>
    <row r="799" spans="1:28" ht="17.25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  <c r="AA799" s="51"/>
      <c r="AB799" s="51"/>
    </row>
    <row r="800" spans="1:28" ht="17.25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  <c r="AA800" s="51"/>
      <c r="AB800" s="51"/>
    </row>
    <row r="801" spans="1:28" ht="17.25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  <c r="AA801" s="51"/>
      <c r="AB801" s="51"/>
    </row>
    <row r="802" spans="1:28" ht="17.25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  <c r="AA802" s="51"/>
      <c r="AB802" s="51"/>
    </row>
    <row r="803" spans="1:28" ht="17.25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  <c r="AA803" s="51"/>
      <c r="AB803" s="51"/>
    </row>
    <row r="804" spans="1:28" ht="17.25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  <c r="AA804" s="51"/>
      <c r="AB804" s="51"/>
    </row>
    <row r="805" spans="1:28" ht="17.25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  <c r="AA805" s="51"/>
      <c r="AB805" s="51"/>
    </row>
    <row r="806" spans="1:28" ht="17.25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  <c r="AA806" s="51"/>
      <c r="AB806" s="51"/>
    </row>
    <row r="807" spans="1:28" ht="17.25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  <c r="AA807" s="51"/>
      <c r="AB807" s="51"/>
    </row>
    <row r="808" spans="1:28" ht="17.25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  <c r="AA808" s="51"/>
      <c r="AB808" s="51"/>
    </row>
    <row r="809" spans="1:28" ht="17.25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  <c r="AA809" s="51"/>
      <c r="AB809" s="51"/>
    </row>
    <row r="810" spans="1:28" ht="17.25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  <c r="AA810" s="51"/>
      <c r="AB810" s="51"/>
    </row>
    <row r="811" spans="1:28" ht="17.25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  <c r="AA811" s="51"/>
      <c r="AB811" s="51"/>
    </row>
    <row r="812" spans="1:28" ht="17.25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  <c r="AA812" s="51"/>
      <c r="AB812" s="51"/>
    </row>
    <row r="813" spans="1:28" ht="17.25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  <c r="AA813" s="51"/>
      <c r="AB813" s="51"/>
    </row>
    <row r="814" spans="1:28" ht="17.25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  <c r="AA814" s="51"/>
      <c r="AB814" s="51"/>
    </row>
    <row r="815" spans="1:28" ht="17.25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  <c r="AA815" s="51"/>
      <c r="AB815" s="51"/>
    </row>
    <row r="816" spans="1:28" ht="17.25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  <c r="AA816" s="51"/>
      <c r="AB816" s="51"/>
    </row>
    <row r="817" spans="1:28" ht="17.25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  <c r="AA817" s="51"/>
      <c r="AB817" s="51"/>
    </row>
    <row r="818" spans="1:28" ht="17.25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  <c r="AA818" s="51"/>
      <c r="AB818" s="51"/>
    </row>
    <row r="819" spans="1:28" ht="17.25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  <c r="AA819" s="51"/>
      <c r="AB819" s="51"/>
    </row>
    <row r="820" spans="1:28" ht="17.25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  <c r="AA820" s="51"/>
      <c r="AB820" s="51"/>
    </row>
    <row r="821" spans="1:28" ht="17.25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  <c r="AA821" s="51"/>
      <c r="AB821" s="51"/>
    </row>
    <row r="822" spans="1:28" ht="17.25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  <c r="AA822" s="51"/>
      <c r="AB822" s="51"/>
    </row>
    <row r="823" spans="1:28" ht="17.25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  <c r="AA823" s="51"/>
      <c r="AB823" s="51"/>
    </row>
    <row r="824" spans="1:28" ht="17.25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  <c r="AA824" s="51"/>
      <c r="AB824" s="51"/>
    </row>
    <row r="825" spans="1:28" ht="17.25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  <c r="AA825" s="51"/>
      <c r="AB825" s="51"/>
    </row>
    <row r="826" spans="1:28" ht="17.25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  <c r="AA826" s="51"/>
      <c r="AB826" s="51"/>
    </row>
    <row r="827" spans="1:28" ht="17.25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  <c r="AA827" s="51"/>
      <c r="AB827" s="51"/>
    </row>
    <row r="828" spans="1:28" ht="17.25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  <c r="AA828" s="51"/>
      <c r="AB828" s="51"/>
    </row>
    <row r="829" spans="1:28" ht="17.25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  <c r="AA829" s="51"/>
      <c r="AB829" s="51"/>
    </row>
    <row r="830" spans="1:28" ht="17.25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  <c r="AA830" s="51"/>
      <c r="AB830" s="51"/>
    </row>
    <row r="831" spans="1:28" ht="17.25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  <c r="AA831" s="51"/>
      <c r="AB831" s="51"/>
    </row>
    <row r="832" spans="1:28" ht="17.25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  <c r="AA832" s="51"/>
      <c r="AB832" s="51"/>
    </row>
    <row r="833" spans="1:28" ht="17.25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  <c r="AA833" s="51"/>
      <c r="AB833" s="51"/>
    </row>
    <row r="834" spans="1:28" ht="17.25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  <c r="AA834" s="51"/>
      <c r="AB834" s="51"/>
    </row>
    <row r="835" spans="1:28" ht="17.25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  <c r="AA835" s="51"/>
      <c r="AB835" s="51"/>
    </row>
    <row r="836" spans="1:28" ht="17.25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  <c r="AA836" s="51"/>
      <c r="AB836" s="51"/>
    </row>
    <row r="837" spans="1:28" ht="17.25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  <c r="AA837" s="51"/>
      <c r="AB837" s="51"/>
    </row>
    <row r="838" spans="1:28" ht="17.25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  <c r="AA838" s="51"/>
      <c r="AB838" s="51"/>
    </row>
    <row r="839" spans="1:28" ht="17.25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  <c r="AA839" s="51"/>
      <c r="AB839" s="51"/>
    </row>
    <row r="840" spans="1:28" ht="17.25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  <c r="AA840" s="51"/>
      <c r="AB840" s="51"/>
    </row>
    <row r="841" spans="1:28" ht="17.25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  <c r="AA841" s="51"/>
      <c r="AB841" s="51"/>
    </row>
    <row r="842" spans="1:28" ht="17.25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  <c r="AA842" s="51"/>
      <c r="AB842" s="51"/>
    </row>
    <row r="843" spans="1:28" ht="17.25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  <c r="AA843" s="51"/>
      <c r="AB843" s="51"/>
    </row>
    <row r="844" spans="1:28" ht="17.25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  <c r="AA844" s="51"/>
      <c r="AB844" s="51"/>
    </row>
    <row r="845" spans="1:28" ht="17.25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  <c r="AA845" s="51"/>
      <c r="AB845" s="51"/>
    </row>
    <row r="846" spans="1:28" ht="17.25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  <c r="AA846" s="51"/>
      <c r="AB846" s="51"/>
    </row>
    <row r="847" spans="1:28" ht="17.25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  <c r="AA847" s="51"/>
      <c r="AB847" s="51"/>
    </row>
    <row r="848" spans="1:28" ht="17.25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  <c r="AA848" s="51"/>
      <c r="AB848" s="51"/>
    </row>
    <row r="849" spans="1:28" ht="17.25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  <c r="AA849" s="51"/>
      <c r="AB849" s="51"/>
    </row>
    <row r="850" spans="1:28" ht="17.25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  <c r="AA850" s="51"/>
      <c r="AB850" s="51"/>
    </row>
    <row r="851" spans="1:28" ht="17.25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  <c r="AA851" s="51"/>
      <c r="AB851" s="51"/>
    </row>
    <row r="852" spans="1:28" ht="17.25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  <c r="AA852" s="51"/>
      <c r="AB852" s="51"/>
    </row>
    <row r="853" spans="1:28" ht="17.25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  <c r="AA853" s="51"/>
      <c r="AB853" s="51"/>
    </row>
    <row r="854" spans="1:28" ht="17.25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  <c r="AA854" s="51"/>
      <c r="AB854" s="51"/>
    </row>
    <row r="855" spans="1:28" ht="17.25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  <c r="AA855" s="51"/>
      <c r="AB855" s="51"/>
    </row>
    <row r="856" spans="1:28" ht="17.25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  <c r="AA856" s="51"/>
      <c r="AB856" s="51"/>
    </row>
    <row r="857" spans="1:28" ht="17.25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  <c r="AA857" s="51"/>
      <c r="AB857" s="51"/>
    </row>
    <row r="858" spans="1:28" ht="17.25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  <c r="AA858" s="51"/>
      <c r="AB858" s="51"/>
    </row>
    <row r="859" spans="1:28" ht="17.25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  <c r="AA859" s="51"/>
      <c r="AB859" s="51"/>
    </row>
    <row r="860" spans="1:28" ht="17.25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  <c r="AA860" s="51"/>
      <c r="AB860" s="51"/>
    </row>
    <row r="861" spans="1:28" ht="17.25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  <c r="AA861" s="51"/>
      <c r="AB861" s="51"/>
    </row>
    <row r="862" spans="1:28" ht="17.25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  <c r="AA862" s="51"/>
      <c r="AB862" s="51"/>
    </row>
    <row r="863" spans="1:28" ht="17.25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  <c r="AA863" s="51"/>
      <c r="AB863" s="51"/>
    </row>
    <row r="864" spans="1:28" ht="17.25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  <c r="AA864" s="51"/>
      <c r="AB864" s="51"/>
    </row>
    <row r="865" spans="1:28" ht="17.25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  <c r="AA865" s="51"/>
      <c r="AB865" s="51"/>
    </row>
    <row r="866" spans="1:28" ht="17.25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  <c r="AA866" s="51"/>
      <c r="AB866" s="51"/>
    </row>
    <row r="867" spans="1:28" ht="17.25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  <c r="AA867" s="51"/>
      <c r="AB867" s="51"/>
    </row>
    <row r="868" spans="1:28" ht="17.25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  <c r="AA868" s="51"/>
      <c r="AB868" s="51"/>
    </row>
    <row r="869" spans="1:28" ht="17.25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  <c r="AA869" s="51"/>
      <c r="AB869" s="51"/>
    </row>
    <row r="870" spans="1:28" ht="17.25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  <c r="AA870" s="51"/>
      <c r="AB870" s="51"/>
    </row>
    <row r="871" spans="1:28" ht="17.25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  <c r="AA871" s="51"/>
      <c r="AB871" s="51"/>
    </row>
    <row r="872" spans="1:28" ht="17.25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  <c r="AA872" s="51"/>
      <c r="AB872" s="51"/>
    </row>
    <row r="873" spans="1:28" ht="17.25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  <c r="AA873" s="51"/>
      <c r="AB873" s="51"/>
    </row>
    <row r="874" spans="1:28" ht="17.25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  <c r="AA874" s="51"/>
      <c r="AB874" s="51"/>
    </row>
    <row r="875" spans="1:28" ht="17.25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  <c r="AA875" s="51"/>
      <c r="AB875" s="51"/>
    </row>
    <row r="876" spans="1:28" ht="17.25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  <c r="AA876" s="51"/>
      <c r="AB876" s="51"/>
    </row>
    <row r="877" spans="1:28" ht="17.25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  <c r="AA877" s="51"/>
      <c r="AB877" s="51"/>
    </row>
    <row r="878" spans="1:28" ht="17.25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  <c r="AA878" s="51"/>
      <c r="AB878" s="51"/>
    </row>
    <row r="879" spans="1:28" ht="17.25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  <c r="AA879" s="51"/>
      <c r="AB879" s="51"/>
    </row>
    <row r="880" spans="1:28" ht="17.25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  <c r="AA880" s="51"/>
      <c r="AB880" s="51"/>
    </row>
    <row r="881" spans="1:28" ht="17.25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  <c r="AA881" s="51"/>
      <c r="AB881" s="51"/>
    </row>
    <row r="882" spans="1:28" ht="17.25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  <c r="AA882" s="51"/>
      <c r="AB882" s="51"/>
    </row>
    <row r="883" spans="1:28" ht="17.25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  <c r="AA883" s="51"/>
      <c r="AB883" s="51"/>
    </row>
    <row r="884" spans="1:28" ht="17.25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  <c r="AA884" s="51"/>
      <c r="AB884" s="51"/>
    </row>
    <row r="885" spans="1:28" ht="17.25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  <c r="AA885" s="51"/>
      <c r="AB885" s="51"/>
    </row>
    <row r="886" spans="1:28" ht="17.25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  <c r="AA886" s="51"/>
      <c r="AB886" s="51"/>
    </row>
    <row r="887" spans="1:28" ht="17.25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  <c r="AA887" s="51"/>
      <c r="AB887" s="51"/>
    </row>
    <row r="888" spans="1:28" ht="17.25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  <c r="AA888" s="51"/>
      <c r="AB888" s="51"/>
    </row>
    <row r="889" spans="1:28" ht="17.25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  <c r="AA889" s="51"/>
      <c r="AB889" s="51"/>
    </row>
    <row r="890" spans="1:28" ht="17.25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  <c r="AA890" s="51"/>
      <c r="AB890" s="51"/>
    </row>
    <row r="891" spans="1:28" ht="17.25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  <c r="AA891" s="51"/>
      <c r="AB891" s="51"/>
    </row>
    <row r="892" spans="1:28" ht="17.25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  <c r="AA892" s="51"/>
      <c r="AB892" s="51"/>
    </row>
    <row r="893" spans="1:28" ht="17.25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  <c r="AA893" s="51"/>
      <c r="AB893" s="51"/>
    </row>
    <row r="894" spans="1:28" ht="17.25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  <c r="AA894" s="51"/>
      <c r="AB894" s="51"/>
    </row>
    <row r="895" spans="1:28" ht="17.25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  <c r="AA895" s="51"/>
      <c r="AB895" s="51"/>
    </row>
    <row r="896" spans="1:28" ht="17.25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  <c r="AA896" s="51"/>
      <c r="AB896" s="51"/>
    </row>
    <row r="897" spans="1:28" ht="17.25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  <c r="AA897" s="51"/>
      <c r="AB897" s="51"/>
    </row>
    <row r="898" spans="1:28" ht="17.25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  <c r="AA898" s="51"/>
      <c r="AB898" s="51"/>
    </row>
    <row r="899" spans="1:28" ht="17.25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  <c r="AA899" s="51"/>
      <c r="AB899" s="51"/>
    </row>
    <row r="900" spans="1:28" ht="17.25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  <c r="AA900" s="51"/>
      <c r="AB900" s="51"/>
    </row>
    <row r="901" spans="1:28" ht="17.25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  <c r="AA901" s="51"/>
      <c r="AB901" s="51"/>
    </row>
    <row r="902" spans="1:28" ht="17.25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  <c r="AA902" s="51"/>
      <c r="AB902" s="51"/>
    </row>
    <row r="903" spans="1:28" ht="17.25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  <c r="AA903" s="51"/>
      <c r="AB903" s="51"/>
    </row>
    <row r="904" spans="1:28" ht="17.25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  <c r="AA904" s="51"/>
      <c r="AB904" s="51"/>
    </row>
    <row r="905" spans="1:28" ht="17.25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  <c r="AA905" s="51"/>
      <c r="AB905" s="51"/>
    </row>
    <row r="906" spans="1:28" ht="17.25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  <c r="AA906" s="51"/>
      <c r="AB906" s="51"/>
    </row>
    <row r="907" spans="1:28" ht="17.25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  <c r="AA907" s="51"/>
      <c r="AB907" s="51"/>
    </row>
    <row r="908" spans="1:28" ht="17.25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  <c r="AA908" s="51"/>
      <c r="AB908" s="51"/>
    </row>
    <row r="909" spans="1:28" ht="17.25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  <c r="AA909" s="51"/>
      <c r="AB909" s="51"/>
    </row>
    <row r="910" spans="1:28" ht="17.25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  <c r="AA910" s="51"/>
      <c r="AB910" s="51"/>
    </row>
    <row r="911" spans="1:28" ht="17.25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  <c r="AA911" s="51"/>
      <c r="AB911" s="51"/>
    </row>
    <row r="912" spans="1:28" ht="17.25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  <c r="AA912" s="51"/>
      <c r="AB912" s="51"/>
    </row>
    <row r="913" spans="1:28" ht="17.25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  <c r="AA913" s="51"/>
      <c r="AB913" s="51"/>
    </row>
    <row r="914" spans="1:28" ht="17.25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  <c r="AA914" s="51"/>
      <c r="AB914" s="51"/>
    </row>
    <row r="915" spans="1:28" ht="17.25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  <c r="AA915" s="51"/>
      <c r="AB915" s="51"/>
    </row>
    <row r="916" spans="1:28" ht="17.25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  <c r="AA916" s="51"/>
      <c r="AB916" s="51"/>
    </row>
    <row r="917" spans="1:28" ht="17.25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  <c r="AA917" s="51"/>
      <c r="AB917" s="51"/>
    </row>
    <row r="918" spans="1:28" ht="17.25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  <c r="AA918" s="51"/>
      <c r="AB918" s="51"/>
    </row>
    <row r="919" spans="1:28" ht="17.25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  <c r="AA919" s="51"/>
      <c r="AB919" s="51"/>
    </row>
    <row r="920" spans="1:28" ht="17.25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  <c r="AA920" s="51"/>
      <c r="AB920" s="51"/>
    </row>
    <row r="921" spans="1:28" ht="17.25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  <c r="AA921" s="51"/>
      <c r="AB921" s="51"/>
    </row>
    <row r="922" spans="1:28" ht="17.25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  <c r="AA922" s="51"/>
      <c r="AB922" s="51"/>
    </row>
    <row r="923" spans="1:28" ht="17.25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  <c r="AA923" s="51"/>
      <c r="AB923" s="51"/>
    </row>
    <row r="924" spans="1:28" ht="17.25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  <c r="AA924" s="51"/>
      <c r="AB924" s="51"/>
    </row>
    <row r="925" spans="1:28" ht="17.25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  <c r="AA925" s="51"/>
      <c r="AB925" s="51"/>
    </row>
    <row r="926" spans="1:28" ht="17.25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  <c r="AA926" s="51"/>
      <c r="AB926" s="51"/>
    </row>
    <row r="927" spans="1:28" ht="17.25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  <c r="AA927" s="51"/>
      <c r="AB927" s="51"/>
    </row>
    <row r="928" spans="1:28" ht="17.25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  <c r="AA928" s="51"/>
      <c r="AB928" s="51"/>
    </row>
    <row r="929" spans="1:28" ht="17.25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  <c r="AA929" s="51"/>
      <c r="AB929" s="51"/>
    </row>
    <row r="930" spans="1:28" ht="17.25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  <c r="AA930" s="51"/>
      <c r="AB930" s="51"/>
    </row>
    <row r="931" spans="1:28" ht="17.25">
      <c r="A931" s="51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  <c r="AA931" s="51"/>
      <c r="AB931" s="51"/>
    </row>
    <row r="932" spans="1:28" ht="17.25">
      <c r="A932" s="51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  <c r="AA932" s="51"/>
      <c r="AB932" s="51"/>
    </row>
    <row r="933" spans="1:28" ht="17.25">
      <c r="A933" s="51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  <c r="AA933" s="51"/>
      <c r="AB933" s="51"/>
    </row>
    <row r="934" spans="1:28" ht="17.25">
      <c r="A934" s="51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  <c r="AA934" s="51"/>
      <c r="AB934" s="51"/>
    </row>
    <row r="935" spans="1:28" ht="17.25">
      <c r="A935" s="51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  <c r="AA935" s="51"/>
      <c r="AB935" s="51"/>
    </row>
    <row r="936" spans="1:28" ht="17.25">
      <c r="A936" s="51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  <c r="AA936" s="51"/>
      <c r="AB936" s="51"/>
    </row>
    <row r="937" spans="1:28" ht="17.25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  <c r="AA937" s="51"/>
      <c r="AB937" s="51"/>
    </row>
    <row r="938" spans="1:28" ht="17.25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  <c r="AA938" s="51"/>
      <c r="AB938" s="51"/>
    </row>
    <row r="939" spans="1:28" ht="17.25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  <c r="AA939" s="51"/>
      <c r="AB939" s="51"/>
    </row>
    <row r="940" spans="1:28" ht="17.25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  <c r="AA940" s="51"/>
      <c r="AB940" s="51"/>
    </row>
    <row r="941" spans="1:28" ht="17.25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  <c r="AA941" s="51"/>
      <c r="AB941" s="51"/>
    </row>
    <row r="942" spans="1:28" ht="17.25">
      <c r="A942" s="51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  <c r="AA942" s="51"/>
      <c r="AB942" s="51"/>
    </row>
    <row r="943" spans="1:28" ht="17.25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  <c r="AA943" s="51"/>
      <c r="AB943" s="51"/>
    </row>
    <row r="944" spans="1:28" ht="17.25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  <c r="AA944" s="51"/>
      <c r="AB944" s="51"/>
    </row>
    <row r="945" spans="1:28" ht="17.25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  <c r="AA945" s="51"/>
      <c r="AB945" s="51"/>
    </row>
    <row r="946" spans="1:28" ht="17.25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  <c r="AA946" s="51"/>
      <c r="AB946" s="51"/>
    </row>
    <row r="947" spans="1:28" ht="17.25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  <c r="AA947" s="51"/>
      <c r="AB947" s="51"/>
    </row>
    <row r="948" spans="1:28" ht="17.25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  <c r="AA948" s="51"/>
      <c r="AB948" s="51"/>
    </row>
    <row r="949" spans="1:28" ht="17.25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  <c r="AA949" s="51"/>
      <c r="AB949" s="51"/>
    </row>
    <row r="950" spans="1:28" ht="17.25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  <c r="AA950" s="51"/>
      <c r="AB950" s="51"/>
    </row>
    <row r="951" spans="1:28" ht="17.25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  <c r="AA951" s="51"/>
      <c r="AB951" s="51"/>
    </row>
    <row r="952" spans="1:28" ht="17.25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  <c r="AA952" s="51"/>
      <c r="AB952" s="51"/>
    </row>
    <row r="953" spans="1:28" ht="17.25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  <c r="AA953" s="51"/>
      <c r="AB953" s="51"/>
    </row>
    <row r="954" spans="1:28" ht="17.25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  <c r="AA954" s="51"/>
      <c r="AB954" s="51"/>
    </row>
    <row r="955" spans="1:28" ht="17.25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  <c r="AA955" s="51"/>
      <c r="AB955" s="51"/>
    </row>
    <row r="956" spans="1:28" ht="17.25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  <c r="AA956" s="51"/>
      <c r="AB956" s="51"/>
    </row>
    <row r="957" spans="1:28" ht="17.25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  <c r="AA957" s="51"/>
      <c r="AB957" s="51"/>
    </row>
    <row r="958" spans="1:28" ht="17.25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  <c r="AA958" s="51"/>
      <c r="AB958" s="51"/>
    </row>
    <row r="959" spans="1:28" ht="17.25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  <c r="AA959" s="51"/>
      <c r="AB959" s="51"/>
    </row>
    <row r="960" spans="1:28" ht="17.25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  <c r="AA960" s="51"/>
      <c r="AB960" s="51"/>
    </row>
    <row r="961" spans="1:28" ht="17.25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  <c r="AA961" s="51"/>
      <c r="AB961" s="51"/>
    </row>
    <row r="962" spans="1:28" ht="17.25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  <c r="AA962" s="51"/>
      <c r="AB962" s="51"/>
    </row>
    <row r="963" spans="1:28" ht="17.25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  <c r="AA963" s="51"/>
      <c r="AB963" s="51"/>
    </row>
    <row r="964" spans="1:28" ht="17.25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  <c r="AA964" s="51"/>
      <c r="AB964" s="51"/>
    </row>
    <row r="965" spans="1:28" ht="17.25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  <c r="AA965" s="51"/>
      <c r="AB965" s="51"/>
    </row>
    <row r="966" spans="1:28" ht="17.25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  <c r="AA966" s="51"/>
      <c r="AB966" s="51"/>
    </row>
    <row r="967" spans="1:28" ht="17.25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  <c r="AA967" s="51"/>
      <c r="AB967" s="51"/>
    </row>
    <row r="968" spans="1:28" ht="17.25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  <c r="AA968" s="51"/>
      <c r="AB968" s="51"/>
    </row>
    <row r="969" spans="1:28" ht="17.25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  <c r="AA969" s="51"/>
      <c r="AB969" s="51"/>
    </row>
    <row r="970" spans="1:28" ht="17.25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  <c r="AA970" s="51"/>
      <c r="AB970" s="51"/>
    </row>
    <row r="971" spans="1:28" ht="17.25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  <c r="AA971" s="51"/>
      <c r="AB971" s="51"/>
    </row>
    <row r="972" spans="1:28" ht="17.25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  <c r="AA972" s="51"/>
      <c r="AB972" s="51"/>
    </row>
    <row r="973" spans="1:28" ht="17.25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  <c r="AA973" s="51"/>
      <c r="AB973" s="51"/>
    </row>
    <row r="974" spans="1:28" ht="17.25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  <c r="AA974" s="51"/>
      <c r="AB974" s="51"/>
    </row>
    <row r="975" spans="1:28" ht="17.25">
      <c r="A975" s="51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  <c r="AA975" s="51"/>
      <c r="AB975" s="51"/>
    </row>
    <row r="976" spans="1:28" ht="17.25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  <c r="AA976" s="51"/>
      <c r="AB976" s="51"/>
    </row>
    <row r="977" spans="1:28" ht="17.25">
      <c r="A977" s="51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  <c r="AA977" s="51"/>
      <c r="AB977" s="51"/>
    </row>
    <row r="978" spans="1:28" ht="17.25">
      <c r="A978" s="51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  <c r="AA978" s="51"/>
      <c r="AB978" s="51"/>
    </row>
    <row r="979" spans="1:28" ht="17.25">
      <c r="A979" s="51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  <c r="AA979" s="51"/>
      <c r="AB979" s="51"/>
    </row>
    <row r="980" spans="1:28" ht="17.25">
      <c r="A980" s="51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  <c r="AA980" s="51"/>
      <c r="AB980" s="51"/>
    </row>
    <row r="981" spans="1:28" ht="17.25">
      <c r="A981" s="51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  <c r="AA981" s="51"/>
      <c r="AB981" s="51"/>
    </row>
    <row r="982" spans="1:28" ht="17.25">
      <c r="A982" s="51"/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  <c r="AA982" s="51"/>
      <c r="AB982" s="51"/>
    </row>
    <row r="983" spans="1:28" ht="17.25">
      <c r="A983" s="51"/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  <c r="AA983" s="51"/>
      <c r="AB983" s="51"/>
    </row>
    <row r="984" spans="1:28" ht="17.25">
      <c r="A984" s="51"/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  <c r="AA984" s="51"/>
      <c r="AB984" s="51"/>
    </row>
    <row r="985" spans="1:28" ht="17.25">
      <c r="A985" s="51"/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  <c r="AA985" s="51"/>
      <c r="AB985" s="51"/>
    </row>
    <row r="986" spans="1:28" ht="17.25">
      <c r="A986" s="51"/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  <c r="AA986" s="51"/>
      <c r="AB986" s="51"/>
    </row>
    <row r="987" spans="1:28" ht="17.25">
      <c r="A987" s="51"/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  <c r="AA987" s="51"/>
      <c r="AB987" s="51"/>
    </row>
    <row r="988" spans="1:28" ht="17.25">
      <c r="A988" s="51"/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  <c r="AA988" s="51"/>
      <c r="AB988" s="51"/>
    </row>
    <row r="989" spans="1:28" ht="17.25">
      <c r="A989" s="51"/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  <c r="AA989" s="51"/>
      <c r="AB989" s="51"/>
    </row>
    <row r="990" spans="1:28" ht="17.25">
      <c r="A990" s="51"/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  <c r="AA990" s="51"/>
      <c r="AB990" s="51"/>
    </row>
    <row r="991" spans="1:28" ht="17.25">
      <c r="A991" s="51"/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  <c r="AA991" s="51"/>
      <c r="AB991" s="51"/>
    </row>
    <row r="992" spans="1:28" ht="17.25">
      <c r="A992" s="51"/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  <c r="AA992" s="51"/>
      <c r="AB992" s="51"/>
    </row>
    <row r="993" spans="1:28" ht="17.25">
      <c r="A993" s="51"/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  <c r="AA993" s="51"/>
      <c r="AB993" s="51"/>
    </row>
    <row r="994" spans="1:28" ht="17.25">
      <c r="A994" s="51"/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  <c r="AA994" s="51"/>
      <c r="AB994" s="51"/>
    </row>
    <row r="995" spans="1:28" ht="17.25">
      <c r="A995" s="51"/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  <c r="AA995" s="51"/>
      <c r="AB995" s="51"/>
    </row>
    <row r="996" spans="1:28" ht="17.25">
      <c r="A996" s="51"/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  <c r="AA996" s="51"/>
      <c r="AB996" s="51"/>
    </row>
    <row r="997" spans="1:28" ht="17.25">
      <c r="A997" s="51"/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  <c r="AA997" s="51"/>
      <c r="AB997" s="51"/>
    </row>
    <row r="998" spans="1:28" ht="17.25">
      <c r="A998" s="51"/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51"/>
      <c r="Y998" s="51"/>
      <c r="Z998" s="51"/>
      <c r="AA998" s="51"/>
      <c r="AB998" s="51"/>
    </row>
    <row r="999" spans="1:28" ht="17.25">
      <c r="A999" s="51"/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  <c r="W999" s="51"/>
      <c r="X999" s="51"/>
      <c r="Y999" s="51"/>
      <c r="Z999" s="51"/>
      <c r="AA999" s="51"/>
      <c r="AB999" s="51"/>
    </row>
    <row r="1000" spans="1:28" ht="17.25">
      <c r="A1000" s="51"/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  <c r="X1000" s="51"/>
      <c r="Y1000" s="51"/>
      <c r="Z1000" s="51"/>
      <c r="AA1000" s="51"/>
      <c r="AB1000" s="51"/>
    </row>
    <row r="1001" spans="1:28" ht="17.25">
      <c r="A1001" s="51"/>
      <c r="B1001" s="51"/>
      <c r="C1001" s="51"/>
      <c r="D1001" s="51"/>
      <c r="E1001" s="51"/>
      <c r="F1001" s="51"/>
      <c r="G1001" s="51"/>
      <c r="H1001" s="51"/>
      <c r="I1001" s="51"/>
      <c r="J1001" s="51"/>
      <c r="K1001" s="51"/>
      <c r="L1001" s="51"/>
      <c r="M1001" s="51"/>
      <c r="N1001" s="51"/>
      <c r="O1001" s="51"/>
      <c r="P1001" s="51"/>
      <c r="Q1001" s="51"/>
      <c r="R1001" s="51"/>
      <c r="S1001" s="51"/>
      <c r="T1001" s="51"/>
      <c r="U1001" s="51"/>
      <c r="V1001" s="51"/>
      <c r="W1001" s="51"/>
      <c r="X1001" s="51"/>
      <c r="Y1001" s="51"/>
      <c r="Z1001" s="51"/>
      <c r="AA1001" s="51"/>
      <c r="AB1001" s="51"/>
    </row>
    <row r="1002" spans="1:28" ht="17.25">
      <c r="A1002" s="51"/>
      <c r="B1002" s="51"/>
      <c r="C1002" s="51"/>
      <c r="D1002" s="51"/>
      <c r="E1002" s="51"/>
      <c r="F1002" s="51"/>
      <c r="G1002" s="51"/>
      <c r="H1002" s="51"/>
      <c r="I1002" s="51"/>
      <c r="J1002" s="51"/>
      <c r="K1002" s="51"/>
      <c r="L1002" s="51"/>
      <c r="M1002" s="51"/>
      <c r="N1002" s="51"/>
      <c r="O1002" s="51"/>
      <c r="P1002" s="51"/>
      <c r="Q1002" s="51"/>
      <c r="R1002" s="51"/>
      <c r="S1002" s="51"/>
      <c r="T1002" s="51"/>
      <c r="U1002" s="51"/>
      <c r="V1002" s="51"/>
      <c r="W1002" s="51"/>
      <c r="X1002" s="51"/>
      <c r="Y1002" s="51"/>
      <c r="Z1002" s="51"/>
      <c r="AA1002" s="51"/>
      <c r="AB1002" s="51"/>
    </row>
    <row r="1003" spans="1:28" ht="17.25">
      <c r="A1003" s="51"/>
      <c r="B1003" s="51"/>
      <c r="C1003" s="51"/>
      <c r="D1003" s="51"/>
      <c r="E1003" s="51"/>
      <c r="F1003" s="51"/>
      <c r="G1003" s="51"/>
      <c r="H1003" s="51"/>
      <c r="I1003" s="51"/>
      <c r="J1003" s="51"/>
      <c r="K1003" s="51"/>
      <c r="L1003" s="51"/>
      <c r="M1003" s="51"/>
      <c r="N1003" s="51"/>
      <c r="O1003" s="51"/>
      <c r="P1003" s="51"/>
      <c r="Q1003" s="51"/>
      <c r="R1003" s="51"/>
      <c r="S1003" s="51"/>
      <c r="T1003" s="51"/>
      <c r="U1003" s="51"/>
      <c r="V1003" s="51"/>
      <c r="W1003" s="51"/>
      <c r="X1003" s="51"/>
      <c r="Y1003" s="51"/>
      <c r="Z1003" s="51"/>
      <c r="AA1003" s="51"/>
      <c r="AB1003" s="51"/>
    </row>
    <row r="1004" spans="1:28" ht="17.25">
      <c r="A1004" s="51"/>
      <c r="B1004" s="51"/>
      <c r="C1004" s="51"/>
      <c r="D1004" s="51"/>
      <c r="E1004" s="51"/>
      <c r="F1004" s="51"/>
      <c r="G1004" s="51"/>
      <c r="H1004" s="51"/>
      <c r="I1004" s="51"/>
      <c r="J1004" s="51"/>
      <c r="K1004" s="51"/>
      <c r="L1004" s="51"/>
      <c r="M1004" s="51"/>
      <c r="N1004" s="51"/>
      <c r="O1004" s="51"/>
      <c r="P1004" s="51"/>
      <c r="Q1004" s="51"/>
      <c r="R1004" s="51"/>
      <c r="S1004" s="51"/>
      <c r="T1004" s="51"/>
      <c r="U1004" s="51"/>
      <c r="V1004" s="51"/>
      <c r="W1004" s="51"/>
      <c r="X1004" s="51"/>
      <c r="Y1004" s="51"/>
      <c r="Z1004" s="51"/>
      <c r="AA1004" s="51"/>
      <c r="AB1004" s="51"/>
    </row>
    <row r="1005" spans="1:28" ht="17.25">
      <c r="A1005" s="51"/>
      <c r="B1005" s="51"/>
      <c r="C1005" s="51"/>
      <c r="D1005" s="51"/>
      <c r="E1005" s="51"/>
      <c r="F1005" s="51"/>
      <c r="G1005" s="51"/>
      <c r="H1005" s="51"/>
      <c r="I1005" s="51"/>
      <c r="J1005" s="51"/>
      <c r="K1005" s="51"/>
      <c r="L1005" s="51"/>
      <c r="M1005" s="51"/>
      <c r="N1005" s="51"/>
      <c r="O1005" s="51"/>
      <c r="P1005" s="51"/>
      <c r="Q1005" s="51"/>
      <c r="R1005" s="51"/>
      <c r="S1005" s="51"/>
      <c r="T1005" s="51"/>
      <c r="U1005" s="51"/>
      <c r="V1005" s="51"/>
      <c r="W1005" s="51"/>
      <c r="X1005" s="51"/>
      <c r="Y1005" s="51"/>
      <c r="Z1005" s="51"/>
      <c r="AA1005" s="51"/>
      <c r="AB1005" s="51"/>
    </row>
    <row r="1006" spans="1:28" ht="17.25">
      <c r="A1006" s="51"/>
      <c r="B1006" s="51"/>
      <c r="C1006" s="51"/>
      <c r="D1006" s="51"/>
      <c r="E1006" s="51"/>
      <c r="F1006" s="51"/>
      <c r="G1006" s="51"/>
      <c r="H1006" s="51"/>
      <c r="I1006" s="51"/>
      <c r="J1006" s="51"/>
      <c r="K1006" s="51"/>
      <c r="L1006" s="51"/>
      <c r="M1006" s="51"/>
      <c r="N1006" s="51"/>
      <c r="O1006" s="51"/>
      <c r="P1006" s="51"/>
      <c r="Q1006" s="51"/>
      <c r="R1006" s="51"/>
      <c r="S1006" s="51"/>
      <c r="T1006" s="51"/>
      <c r="U1006" s="51"/>
      <c r="V1006" s="51"/>
      <c r="W1006" s="51"/>
      <c r="X1006" s="51"/>
      <c r="Y1006" s="51"/>
      <c r="Z1006" s="51"/>
      <c r="AA1006" s="51"/>
      <c r="AB1006" s="51"/>
    </row>
    <row r="1007" spans="1:28" ht="17.25">
      <c r="A1007" s="51"/>
      <c r="B1007" s="51"/>
      <c r="C1007" s="51"/>
      <c r="D1007" s="51"/>
      <c r="E1007" s="51"/>
      <c r="F1007" s="51"/>
      <c r="G1007" s="51"/>
      <c r="H1007" s="51"/>
      <c r="I1007" s="51"/>
      <c r="J1007" s="51"/>
      <c r="K1007" s="51"/>
      <c r="L1007" s="51"/>
      <c r="M1007" s="51"/>
      <c r="N1007" s="51"/>
      <c r="O1007" s="51"/>
      <c r="P1007" s="51"/>
      <c r="Q1007" s="51"/>
      <c r="R1007" s="51"/>
      <c r="S1007" s="51"/>
      <c r="T1007" s="51"/>
      <c r="U1007" s="51"/>
      <c r="V1007" s="51"/>
      <c r="W1007" s="51"/>
      <c r="X1007" s="51"/>
      <c r="Y1007" s="51"/>
      <c r="Z1007" s="51"/>
      <c r="AA1007" s="51"/>
      <c r="AB1007" s="51"/>
    </row>
    <row r="1008" spans="1:28" ht="17.25">
      <c r="A1008" s="51"/>
      <c r="B1008" s="51"/>
      <c r="C1008" s="51"/>
      <c r="D1008" s="51"/>
      <c r="E1008" s="51"/>
      <c r="F1008" s="51"/>
      <c r="G1008" s="51"/>
      <c r="H1008" s="51"/>
      <c r="I1008" s="51"/>
      <c r="J1008" s="51"/>
      <c r="K1008" s="51"/>
      <c r="L1008" s="51"/>
      <c r="M1008" s="51"/>
      <c r="N1008" s="51"/>
      <c r="O1008" s="51"/>
      <c r="P1008" s="51"/>
      <c r="Q1008" s="51"/>
      <c r="R1008" s="51"/>
      <c r="S1008" s="51"/>
      <c r="T1008" s="51"/>
      <c r="U1008" s="51"/>
      <c r="V1008" s="51"/>
      <c r="W1008" s="51"/>
      <c r="X1008" s="51"/>
      <c r="Y1008" s="51"/>
      <c r="Z1008" s="51"/>
      <c r="AA1008" s="51"/>
      <c r="AB1008" s="51"/>
    </row>
    <row r="1009" spans="1:28" ht="17.25">
      <c r="A1009" s="51"/>
      <c r="B1009" s="51"/>
      <c r="C1009" s="51"/>
      <c r="D1009" s="51"/>
      <c r="E1009" s="51"/>
      <c r="F1009" s="51"/>
      <c r="G1009" s="51"/>
      <c r="H1009" s="51"/>
      <c r="I1009" s="51"/>
      <c r="J1009" s="51"/>
      <c r="K1009" s="51"/>
      <c r="L1009" s="51"/>
      <c r="M1009" s="51"/>
      <c r="N1009" s="51"/>
      <c r="O1009" s="51"/>
      <c r="P1009" s="51"/>
      <c r="Q1009" s="51"/>
      <c r="R1009" s="51"/>
      <c r="S1009" s="51"/>
      <c r="T1009" s="51"/>
      <c r="U1009" s="51"/>
      <c r="V1009" s="51"/>
      <c r="W1009" s="51"/>
      <c r="X1009" s="51"/>
      <c r="Y1009" s="51"/>
      <c r="Z1009" s="51"/>
      <c r="AA1009" s="51"/>
      <c r="AB1009" s="51"/>
    </row>
  </sheetData>
  <mergeCells count="39">
    <mergeCell ref="A71:B71"/>
    <mergeCell ref="A72:B72"/>
    <mergeCell ref="A73:B73"/>
    <mergeCell ref="A53:B53"/>
    <mergeCell ref="A54:B55"/>
    <mergeCell ref="A56:B57"/>
    <mergeCell ref="A58:B59"/>
    <mergeCell ref="A60:B61"/>
    <mergeCell ref="A62:B63"/>
    <mergeCell ref="A64:B65"/>
    <mergeCell ref="D53:O53"/>
    <mergeCell ref="A66:B67"/>
    <mergeCell ref="A68:B69"/>
    <mergeCell ref="A70:B70"/>
    <mergeCell ref="D70:O70"/>
    <mergeCell ref="A38:B38"/>
    <mergeCell ref="D38:O38"/>
    <mergeCell ref="Q38:R38"/>
    <mergeCell ref="A47:B47"/>
    <mergeCell ref="D47:O47"/>
    <mergeCell ref="Q47:R47"/>
    <mergeCell ref="D32:O32"/>
    <mergeCell ref="Q32:R32"/>
    <mergeCell ref="A18:B18"/>
    <mergeCell ref="D18:O18"/>
    <mergeCell ref="Q18:R18"/>
    <mergeCell ref="A25:B25"/>
    <mergeCell ref="D25:O25"/>
    <mergeCell ref="Q25:R25"/>
    <mergeCell ref="A32:B32"/>
    <mergeCell ref="D13:O13"/>
    <mergeCell ref="Q13:R13"/>
    <mergeCell ref="A1:B1"/>
    <mergeCell ref="D1:O1"/>
    <mergeCell ref="Q1:R1"/>
    <mergeCell ref="A5:B5"/>
    <mergeCell ref="D5:O5"/>
    <mergeCell ref="Q5:R5"/>
    <mergeCell ref="A13:B13"/>
  </mergeCells>
  <conditionalFormatting sqref="D69:O69">
    <cfRule type="colorScale" priority="1">
      <colorScale>
        <cfvo type="min"/>
        <cfvo type="percentile" val="50"/>
        <cfvo type="max"/>
        <color rgb="FFB7E1CD"/>
        <color rgb="FFFFF2CC"/>
        <color rgb="FFF4CCCC"/>
      </colorScale>
    </cfRule>
  </conditionalFormatting>
  <conditionalFormatting sqref="D6:O12 D14:O17 D19:O24 D26:O31 D33:O37">
    <cfRule type="colorScale" priority="2">
      <colorScale>
        <cfvo type="formula" val="$B6*0.7"/>
        <cfvo type="formula" val="$B6"/>
        <cfvo type="formula" val="$B6*1.3"/>
        <color rgb="FFB7E1CD"/>
        <color rgb="FFFFF2CC"/>
        <color rgb="FFF4CCCC"/>
      </colorScale>
    </cfRule>
  </conditionalFormatting>
  <conditionalFormatting sqref="Q6:Q12 Q14:Q17 Q19:Q24 Q26:Q31 Q33:Q37">
    <cfRule type="colorScale" priority="3">
      <colorScale>
        <cfvo type="formula" val="$R3*0.7"/>
        <cfvo type="formula" val="$R6"/>
        <cfvo type="formula" val="$R3*1.3"/>
        <color rgb="FFB7E1CD"/>
        <color rgb="FFFFF2CC"/>
        <color rgb="FFE6B8AF"/>
      </colorScale>
    </cfRule>
  </conditionalFormatting>
  <conditionalFormatting sqref="D39:O46 D48:O48 D3:O4">
    <cfRule type="colorScale" priority="4">
      <colorScale>
        <cfvo type="formula" val="$B39*0.7"/>
        <cfvo type="formula" val="$B39"/>
        <cfvo type="formula" val="$B39*1.3"/>
        <color rgb="FFF4CCCC"/>
        <color rgb="FFFFF2CC"/>
        <color rgb="FFB7E1CD"/>
      </colorScale>
    </cfRule>
  </conditionalFormatting>
  <conditionalFormatting sqref="Q39:Q46 Q48 Q3:Q4">
    <cfRule type="colorScale" priority="5">
      <colorScale>
        <cfvo type="formula" val="$R39*0.7"/>
        <cfvo type="formula" val="$R39"/>
        <cfvo type="formula" val="$R39*1.3"/>
        <color rgb="FFF4CCCC"/>
        <color rgb="FFFFF2CC"/>
        <color rgb="FFB7E1CD"/>
      </colorScale>
    </cfRule>
  </conditionalFormatting>
  <conditionalFormatting sqref="D55:O55 D57:O57 D59:O59 D61:O61 D63:O63 D65:O65 D67:O69 D73:O73">
    <cfRule type="colorScale" priority="6">
      <colorScale>
        <cfvo type="formula" val="1"/>
        <cfvo type="formula" val="1.2"/>
        <cfvo type="formula" val="1.5"/>
        <color rgb="FFF4CCCC"/>
        <color rgb="FFFFF2CC"/>
        <color rgb="FFB7E1CD"/>
      </colorScale>
    </cfRule>
  </conditionalFormatting>
  <conditionalFormatting sqref="D72:O72">
    <cfRule type="colorScale" priority="7">
      <colorScale>
        <cfvo type="min"/>
        <cfvo type="percentile" val="50"/>
        <cfvo type="max"/>
        <color rgb="FFF4CCCC"/>
        <color rgb="FFFFF2CC"/>
        <color rgb="FFB7E1CD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45"/>
  <sheetViews>
    <sheetView workbookViewId="0"/>
  </sheetViews>
  <sheetFormatPr defaultColWidth="14.42578125" defaultRowHeight="15" customHeight="1"/>
  <cols>
    <col min="1" max="1" width="28.140625" customWidth="1"/>
    <col min="2" max="6" width="17.85546875" customWidth="1"/>
  </cols>
  <sheetData>
    <row r="1" spans="1:10" ht="15" customHeight="1">
      <c r="A1" s="80"/>
      <c r="B1" s="113" t="s">
        <v>0</v>
      </c>
      <c r="C1" s="112"/>
      <c r="D1" s="112"/>
      <c r="E1" s="112"/>
      <c r="F1" s="114"/>
      <c r="G1" s="81"/>
      <c r="H1" s="130" t="s">
        <v>1</v>
      </c>
      <c r="I1" s="114"/>
      <c r="J1" s="29"/>
    </row>
    <row r="2" spans="1:10" ht="15" customHeight="1">
      <c r="A2" s="33"/>
      <c r="B2" s="79" t="s">
        <v>2</v>
      </c>
      <c r="C2" s="79" t="s">
        <v>3</v>
      </c>
      <c r="D2" s="79" t="s">
        <v>4</v>
      </c>
      <c r="E2" s="79" t="s">
        <v>5</v>
      </c>
      <c r="F2" s="82" t="s">
        <v>6</v>
      </c>
      <c r="G2" s="81"/>
      <c r="H2" s="131">
        <v>45228</v>
      </c>
      <c r="I2" s="106"/>
      <c r="J2" s="29"/>
    </row>
    <row r="3" spans="1:10" ht="15" customHeight="1">
      <c r="A3" s="83" t="s">
        <v>7</v>
      </c>
      <c r="B3" s="84">
        <f>E3/52</f>
        <v>2307.6923076923076</v>
      </c>
      <c r="C3" s="84">
        <f>D3/2</f>
        <v>5000</v>
      </c>
      <c r="D3" s="84">
        <f>E3/12</f>
        <v>10000</v>
      </c>
      <c r="E3" s="85">
        <v>120000</v>
      </c>
      <c r="F3" s="86">
        <f t="shared" ref="F3:F4" si="0">E3/$E$4</f>
        <v>1</v>
      </c>
      <c r="G3" s="29"/>
      <c r="H3" s="29"/>
      <c r="I3" s="29"/>
      <c r="J3" s="29"/>
    </row>
    <row r="4" spans="1:10" ht="15" customHeight="1">
      <c r="A4" s="87" t="s">
        <v>8</v>
      </c>
      <c r="B4" s="88"/>
      <c r="C4" s="88"/>
      <c r="D4" s="89">
        <f t="shared" ref="D4:E4" si="1">D3</f>
        <v>10000</v>
      </c>
      <c r="E4" s="89">
        <f t="shared" si="1"/>
        <v>120000</v>
      </c>
      <c r="F4" s="32">
        <f t="shared" si="0"/>
        <v>1</v>
      </c>
      <c r="G4" s="29"/>
      <c r="H4" s="29"/>
      <c r="I4" s="29"/>
      <c r="J4" s="29"/>
    </row>
    <row r="5" spans="1:10">
      <c r="A5" s="33"/>
      <c r="B5" s="34"/>
      <c r="C5" s="34"/>
      <c r="D5" s="34"/>
      <c r="E5" s="34"/>
      <c r="F5" s="35"/>
      <c r="G5" s="29"/>
      <c r="H5" s="29"/>
      <c r="I5" s="29"/>
      <c r="J5" s="29"/>
    </row>
    <row r="6" spans="1:10" ht="15" customHeight="1">
      <c r="A6" s="83" t="s">
        <v>9</v>
      </c>
      <c r="B6" s="84">
        <f t="shared" ref="B6:B11" si="2">E6/52</f>
        <v>361.58769230769235</v>
      </c>
      <c r="C6" s="85">
        <v>783.44</v>
      </c>
      <c r="D6" s="84">
        <f t="shared" ref="D6:D11" si="3">C6*2</f>
        <v>1566.88</v>
      </c>
      <c r="E6" s="84">
        <f t="shared" ref="E6:E11" si="4">D6*12</f>
        <v>18802.560000000001</v>
      </c>
      <c r="F6" s="86">
        <f t="shared" ref="F6:F12" si="5">E6/$E$4</f>
        <v>0.15668800000000002</v>
      </c>
      <c r="G6" s="29"/>
      <c r="H6" s="29"/>
      <c r="I6" s="29"/>
      <c r="J6" s="29"/>
    </row>
    <row r="7" spans="1:10" ht="15" customHeight="1">
      <c r="A7" s="83" t="s">
        <v>10</v>
      </c>
      <c r="B7" s="84">
        <f t="shared" si="2"/>
        <v>142.71230769230766</v>
      </c>
      <c r="C7" s="85">
        <v>309.20999999999998</v>
      </c>
      <c r="D7" s="84">
        <f t="shared" si="3"/>
        <v>618.41999999999996</v>
      </c>
      <c r="E7" s="84">
        <f t="shared" si="4"/>
        <v>7421.0399999999991</v>
      </c>
      <c r="F7" s="86">
        <f t="shared" si="5"/>
        <v>6.1841999999999994E-2</v>
      </c>
      <c r="G7" s="29"/>
      <c r="H7" s="29"/>
      <c r="I7" s="29"/>
      <c r="J7" s="29"/>
    </row>
    <row r="8" spans="1:10" ht="15" customHeight="1">
      <c r="A8" s="83" t="s">
        <v>11</v>
      </c>
      <c r="B8" s="84">
        <f t="shared" si="2"/>
        <v>33.373846153846152</v>
      </c>
      <c r="C8" s="85">
        <v>72.31</v>
      </c>
      <c r="D8" s="84">
        <f t="shared" si="3"/>
        <v>144.62</v>
      </c>
      <c r="E8" s="84">
        <f t="shared" si="4"/>
        <v>1735.44</v>
      </c>
      <c r="F8" s="86">
        <f t="shared" si="5"/>
        <v>1.4462000000000001E-2</v>
      </c>
      <c r="G8" s="29"/>
      <c r="H8" s="29"/>
      <c r="I8" s="29"/>
      <c r="J8" s="29"/>
    </row>
    <row r="9" spans="1:10" ht="15" customHeight="1">
      <c r="A9" s="83" t="s">
        <v>12</v>
      </c>
      <c r="B9" s="84">
        <f t="shared" si="2"/>
        <v>110.86153846153844</v>
      </c>
      <c r="C9" s="85">
        <v>240.2</v>
      </c>
      <c r="D9" s="84">
        <f t="shared" si="3"/>
        <v>480.4</v>
      </c>
      <c r="E9" s="84">
        <f t="shared" si="4"/>
        <v>5764.7999999999993</v>
      </c>
      <c r="F9" s="86">
        <f t="shared" si="5"/>
        <v>4.8039999999999992E-2</v>
      </c>
      <c r="G9" s="29"/>
      <c r="H9" s="29"/>
      <c r="I9" s="29"/>
      <c r="J9" s="29"/>
    </row>
    <row r="10" spans="1:10" ht="15" customHeight="1">
      <c r="A10" s="83" t="s">
        <v>13</v>
      </c>
      <c r="B10" s="84">
        <f t="shared" si="2"/>
        <v>2.5384615384615383</v>
      </c>
      <c r="C10" s="85">
        <v>5.5</v>
      </c>
      <c r="D10" s="84">
        <f t="shared" si="3"/>
        <v>11</v>
      </c>
      <c r="E10" s="84">
        <f t="shared" si="4"/>
        <v>132</v>
      </c>
      <c r="F10" s="86">
        <f t="shared" si="5"/>
        <v>1.1000000000000001E-3</v>
      </c>
      <c r="G10" s="29"/>
      <c r="H10" s="29"/>
      <c r="I10" s="29"/>
      <c r="J10" s="29"/>
    </row>
    <row r="11" spans="1:10" ht="15" customHeight="1">
      <c r="A11" s="83" t="s">
        <v>14</v>
      </c>
      <c r="B11" s="84">
        <f t="shared" si="2"/>
        <v>4.8000000000000007</v>
      </c>
      <c r="C11" s="85">
        <v>10.4</v>
      </c>
      <c r="D11" s="84">
        <f t="shared" si="3"/>
        <v>20.8</v>
      </c>
      <c r="E11" s="84">
        <f t="shared" si="4"/>
        <v>249.60000000000002</v>
      </c>
      <c r="F11" s="86">
        <f t="shared" si="5"/>
        <v>2.0800000000000003E-3</v>
      </c>
      <c r="G11" s="29"/>
      <c r="H11" s="29"/>
      <c r="I11" s="29"/>
      <c r="J11" s="29"/>
    </row>
    <row r="12" spans="1:10" ht="15" customHeight="1">
      <c r="A12" s="87" t="s">
        <v>15</v>
      </c>
      <c r="B12" s="88"/>
      <c r="C12" s="88"/>
      <c r="D12" s="89">
        <f t="shared" ref="D12:E12" si="6">SUM(D6:D11)</f>
        <v>2842.1200000000003</v>
      </c>
      <c r="E12" s="89">
        <f t="shared" si="6"/>
        <v>34105.439999999995</v>
      </c>
      <c r="F12" s="32">
        <f t="shared" si="5"/>
        <v>0.28421199999999996</v>
      </c>
      <c r="G12" s="29"/>
      <c r="H12" s="29"/>
      <c r="I12" s="29"/>
      <c r="J12" s="29"/>
    </row>
    <row r="13" spans="1:10">
      <c r="A13" s="33"/>
      <c r="B13" s="34"/>
      <c r="C13" s="34"/>
      <c r="D13" s="34"/>
      <c r="E13" s="34"/>
      <c r="F13" s="35"/>
      <c r="G13" s="29"/>
      <c r="H13" s="29"/>
      <c r="I13" s="29"/>
      <c r="J13" s="29"/>
    </row>
    <row r="14" spans="1:10" ht="15" customHeight="1">
      <c r="A14" s="83" t="s">
        <v>16</v>
      </c>
      <c r="B14" s="84">
        <f t="shared" ref="B14:B16" si="7">E14/52</f>
        <v>0</v>
      </c>
      <c r="C14" s="84">
        <v>0</v>
      </c>
      <c r="D14" s="84">
        <f t="shared" ref="D14:D16" si="8">C14*2</f>
        <v>0</v>
      </c>
      <c r="E14" s="84">
        <f t="shared" ref="E14:E16" si="9">D14*12</f>
        <v>0</v>
      </c>
      <c r="F14" s="86">
        <f t="shared" ref="F14:F17" si="10">E14/$E$4</f>
        <v>0</v>
      </c>
      <c r="G14" s="29"/>
      <c r="H14" s="29"/>
      <c r="I14" s="29"/>
      <c r="J14" s="29"/>
    </row>
    <row r="15" spans="1:10" ht="15" customHeight="1">
      <c r="A15" s="83" t="s">
        <v>17</v>
      </c>
      <c r="B15" s="84">
        <f t="shared" si="7"/>
        <v>0.11538461538461539</v>
      </c>
      <c r="C15" s="85">
        <v>0.25</v>
      </c>
      <c r="D15" s="84">
        <f t="shared" si="8"/>
        <v>0.5</v>
      </c>
      <c r="E15" s="84">
        <f t="shared" si="9"/>
        <v>6</v>
      </c>
      <c r="F15" s="86">
        <f t="shared" si="10"/>
        <v>5.0000000000000002E-5</v>
      </c>
      <c r="G15" s="90"/>
      <c r="H15" s="29"/>
      <c r="I15" s="29"/>
      <c r="J15" s="29"/>
    </row>
    <row r="16" spans="1:10" ht="15" customHeight="1">
      <c r="A16" s="83" t="s">
        <v>18</v>
      </c>
      <c r="B16" s="84">
        <f t="shared" si="7"/>
        <v>0</v>
      </c>
      <c r="C16" s="84">
        <v>0</v>
      </c>
      <c r="D16" s="84">
        <f t="shared" si="8"/>
        <v>0</v>
      </c>
      <c r="E16" s="84">
        <f t="shared" si="9"/>
        <v>0</v>
      </c>
      <c r="F16" s="86">
        <f t="shared" si="10"/>
        <v>0</v>
      </c>
      <c r="G16" s="29"/>
      <c r="H16" s="29"/>
      <c r="I16" s="29"/>
      <c r="J16" s="29"/>
    </row>
    <row r="17" spans="1:10" ht="15" customHeight="1">
      <c r="A17" s="87" t="s">
        <v>83</v>
      </c>
      <c r="B17" s="88"/>
      <c r="C17" s="88"/>
      <c r="D17" s="89">
        <f t="shared" ref="D17:E17" si="11">SUM(D14:D16)</f>
        <v>0.5</v>
      </c>
      <c r="E17" s="89">
        <f t="shared" si="11"/>
        <v>6</v>
      </c>
      <c r="F17" s="32">
        <f t="shared" si="10"/>
        <v>5.0000000000000002E-5</v>
      </c>
      <c r="G17" s="29"/>
      <c r="H17" s="29"/>
      <c r="I17" s="29"/>
      <c r="J17" s="29"/>
    </row>
    <row r="18" spans="1:10">
      <c r="A18" s="33"/>
      <c r="B18" s="34"/>
      <c r="C18" s="34"/>
      <c r="D18" s="34"/>
      <c r="E18" s="34"/>
      <c r="F18" s="35"/>
      <c r="G18" s="29"/>
      <c r="H18" s="29"/>
      <c r="I18" s="29"/>
      <c r="J18" s="29"/>
    </row>
    <row r="19" spans="1:10" ht="15" customHeight="1">
      <c r="A19" s="83" t="s">
        <v>84</v>
      </c>
      <c r="B19" s="84">
        <f t="shared" ref="B19:B23" si="12">E19/52</f>
        <v>225.51923076923077</v>
      </c>
      <c r="C19" s="84">
        <f t="shared" ref="C19:C23" si="13">D19/2</f>
        <v>488.625</v>
      </c>
      <c r="D19" s="91">
        <f>3909/4</f>
        <v>977.25</v>
      </c>
      <c r="E19" s="84">
        <f t="shared" ref="E19:E20" si="14">D19*12</f>
        <v>11727</v>
      </c>
      <c r="F19" s="86">
        <f t="shared" ref="F19:F24" si="15">E19/$E$4</f>
        <v>9.7725000000000006E-2</v>
      </c>
      <c r="G19" s="29"/>
      <c r="H19" s="92"/>
      <c r="I19" s="29"/>
      <c r="J19" s="29"/>
    </row>
    <row r="20" spans="1:10" ht="15" customHeight="1">
      <c r="A20" s="83" t="s">
        <v>85</v>
      </c>
      <c r="B20" s="84">
        <f t="shared" si="12"/>
        <v>34.615384615384613</v>
      </c>
      <c r="C20" s="84">
        <f t="shared" si="13"/>
        <v>75</v>
      </c>
      <c r="D20" s="85">
        <v>150</v>
      </c>
      <c r="E20" s="84">
        <f t="shared" si="14"/>
        <v>1800</v>
      </c>
      <c r="F20" s="86">
        <f t="shared" si="15"/>
        <v>1.4999999999999999E-2</v>
      </c>
      <c r="G20" s="29"/>
      <c r="H20" s="92"/>
      <c r="I20" s="29"/>
      <c r="J20" s="29"/>
    </row>
    <row r="21" spans="1:10" ht="15" customHeight="1">
      <c r="A21" s="83" t="s">
        <v>86</v>
      </c>
      <c r="B21" s="84">
        <f t="shared" si="12"/>
        <v>18.757692307692306</v>
      </c>
      <c r="C21" s="84">
        <f t="shared" si="13"/>
        <v>40.641666666666666</v>
      </c>
      <c r="D21" s="84">
        <f t="shared" ref="D21:D23" si="16">E21/12</f>
        <v>81.283333333333331</v>
      </c>
      <c r="E21" s="85">
        <f>487.7*2</f>
        <v>975.4</v>
      </c>
      <c r="F21" s="86">
        <f t="shared" si="15"/>
        <v>8.1283333333333329E-3</v>
      </c>
      <c r="G21" s="29"/>
      <c r="H21" s="29"/>
      <c r="I21" s="29"/>
      <c r="J21" s="29"/>
    </row>
    <row r="22" spans="1:10" ht="15" customHeight="1">
      <c r="A22" s="83" t="s">
        <v>87</v>
      </c>
      <c r="B22" s="84">
        <f t="shared" si="12"/>
        <v>3.1730769230769229</v>
      </c>
      <c r="C22" s="84">
        <f t="shared" si="13"/>
        <v>6.875</v>
      </c>
      <c r="D22" s="84">
        <f t="shared" si="16"/>
        <v>13.75</v>
      </c>
      <c r="E22" s="85">
        <v>165</v>
      </c>
      <c r="F22" s="86">
        <f t="shared" si="15"/>
        <v>1.3749999999999999E-3</v>
      </c>
      <c r="G22" s="29"/>
      <c r="H22" s="29"/>
      <c r="I22" s="29"/>
      <c r="J22" s="29"/>
    </row>
    <row r="23" spans="1:10" ht="15" customHeight="1">
      <c r="A23" s="83" t="s">
        <v>88</v>
      </c>
      <c r="B23" s="84">
        <f t="shared" si="12"/>
        <v>9.615384615384615</v>
      </c>
      <c r="C23" s="84">
        <f t="shared" si="13"/>
        <v>20.833333333333332</v>
      </c>
      <c r="D23" s="84">
        <f t="shared" si="16"/>
        <v>41.666666666666664</v>
      </c>
      <c r="E23" s="85">
        <f>300+180+20</f>
        <v>500</v>
      </c>
      <c r="F23" s="86">
        <f t="shared" si="15"/>
        <v>4.1666666666666666E-3</v>
      </c>
      <c r="G23" s="29"/>
      <c r="H23" s="29"/>
      <c r="I23" s="29"/>
      <c r="J23" s="29"/>
    </row>
    <row r="24" spans="1:10" ht="15" customHeight="1">
      <c r="A24" s="87" t="s">
        <v>89</v>
      </c>
      <c r="B24" s="88"/>
      <c r="C24" s="88"/>
      <c r="D24" s="89">
        <f t="shared" ref="D24:E24" si="17">SUM(D19:D23)</f>
        <v>1263.95</v>
      </c>
      <c r="E24" s="89">
        <f t="shared" si="17"/>
        <v>15167.4</v>
      </c>
      <c r="F24" s="32">
        <f t="shared" si="15"/>
        <v>0.12639500000000001</v>
      </c>
      <c r="G24" s="29"/>
      <c r="H24" s="29"/>
      <c r="I24" s="29"/>
      <c r="J24" s="29"/>
    </row>
    <row r="25" spans="1:10">
      <c r="A25" s="33"/>
      <c r="B25" s="34"/>
      <c r="C25" s="34"/>
      <c r="D25" s="34"/>
      <c r="E25" s="34"/>
      <c r="F25" s="35"/>
      <c r="G25" s="29"/>
      <c r="H25" s="29"/>
      <c r="I25" s="29"/>
      <c r="J25" s="29"/>
    </row>
    <row r="26" spans="1:10" ht="15" customHeight="1">
      <c r="A26" s="83" t="s">
        <v>90</v>
      </c>
      <c r="B26" s="84">
        <f t="shared" ref="B26:B28" si="18">E26/52</f>
        <v>6.4615384615384617</v>
      </c>
      <c r="C26" s="84">
        <f>D26/2</f>
        <v>14</v>
      </c>
      <c r="D26" s="85">
        <v>28</v>
      </c>
      <c r="E26" s="84">
        <f t="shared" ref="E26:E28" si="19">D26*12</f>
        <v>336</v>
      </c>
      <c r="F26" s="86">
        <f t="shared" ref="F26:F29" si="20">E26/$E$4</f>
        <v>2.8E-3</v>
      </c>
      <c r="G26" s="29"/>
      <c r="H26" s="29"/>
      <c r="I26" s="29"/>
      <c r="J26" s="29"/>
    </row>
    <row r="27" spans="1:10" ht="15" customHeight="1">
      <c r="A27" s="83" t="s">
        <v>91</v>
      </c>
      <c r="B27" s="84">
        <f t="shared" si="18"/>
        <v>18.46153846153846</v>
      </c>
      <c r="C27" s="85">
        <v>40</v>
      </c>
      <c r="D27" s="84">
        <f>C27*2</f>
        <v>80</v>
      </c>
      <c r="E27" s="84">
        <f t="shared" si="19"/>
        <v>960</v>
      </c>
      <c r="F27" s="86">
        <f t="shared" si="20"/>
        <v>8.0000000000000002E-3</v>
      </c>
      <c r="G27" s="29"/>
      <c r="H27" s="29"/>
      <c r="I27" s="29"/>
      <c r="J27" s="29"/>
    </row>
    <row r="28" spans="1:10" ht="15" customHeight="1">
      <c r="A28" s="83" t="s">
        <v>22</v>
      </c>
      <c r="B28" s="84">
        <f t="shared" si="18"/>
        <v>161.53846153846155</v>
      </c>
      <c r="C28" s="84">
        <f>D28/2</f>
        <v>350</v>
      </c>
      <c r="D28" s="85">
        <v>700</v>
      </c>
      <c r="E28" s="84">
        <f t="shared" si="19"/>
        <v>8400</v>
      </c>
      <c r="F28" s="86">
        <f t="shared" si="20"/>
        <v>7.0000000000000007E-2</v>
      </c>
      <c r="G28" s="29"/>
      <c r="H28" s="29"/>
      <c r="I28" s="29"/>
      <c r="J28" s="29"/>
    </row>
    <row r="29" spans="1:10" ht="17.25">
      <c r="A29" s="87" t="s">
        <v>92</v>
      </c>
      <c r="B29" s="88"/>
      <c r="C29" s="88"/>
      <c r="D29" s="89">
        <f t="shared" ref="D29:E29" si="21">SUM(D26:D28)</f>
        <v>808</v>
      </c>
      <c r="E29" s="89">
        <f t="shared" si="21"/>
        <v>9696</v>
      </c>
      <c r="F29" s="32">
        <f t="shared" si="20"/>
        <v>8.0799999999999997E-2</v>
      </c>
      <c r="G29" s="29"/>
      <c r="H29" s="29"/>
      <c r="I29" s="29"/>
      <c r="J29" s="29"/>
    </row>
    <row r="30" spans="1:10">
      <c r="A30" s="33"/>
      <c r="B30" s="34"/>
      <c r="C30" s="34"/>
      <c r="D30" s="34"/>
      <c r="E30" s="34"/>
      <c r="F30" s="35"/>
      <c r="G30" s="29"/>
      <c r="H30" s="29"/>
      <c r="I30" s="29"/>
      <c r="J30" s="29"/>
    </row>
    <row r="31" spans="1:10" ht="17.25">
      <c r="A31" s="83" t="s">
        <v>36</v>
      </c>
      <c r="B31" s="84">
        <f t="shared" ref="B31:B34" si="22">E31/52</f>
        <v>184.61538461538461</v>
      </c>
      <c r="C31" s="85">
        <v>400</v>
      </c>
      <c r="D31" s="84">
        <f t="shared" ref="D31:D33" si="23">C31*2</f>
        <v>800</v>
      </c>
      <c r="E31" s="84">
        <f t="shared" ref="E31:E33" si="24">D31*12</f>
        <v>9600</v>
      </c>
      <c r="F31" s="86">
        <f t="shared" ref="F31:F39" si="25">E31/$E$4</f>
        <v>0.08</v>
      </c>
      <c r="G31" s="29"/>
      <c r="H31" s="29"/>
      <c r="I31" s="29"/>
      <c r="J31" s="29"/>
    </row>
    <row r="32" spans="1:10" ht="17.25">
      <c r="A32" s="83" t="s">
        <v>37</v>
      </c>
      <c r="B32" s="84">
        <f t="shared" si="22"/>
        <v>0</v>
      </c>
      <c r="C32" s="84">
        <v>0</v>
      </c>
      <c r="D32" s="84">
        <f t="shared" si="23"/>
        <v>0</v>
      </c>
      <c r="E32" s="84">
        <f t="shared" si="24"/>
        <v>0</v>
      </c>
      <c r="F32" s="86">
        <f t="shared" si="25"/>
        <v>0</v>
      </c>
      <c r="G32" s="29"/>
      <c r="H32" s="29"/>
      <c r="I32" s="29"/>
      <c r="J32" s="29"/>
    </row>
    <row r="33" spans="1:10" ht="17.25">
      <c r="A33" s="83" t="s">
        <v>38</v>
      </c>
      <c r="B33" s="84">
        <f t="shared" si="22"/>
        <v>5.7692307692307692</v>
      </c>
      <c r="C33" s="85">
        <v>12.5</v>
      </c>
      <c r="D33" s="84">
        <f t="shared" si="23"/>
        <v>25</v>
      </c>
      <c r="E33" s="84">
        <f t="shared" si="24"/>
        <v>300</v>
      </c>
      <c r="F33" s="86">
        <f t="shared" si="25"/>
        <v>2.5000000000000001E-3</v>
      </c>
      <c r="G33" s="29"/>
      <c r="H33" s="29"/>
      <c r="I33" s="29"/>
      <c r="J33" s="29"/>
    </row>
    <row r="34" spans="1:10" ht="17.25">
      <c r="A34" s="83" t="s">
        <v>39</v>
      </c>
      <c r="B34" s="84">
        <f t="shared" si="22"/>
        <v>134.61538461538461</v>
      </c>
      <c r="C34" s="84">
        <f t="shared" ref="C34:C38" si="26">D34/2</f>
        <v>291.66666666666669</v>
      </c>
      <c r="D34" s="84">
        <f t="shared" ref="D34:D36" si="27">E34/12</f>
        <v>583.33333333333337</v>
      </c>
      <c r="E34" s="85">
        <v>7000</v>
      </c>
      <c r="F34" s="86">
        <f t="shared" si="25"/>
        <v>5.8333333333333334E-2</v>
      </c>
      <c r="G34" s="29"/>
      <c r="H34" s="29"/>
      <c r="I34" s="29"/>
      <c r="J34" s="29"/>
    </row>
    <row r="35" spans="1:10" ht="17.25">
      <c r="A35" s="83" t="s">
        <v>40</v>
      </c>
      <c r="B35" s="85">
        <v>120</v>
      </c>
      <c r="C35" s="84">
        <f t="shared" si="26"/>
        <v>260</v>
      </c>
      <c r="D35" s="84">
        <f t="shared" si="27"/>
        <v>520</v>
      </c>
      <c r="E35" s="84">
        <f t="shared" ref="E35:E36" si="28">B35*52</f>
        <v>6240</v>
      </c>
      <c r="F35" s="86">
        <f t="shared" si="25"/>
        <v>5.1999999999999998E-2</v>
      </c>
      <c r="G35" s="29"/>
      <c r="H35" s="29"/>
      <c r="I35" s="29"/>
      <c r="J35" s="29"/>
    </row>
    <row r="36" spans="1:10" ht="17.25">
      <c r="A36" s="83" t="s">
        <v>41</v>
      </c>
      <c r="B36" s="85">
        <v>140</v>
      </c>
      <c r="C36" s="84">
        <f t="shared" si="26"/>
        <v>303.33333333333331</v>
      </c>
      <c r="D36" s="84">
        <f t="shared" si="27"/>
        <v>606.66666666666663</v>
      </c>
      <c r="E36" s="84">
        <f t="shared" si="28"/>
        <v>7280</v>
      </c>
      <c r="F36" s="86">
        <f t="shared" si="25"/>
        <v>6.0666666666666667E-2</v>
      </c>
      <c r="G36" s="29"/>
      <c r="H36" s="29"/>
      <c r="I36" s="29"/>
      <c r="J36" s="29"/>
    </row>
    <row r="37" spans="1:10" ht="17.25">
      <c r="A37" s="83" t="s">
        <v>42</v>
      </c>
      <c r="B37" s="84">
        <f t="shared" ref="B37:B38" si="29">E37/52</f>
        <v>30</v>
      </c>
      <c r="C37" s="84">
        <f t="shared" si="26"/>
        <v>65</v>
      </c>
      <c r="D37" s="85">
        <v>130</v>
      </c>
      <c r="E37" s="84">
        <f t="shared" ref="E37:E38" si="30">D37*12</f>
        <v>1560</v>
      </c>
      <c r="F37" s="86">
        <f t="shared" si="25"/>
        <v>1.2999999999999999E-2</v>
      </c>
      <c r="G37" s="29"/>
      <c r="H37" s="29"/>
      <c r="I37" s="29"/>
      <c r="J37" s="29"/>
    </row>
    <row r="38" spans="1:10" ht="17.25">
      <c r="A38" s="83" t="s">
        <v>93</v>
      </c>
      <c r="B38" s="84">
        <f t="shared" si="29"/>
        <v>192.69230769230768</v>
      </c>
      <c r="C38" s="84">
        <f t="shared" si="26"/>
        <v>417.5</v>
      </c>
      <c r="D38" s="85">
        <f>$D$39-SUM(D31:D37)</f>
        <v>835</v>
      </c>
      <c r="E38" s="84">
        <f t="shared" si="30"/>
        <v>10020</v>
      </c>
      <c r="F38" s="86">
        <f t="shared" si="25"/>
        <v>8.3500000000000005E-2</v>
      </c>
      <c r="G38" s="29"/>
      <c r="H38" s="29"/>
      <c r="I38" s="29"/>
      <c r="J38" s="29"/>
    </row>
    <row r="39" spans="1:10" ht="17.25">
      <c r="A39" s="87" t="s">
        <v>43</v>
      </c>
      <c r="B39" s="93" t="s">
        <v>44</v>
      </c>
      <c r="C39" s="88"/>
      <c r="D39" s="94">
        <v>3500</v>
      </c>
      <c r="E39" s="89">
        <f>SUM(E31:E38)</f>
        <v>42000</v>
      </c>
      <c r="F39" s="32">
        <f t="shared" si="25"/>
        <v>0.35</v>
      </c>
      <c r="G39" s="29"/>
      <c r="H39" s="29"/>
      <c r="I39" s="29"/>
      <c r="J39" s="29"/>
    </row>
    <row r="40" spans="1:10">
      <c r="A40" s="95"/>
      <c r="B40" s="96"/>
      <c r="C40" s="96"/>
      <c r="D40" s="96"/>
      <c r="E40" s="96"/>
      <c r="F40" s="97"/>
      <c r="G40" s="29"/>
      <c r="H40" s="29"/>
      <c r="I40" s="29"/>
      <c r="J40" s="29"/>
    </row>
    <row r="41" spans="1:10" ht="17.25">
      <c r="A41" s="98" t="s">
        <v>45</v>
      </c>
      <c r="B41" s="99">
        <f>E41/52</f>
        <v>365.8684615384617</v>
      </c>
      <c r="C41" s="99">
        <f>D41/2</f>
        <v>792.71500000000026</v>
      </c>
      <c r="D41" s="99">
        <f>E41/12</f>
        <v>1585.4300000000005</v>
      </c>
      <c r="E41" s="99">
        <f>$E$4*F41</f>
        <v>19025.160000000007</v>
      </c>
      <c r="F41" s="100">
        <f>$F$4-F39-F29-F24-F17-F12</f>
        <v>0.15854300000000005</v>
      </c>
      <c r="G41" s="29"/>
      <c r="H41" s="29"/>
      <c r="I41" s="29"/>
      <c r="J41" s="29"/>
    </row>
    <row r="42" spans="1:10">
      <c r="A42" s="29"/>
      <c r="B42" s="29"/>
      <c r="C42" s="29"/>
      <c r="D42" s="29"/>
      <c r="E42" s="29"/>
      <c r="F42" s="29"/>
      <c r="G42" s="29"/>
      <c r="H42" s="29"/>
      <c r="I42" s="29"/>
      <c r="J42" s="29"/>
    </row>
    <row r="43" spans="1:10">
      <c r="A43" s="29"/>
      <c r="B43" s="29"/>
      <c r="C43" s="29"/>
      <c r="D43" s="29"/>
      <c r="E43" s="29"/>
      <c r="F43" s="29"/>
      <c r="G43" s="29"/>
      <c r="H43" s="29"/>
      <c r="I43" s="29"/>
      <c r="J43" s="29"/>
    </row>
    <row r="44" spans="1:10">
      <c r="A44" s="29"/>
      <c r="B44" s="29"/>
      <c r="C44" s="29"/>
      <c r="D44" s="29"/>
      <c r="E44" s="29"/>
      <c r="F44" s="29"/>
      <c r="G44" s="29"/>
      <c r="H44" s="29"/>
      <c r="I44" s="29"/>
      <c r="J44" s="29"/>
    </row>
    <row r="45" spans="1:10">
      <c r="A45" s="29"/>
      <c r="B45" s="29"/>
      <c r="C45" s="29"/>
      <c r="D45" s="29"/>
      <c r="E45" s="29"/>
      <c r="F45" s="29"/>
      <c r="G45" s="29"/>
      <c r="H45" s="29"/>
      <c r="I45" s="29"/>
      <c r="J45" s="29"/>
    </row>
  </sheetData>
  <mergeCells count="3">
    <mergeCell ref="B1:F1"/>
    <mergeCell ref="H1:I1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Budget Target</vt:lpstr>
      <vt:lpstr>Yearly Template</vt:lpstr>
      <vt:lpstr>2023 Budget Target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Lester Huang</cp:lastModifiedBy>
  <dcterms:modified xsi:type="dcterms:W3CDTF">2024-01-23T04:39:30Z</dcterms:modified>
</cp:coreProperties>
</file>