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olan\nauka\pies\"/>
    </mc:Choice>
  </mc:AlternateContent>
  <xr:revisionPtr revIDLastSave="0" documentId="13_ncr:1_{2EFAD27E-3D85-4284-878F-AB3DF01313B4}" xr6:coauthVersionLast="47" xr6:coauthVersionMax="47" xr10:uidLastSave="{00000000-0000-0000-0000-000000000000}"/>
  <bookViews>
    <workbookView xWindow="43080" yWindow="-120" windowWidth="29040" windowHeight="15720" activeTab="1" xr2:uid="{4351117D-4BAC-4D22-A0D2-EE3AA246DCA7}"/>
  </bookViews>
  <sheets>
    <sheet name="Arkusz1" sheetId="1" r:id="rId1"/>
    <sheet name="Arkusz2" sheetId="2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01" i="2" l="1"/>
  <c r="J2501" i="2"/>
  <c r="K2501" i="2" a="1"/>
  <c r="K2501" i="2" s="1"/>
  <c r="I2497" i="2"/>
  <c r="J2497" i="2"/>
  <c r="K2497" i="2" a="1"/>
  <c r="K2497" i="2" s="1"/>
  <c r="I2500" i="2"/>
  <c r="J2500" i="2"/>
  <c r="K2500" i="2" a="1"/>
  <c r="K2500" i="2" s="1"/>
  <c r="I2499" i="2"/>
  <c r="J2499" i="2"/>
  <c r="K2499" i="2" a="1"/>
  <c r="K2499" i="2" s="1"/>
  <c r="I2498" i="2"/>
  <c r="J2498" i="2"/>
  <c r="K2498" i="2" a="1"/>
  <c r="K2498" i="2" s="1"/>
  <c r="I2496" i="2"/>
  <c r="J2496" i="2"/>
  <c r="K2496" i="2" a="1"/>
  <c r="K2496" i="2" s="1"/>
  <c r="I2495" i="2"/>
  <c r="J2495" i="2"/>
  <c r="K2495" i="2" a="1"/>
  <c r="K2495" i="2" s="1"/>
  <c r="I2494" i="2"/>
  <c r="J2494" i="2"/>
  <c r="K2494" i="2" a="1"/>
  <c r="K2494" i="2" s="1"/>
  <c r="I2493" i="2"/>
  <c r="J2493" i="2"/>
  <c r="K2493" i="2" a="1"/>
  <c r="K2493" i="2" s="1"/>
  <c r="I2492" i="2"/>
  <c r="J2492" i="2"/>
  <c r="K2492" i="2" a="1"/>
  <c r="K2492" i="2" s="1"/>
  <c r="I2491" i="2"/>
  <c r="J2491" i="2"/>
  <c r="K2491" i="2" a="1"/>
  <c r="K2491" i="2" s="1"/>
  <c r="I2487" i="2"/>
  <c r="J2487" i="2"/>
  <c r="K2487" i="2" a="1"/>
  <c r="K2487" i="2" s="1"/>
  <c r="I2490" i="2"/>
  <c r="J2490" i="2"/>
  <c r="K2490" i="2" a="1"/>
  <c r="K2490" i="2" s="1"/>
  <c r="I2489" i="2"/>
  <c r="J2489" i="2"/>
  <c r="K2489" i="2" a="1"/>
  <c r="K2489" i="2" s="1"/>
  <c r="I2488" i="2"/>
  <c r="J2488" i="2"/>
  <c r="K2488" i="2" a="1"/>
  <c r="K2488" i="2" s="1"/>
  <c r="I2486" i="2"/>
  <c r="J2486" i="2"/>
  <c r="K2486" i="2" a="1"/>
  <c r="K2486" i="2" s="1"/>
  <c r="I2485" i="2"/>
  <c r="J2485" i="2"/>
  <c r="K2485" i="2" a="1"/>
  <c r="K2485" i="2" s="1"/>
  <c r="I2484" i="2"/>
  <c r="J2484" i="2"/>
  <c r="K2484" i="2" a="1"/>
  <c r="K2484" i="2" s="1"/>
  <c r="I2483" i="2"/>
  <c r="J2483" i="2"/>
  <c r="K2483" i="2" a="1"/>
  <c r="K2483" i="2" s="1"/>
  <c r="I2482" i="2"/>
  <c r="J2482" i="2"/>
  <c r="K2482" i="2" a="1"/>
  <c r="K2482" i="2" s="1"/>
  <c r="I2481" i="2"/>
  <c r="J2481" i="2"/>
  <c r="K2481" i="2" a="1"/>
  <c r="K2481" i="2" s="1"/>
  <c r="I2480" i="2"/>
  <c r="J2480" i="2"/>
  <c r="K2480" i="2" a="1"/>
  <c r="K2480" i="2" s="1"/>
  <c r="I2479" i="2"/>
  <c r="J2479" i="2"/>
  <c r="K2479" i="2" a="1"/>
  <c r="K2479" i="2" s="1"/>
  <c r="I2478" i="2"/>
  <c r="J2478" i="2"/>
  <c r="K2478" i="2" a="1"/>
  <c r="K2478" i="2" s="1"/>
  <c r="I2477" i="2"/>
  <c r="J2477" i="2"/>
  <c r="K2477" i="2" a="1"/>
  <c r="K2477" i="2" s="1"/>
  <c r="I2476" i="2"/>
  <c r="J2476" i="2"/>
  <c r="K2476" i="2" a="1"/>
  <c r="K2476" i="2" s="1"/>
  <c r="I2475" i="2"/>
  <c r="J2475" i="2"/>
  <c r="K2475" i="2" a="1"/>
  <c r="K2475" i="2" s="1"/>
  <c r="I2474" i="2"/>
  <c r="J2474" i="2"/>
  <c r="K2474" i="2" a="1"/>
  <c r="K2474" i="2" s="1"/>
  <c r="I2473" i="2"/>
  <c r="J2473" i="2"/>
  <c r="K2473" i="2" a="1"/>
  <c r="K2473" i="2" s="1"/>
  <c r="I2472" i="2"/>
  <c r="J2472" i="2"/>
  <c r="K2472" i="2" a="1"/>
  <c r="K2472" i="2" s="1"/>
  <c r="I2471" i="2"/>
  <c r="J2471" i="2"/>
  <c r="K2471" i="2" a="1"/>
  <c r="K2471" i="2" s="1"/>
  <c r="I2469" i="2"/>
  <c r="I2470" i="2"/>
  <c r="J2469" i="2"/>
  <c r="J2470" i="2"/>
  <c r="K2469" i="2" a="1"/>
  <c r="K2469" i="2" s="1"/>
  <c r="K2470" i="2" a="1"/>
  <c r="K2470" i="2" s="1"/>
  <c r="I2468" i="2"/>
  <c r="J2468" i="2"/>
  <c r="K2468" i="2" a="1"/>
  <c r="K2468" i="2" s="1"/>
  <c r="I2467" i="2"/>
  <c r="J2467" i="2"/>
  <c r="K2467" i="2" a="1"/>
  <c r="K2467" i="2" s="1"/>
  <c r="I2466" i="2"/>
  <c r="J2466" i="2"/>
  <c r="K2466" i="2" a="1"/>
  <c r="K2466" i="2" s="1"/>
  <c r="I2465" i="2"/>
  <c r="J2465" i="2"/>
  <c r="K2465" i="2" a="1"/>
  <c r="K2465" i="2" s="1"/>
  <c r="I2464" i="2" l="1"/>
  <c r="J2464" i="2"/>
  <c r="K2464" i="2" a="1"/>
  <c r="K2464" i="2" s="1"/>
  <c r="I2463" i="2"/>
  <c r="J2463" i="2"/>
  <c r="K2463" i="2" a="1"/>
  <c r="K2463" i="2" s="1"/>
  <c r="I2462" i="2"/>
  <c r="J2462" i="2"/>
  <c r="K2462" i="2" a="1"/>
  <c r="K2462" i="2" s="1"/>
  <c r="I2453" i="2"/>
  <c r="J2453" i="2"/>
  <c r="K2453" i="2" a="1"/>
  <c r="K2453" i="2" s="1"/>
  <c r="I2461" i="2"/>
  <c r="J2461" i="2"/>
  <c r="K2461" i="2" a="1"/>
  <c r="K2461" i="2" s="1"/>
  <c r="I2460" i="2"/>
  <c r="J2460" i="2"/>
  <c r="K2460" i="2" a="1"/>
  <c r="K2460" i="2" s="1"/>
  <c r="I2459" i="2"/>
  <c r="J2459" i="2"/>
  <c r="K2459" i="2" a="1"/>
  <c r="K2459" i="2" s="1"/>
  <c r="I2458" i="2"/>
  <c r="J2458" i="2"/>
  <c r="K2458" i="2" a="1"/>
  <c r="K2458" i="2" s="1"/>
  <c r="I2457" i="2"/>
  <c r="J2457" i="2"/>
  <c r="K2457" i="2" a="1"/>
  <c r="K2457" i="2" s="1"/>
  <c r="I2456" i="2"/>
  <c r="J2456" i="2"/>
  <c r="K2456" i="2" a="1"/>
  <c r="K2456" i="2" s="1"/>
  <c r="I2455" i="2"/>
  <c r="J2455" i="2"/>
  <c r="K2455" i="2" a="1"/>
  <c r="K2455" i="2" s="1"/>
  <c r="I2454" i="2"/>
  <c r="J2454" i="2"/>
  <c r="K2454" i="2" a="1"/>
  <c r="K2454" i="2" s="1"/>
  <c r="I2452" i="2"/>
  <c r="J2452" i="2"/>
  <c r="K2452" i="2" a="1"/>
  <c r="K2452" i="2" s="1"/>
  <c r="I2451" i="2"/>
  <c r="J2451" i="2"/>
  <c r="K2451" i="2" a="1"/>
  <c r="K2451" i="2" s="1"/>
  <c r="I2450" i="2"/>
  <c r="J2450" i="2"/>
  <c r="K2450" i="2" a="1"/>
  <c r="K2450" i="2" s="1"/>
  <c r="I2449" i="2"/>
  <c r="J2449" i="2"/>
  <c r="K2449" i="2" a="1"/>
  <c r="K2449" i="2" s="1"/>
  <c r="I2448" i="2"/>
  <c r="J2448" i="2"/>
  <c r="K2448" i="2" a="1"/>
  <c r="K2448" i="2" s="1"/>
  <c r="I2447" i="2" l="1"/>
  <c r="J2447" i="2"/>
  <c r="K2447" i="2" a="1"/>
  <c r="K2447" i="2" s="1"/>
  <c r="I2446" i="2"/>
  <c r="J2446" i="2"/>
  <c r="K2446" i="2" a="1"/>
  <c r="K2446" i="2" s="1"/>
  <c r="I2445" i="2"/>
  <c r="J2445" i="2"/>
  <c r="K2445" i="2" a="1"/>
  <c r="K2445" i="2" s="1"/>
  <c r="I2444" i="2"/>
  <c r="J2444" i="2"/>
  <c r="K2444" i="2" a="1"/>
  <c r="K2444" i="2" s="1"/>
  <c r="I2443" i="2"/>
  <c r="J2443" i="2"/>
  <c r="K2443" i="2" a="1"/>
  <c r="K2443" i="2" s="1"/>
  <c r="I2442" i="2"/>
  <c r="J2442" i="2"/>
  <c r="K2442" i="2" a="1"/>
  <c r="K2442" i="2" s="1"/>
  <c r="I2441" i="2"/>
  <c r="J2441" i="2"/>
  <c r="K2441" i="2" a="1"/>
  <c r="K2441" i="2" s="1"/>
  <c r="I2440" i="2"/>
  <c r="J2440" i="2"/>
  <c r="K2440" i="2" a="1"/>
  <c r="K2440" i="2" s="1"/>
  <c r="I2439" i="2"/>
  <c r="J2439" i="2"/>
  <c r="K2439" i="2" a="1"/>
  <c r="K2439" i="2" s="1"/>
  <c r="I2438" i="2"/>
  <c r="J2438" i="2"/>
  <c r="K2438" i="2" a="1"/>
  <c r="K2438" i="2" s="1"/>
  <c r="I2437" i="2"/>
  <c r="J2437" i="2"/>
  <c r="K2437" i="2" a="1"/>
  <c r="K2437" i="2" s="1"/>
  <c r="I2436" i="2"/>
  <c r="J2436" i="2"/>
  <c r="K2436" i="2" a="1"/>
  <c r="K2436" i="2" s="1"/>
  <c r="I2424" i="2"/>
  <c r="J2424" i="2"/>
  <c r="K2424" i="2" a="1"/>
  <c r="K2424" i="2" s="1"/>
  <c r="I2431" i="2"/>
  <c r="J2431" i="2"/>
  <c r="K2431" i="2" a="1"/>
  <c r="K2431" i="2" s="1"/>
  <c r="I2435" i="2"/>
  <c r="J2435" i="2"/>
  <c r="K2435" i="2" a="1"/>
  <c r="K2435" i="2" s="1"/>
  <c r="I2434" i="2"/>
  <c r="J2434" i="2"/>
  <c r="K2434" i="2" a="1"/>
  <c r="K2434" i="2" s="1"/>
  <c r="I2433" i="2"/>
  <c r="J2433" i="2"/>
  <c r="K2433" i="2" a="1"/>
  <c r="K2433" i="2" s="1"/>
  <c r="I2432" i="2"/>
  <c r="J2432" i="2"/>
  <c r="K2432" i="2" a="1"/>
  <c r="K2432" i="2" s="1"/>
  <c r="I2430" i="2"/>
  <c r="J2430" i="2"/>
  <c r="K2430" i="2" a="1"/>
  <c r="K2430" i="2" s="1"/>
  <c r="I2429" i="2"/>
  <c r="J2429" i="2"/>
  <c r="K2429" i="2" a="1"/>
  <c r="K2429" i="2" s="1"/>
  <c r="I2428" i="2"/>
  <c r="J2428" i="2"/>
  <c r="K2428" i="2" a="1"/>
  <c r="K2428" i="2" s="1"/>
  <c r="I2427" i="2"/>
  <c r="J2427" i="2"/>
  <c r="K2427" i="2" a="1"/>
  <c r="K2427" i="2" s="1"/>
  <c r="I2426" i="2"/>
  <c r="J2426" i="2"/>
  <c r="K2426" i="2" a="1"/>
  <c r="K2426" i="2" s="1"/>
  <c r="I2425" i="2"/>
  <c r="J2425" i="2"/>
  <c r="K2425" i="2" a="1"/>
  <c r="K2425" i="2" s="1"/>
  <c r="I2423" i="2"/>
  <c r="J2423" i="2"/>
  <c r="K2423" i="2" a="1"/>
  <c r="K2423" i="2" s="1"/>
  <c r="I2422" i="2"/>
  <c r="J2422" i="2"/>
  <c r="K2422" i="2" a="1"/>
  <c r="K2422" i="2" s="1"/>
  <c r="I2421" i="2"/>
  <c r="J2421" i="2"/>
  <c r="K2421" i="2" a="1"/>
  <c r="K2421" i="2" s="1"/>
  <c r="I2420" i="2"/>
  <c r="J2420" i="2"/>
  <c r="K2420" i="2" a="1"/>
  <c r="K2420" i="2" s="1"/>
  <c r="I2419" i="2"/>
  <c r="J2419" i="2"/>
  <c r="K2419" i="2" a="1"/>
  <c r="K2419" i="2" s="1"/>
  <c r="I2416" i="2"/>
  <c r="J2416" i="2"/>
  <c r="K2416" i="2" a="1"/>
  <c r="K2416" i="2" s="1"/>
  <c r="I2418" i="2"/>
  <c r="J2418" i="2"/>
  <c r="K2418" i="2" a="1"/>
  <c r="K2418" i="2" s="1"/>
  <c r="I2417" i="2"/>
  <c r="J2417" i="2"/>
  <c r="K2417" i="2" a="1"/>
  <c r="K2417" i="2" s="1"/>
  <c r="I2415" i="2"/>
  <c r="J2415" i="2"/>
  <c r="K2415" i="2" a="1"/>
  <c r="K2415" i="2" s="1"/>
  <c r="I2414" i="2"/>
  <c r="J2414" i="2"/>
  <c r="K2414" i="2" a="1"/>
  <c r="K2414" i="2" s="1"/>
  <c r="I2413" i="2"/>
  <c r="J2413" i="2"/>
  <c r="K2413" i="2" a="1"/>
  <c r="K2413" i="2" s="1"/>
  <c r="I2412" i="2"/>
  <c r="J2412" i="2"/>
  <c r="K2412" i="2" a="1"/>
  <c r="K2412" i="2" s="1"/>
  <c r="I2411" i="2"/>
  <c r="J2411" i="2"/>
  <c r="K2411" i="2" a="1"/>
  <c r="K2411" i="2" s="1"/>
  <c r="I2410" i="2"/>
  <c r="J2410" i="2"/>
  <c r="K2410" i="2" a="1"/>
  <c r="K2410" i="2" s="1"/>
  <c r="I2409" i="2"/>
  <c r="J2409" i="2"/>
  <c r="K2409" i="2" a="1"/>
  <c r="K2409" i="2" s="1"/>
  <c r="I2408" i="2"/>
  <c r="J2408" i="2"/>
  <c r="K2408" i="2" a="1"/>
  <c r="K2408" i="2" s="1"/>
  <c r="I2407" i="2"/>
  <c r="J2407" i="2"/>
  <c r="K2407" i="2" a="1"/>
  <c r="K2407" i="2" s="1"/>
  <c r="I2406" i="2"/>
  <c r="J2406" i="2"/>
  <c r="K2406" i="2" a="1"/>
  <c r="K2406" i="2" s="1"/>
  <c r="I2405" i="2"/>
  <c r="J2405" i="2"/>
  <c r="K2405" i="2" a="1"/>
  <c r="K2405" i="2" s="1"/>
  <c r="I2404" i="2"/>
  <c r="J2404" i="2"/>
  <c r="K2404" i="2" a="1"/>
  <c r="K2404" i="2" s="1"/>
  <c r="I2403" i="2"/>
  <c r="J2403" i="2"/>
  <c r="K2403" i="2" a="1"/>
  <c r="K2403" i="2" s="1"/>
  <c r="I2402" i="2"/>
  <c r="J2402" i="2"/>
  <c r="K2402" i="2" a="1"/>
  <c r="K2402" i="2" s="1"/>
  <c r="I2401" i="2"/>
  <c r="J2401" i="2"/>
  <c r="K2401" i="2" a="1"/>
  <c r="K2401" i="2" s="1"/>
  <c r="I2400" i="2"/>
  <c r="J2400" i="2"/>
  <c r="K2400" i="2" a="1"/>
  <c r="K2400" i="2" s="1"/>
  <c r="I2399" i="2"/>
  <c r="J2399" i="2"/>
  <c r="K2399" i="2" a="1"/>
  <c r="K2399" i="2" s="1"/>
  <c r="I2396" i="2"/>
  <c r="J2396" i="2"/>
  <c r="K2396" i="2" a="1"/>
  <c r="K2396" i="2" s="1"/>
  <c r="I2398" i="2"/>
  <c r="J2398" i="2"/>
  <c r="K2398" i="2" a="1"/>
  <c r="K2398" i="2" s="1"/>
  <c r="I2397" i="2"/>
  <c r="J2397" i="2"/>
  <c r="K2397" i="2" a="1"/>
  <c r="K2397" i="2" s="1"/>
  <c r="I2395" i="2"/>
  <c r="J2395" i="2"/>
  <c r="K2395" i="2" a="1"/>
  <c r="K2395" i="2" s="1"/>
  <c r="I2394" i="2"/>
  <c r="J2394" i="2"/>
  <c r="K2394" i="2" a="1"/>
  <c r="K2394" i="2" s="1"/>
  <c r="I2393" i="2"/>
  <c r="J2393" i="2"/>
  <c r="K2393" i="2" a="1"/>
  <c r="K2393" i="2" s="1"/>
  <c r="I2392" i="2"/>
  <c r="J2392" i="2"/>
  <c r="K2392" i="2" a="1"/>
  <c r="K2392" i="2" s="1"/>
  <c r="I2391" i="2"/>
  <c r="J2391" i="2"/>
  <c r="K2391" i="2" a="1"/>
  <c r="K2391" i="2" s="1"/>
  <c r="I2390" i="2"/>
  <c r="J2390" i="2"/>
  <c r="K2390" i="2" a="1"/>
  <c r="K2390" i="2" s="1"/>
  <c r="I2389" i="2"/>
  <c r="J2389" i="2"/>
  <c r="K2389" i="2" a="1"/>
  <c r="K2389" i="2" s="1"/>
  <c r="I2388" i="2"/>
  <c r="J2388" i="2"/>
  <c r="K2388" i="2" a="1"/>
  <c r="K2388" i="2" s="1"/>
  <c r="I2387" i="2"/>
  <c r="J2387" i="2"/>
  <c r="K2387" i="2" a="1"/>
  <c r="K2387" i="2" s="1"/>
  <c r="I2376" i="2"/>
  <c r="J2376" i="2"/>
  <c r="K2376" i="2" a="1"/>
  <c r="K2376" i="2" s="1"/>
  <c r="I2386" i="2"/>
  <c r="J2386" i="2"/>
  <c r="K2386" i="2" a="1"/>
  <c r="K2386" i="2" s="1"/>
  <c r="I2385" i="2"/>
  <c r="J2385" i="2"/>
  <c r="K2385" i="2" a="1"/>
  <c r="K2385" i="2" s="1"/>
  <c r="I2384" i="2"/>
  <c r="J2384" i="2"/>
  <c r="K2384" i="2" a="1"/>
  <c r="K2384" i="2" s="1"/>
  <c r="I2383" i="2"/>
  <c r="J2383" i="2"/>
  <c r="K2383" i="2" a="1"/>
  <c r="K2383" i="2" s="1"/>
  <c r="I2382" i="2"/>
  <c r="J2382" i="2"/>
  <c r="K2382" i="2" a="1"/>
  <c r="K2382" i="2" s="1"/>
  <c r="I2381" i="2"/>
  <c r="J2381" i="2"/>
  <c r="K2381" i="2" a="1"/>
  <c r="K2381" i="2" s="1"/>
  <c r="I2380" i="2"/>
  <c r="J2380" i="2"/>
  <c r="K2380" i="2" a="1"/>
  <c r="K2380" i="2" s="1"/>
  <c r="J2379" i="2"/>
  <c r="I2379" i="2"/>
  <c r="K2379" i="2" a="1"/>
  <c r="K2379" i="2" s="1"/>
  <c r="I2378" i="2"/>
  <c r="J2378" i="2"/>
  <c r="K2378" i="2" a="1"/>
  <c r="K2378" i="2" s="1"/>
  <c r="I2377" i="2"/>
  <c r="J2377" i="2"/>
  <c r="K2377" i="2" a="1"/>
  <c r="K2377" i="2" s="1"/>
  <c r="I2375" i="2"/>
  <c r="J2375" i="2"/>
  <c r="K2375" i="2" a="1"/>
  <c r="K2375" i="2" s="1"/>
  <c r="I2374" i="2"/>
  <c r="J2374" i="2"/>
  <c r="K2374" i="2" a="1"/>
  <c r="K2374" i="2" s="1"/>
  <c r="I2373" i="2"/>
  <c r="J2373" i="2"/>
  <c r="K2373" i="2" a="1"/>
  <c r="K2373" i="2" s="1"/>
  <c r="I2372" i="2"/>
  <c r="J2372" i="2"/>
  <c r="K2372" i="2" a="1"/>
  <c r="K2372" i="2" s="1"/>
  <c r="I2371" i="2"/>
  <c r="J2371" i="2"/>
  <c r="K2371" i="2" a="1"/>
  <c r="K2371" i="2" s="1"/>
  <c r="I2370" i="2"/>
  <c r="J2370" i="2"/>
  <c r="K2370" i="2" a="1"/>
  <c r="K2370" i="2" s="1"/>
  <c r="I2369" i="2"/>
  <c r="J2369" i="2"/>
  <c r="K2369" i="2" a="1"/>
  <c r="K2369" i="2" s="1"/>
  <c r="I2368" i="2"/>
  <c r="J2368" i="2"/>
  <c r="K2368" i="2" a="1"/>
  <c r="K2368" i="2" s="1"/>
  <c r="I2367" i="2"/>
  <c r="J2367" i="2"/>
  <c r="K2367" i="2" a="1"/>
  <c r="K2367" i="2" s="1"/>
  <c r="I2366" i="2"/>
  <c r="J2366" i="2"/>
  <c r="K2366" i="2" a="1"/>
  <c r="K2366" i="2" s="1"/>
  <c r="I2365" i="2"/>
  <c r="J2365" i="2"/>
  <c r="K2365" i="2" a="1"/>
  <c r="K2365" i="2" s="1"/>
  <c r="I2364" i="2"/>
  <c r="J2364" i="2"/>
  <c r="K2364" i="2" a="1"/>
  <c r="K2364" i="2" s="1"/>
  <c r="I2363" i="2"/>
  <c r="J2363" i="2"/>
  <c r="K2363" i="2" a="1"/>
  <c r="K2363" i="2" s="1"/>
  <c r="I2362" i="2"/>
  <c r="J2362" i="2"/>
  <c r="K2362" i="2" a="1"/>
  <c r="K2362" i="2" s="1"/>
  <c r="I2361" i="2"/>
  <c r="J2361" i="2"/>
  <c r="K2361" i="2" a="1"/>
  <c r="K2361" i="2" s="1"/>
  <c r="I2360" i="2"/>
  <c r="J2360" i="2"/>
  <c r="K2360" i="2" a="1"/>
  <c r="K2360" i="2" s="1"/>
  <c r="I2359" i="2"/>
  <c r="J2359" i="2"/>
  <c r="K2359" i="2" a="1"/>
  <c r="K2359" i="2" s="1"/>
  <c r="I2358" i="2"/>
  <c r="J2358" i="2"/>
  <c r="K2358" i="2" a="1"/>
  <c r="K2358" i="2" s="1"/>
  <c r="I2357" i="2"/>
  <c r="J2357" i="2"/>
  <c r="K2357" i="2" a="1"/>
  <c r="K2357" i="2" s="1"/>
  <c r="I2356" i="2"/>
  <c r="J2356" i="2"/>
  <c r="K2356" i="2" a="1"/>
  <c r="K2356" i="2" s="1"/>
  <c r="I2355" i="2"/>
  <c r="J2355" i="2"/>
  <c r="K2355" i="2" a="1"/>
  <c r="K2355" i="2" s="1"/>
  <c r="I2354" i="2"/>
  <c r="J2354" i="2"/>
  <c r="K2354" i="2" a="1"/>
  <c r="K2354" i="2" s="1"/>
  <c r="I2353" i="2"/>
  <c r="J2353" i="2"/>
  <c r="K2353" i="2" a="1"/>
  <c r="K2353" i="2" s="1"/>
  <c r="I2352" i="2"/>
  <c r="J2352" i="2"/>
  <c r="K2352" i="2" a="1"/>
  <c r="K2352" i="2" s="1"/>
  <c r="I2348" i="2"/>
  <c r="J2348" i="2"/>
  <c r="K2348" i="2" a="1"/>
  <c r="K2348" i="2" s="1"/>
  <c r="I2351" i="2"/>
  <c r="J2351" i="2"/>
  <c r="K2351" i="2" a="1"/>
  <c r="K2351" i="2" s="1"/>
  <c r="I2350" i="2"/>
  <c r="J2350" i="2"/>
  <c r="K2350" i="2" a="1"/>
  <c r="K2350" i="2" s="1"/>
  <c r="I2349" i="2"/>
  <c r="J2349" i="2"/>
  <c r="K2349" i="2" a="1"/>
  <c r="K2349" i="2" s="1"/>
  <c r="I2347" i="2"/>
  <c r="J2347" i="2"/>
  <c r="K2347" i="2" a="1"/>
  <c r="K2347" i="2" s="1"/>
  <c r="I2346" i="2"/>
  <c r="J2346" i="2"/>
  <c r="K2346" i="2" a="1"/>
  <c r="K2346" i="2" s="1"/>
  <c r="I2345" i="2"/>
  <c r="J2345" i="2"/>
  <c r="K2345" i="2" a="1"/>
  <c r="K2345" i="2" s="1"/>
  <c r="I2344" i="2"/>
  <c r="J2344" i="2"/>
  <c r="K2344" i="2" a="1"/>
  <c r="K2344" i="2" s="1"/>
  <c r="I2343" i="2"/>
  <c r="J2343" i="2"/>
  <c r="K2343" i="2" a="1"/>
  <c r="K2343" i="2" s="1"/>
  <c r="I2342" i="2"/>
  <c r="J2342" i="2"/>
  <c r="K2342" i="2" a="1"/>
  <c r="K2342" i="2" s="1"/>
  <c r="I2338" i="2" l="1"/>
  <c r="J2338" i="2"/>
  <c r="K2338" i="2" a="1"/>
  <c r="K2338" i="2" s="1"/>
  <c r="I2339" i="2"/>
  <c r="J2339" i="2"/>
  <c r="K2339" i="2" a="1"/>
  <c r="K2339" i="2" s="1"/>
  <c r="I2341" i="2"/>
  <c r="J2341" i="2"/>
  <c r="K2341" i="2" a="1"/>
  <c r="K2341" i="2" s="1"/>
  <c r="I2340" i="2"/>
  <c r="J2340" i="2"/>
  <c r="K2340" i="2" a="1"/>
  <c r="K2340" i="2" s="1"/>
  <c r="I2337" i="2"/>
  <c r="J2337" i="2"/>
  <c r="K2337" i="2" a="1"/>
  <c r="K2337" i="2" s="1"/>
  <c r="I2336" i="2"/>
  <c r="J2336" i="2"/>
  <c r="K2336" i="2" a="1"/>
  <c r="K2336" i="2" s="1"/>
  <c r="I2335" i="2"/>
  <c r="J2335" i="2"/>
  <c r="K2335" i="2" a="1"/>
  <c r="K2335" i="2" s="1"/>
  <c r="I2334" i="2"/>
  <c r="J2334" i="2"/>
  <c r="K2334" i="2" a="1"/>
  <c r="K2334" i="2" s="1"/>
  <c r="I2333" i="2"/>
  <c r="J2333" i="2"/>
  <c r="K2333" i="2" a="1"/>
  <c r="K2333" i="2" s="1"/>
  <c r="I2332" i="2"/>
  <c r="J2332" i="2"/>
  <c r="K2332" i="2" a="1"/>
  <c r="K2332" i="2" s="1"/>
  <c r="I2331" i="2"/>
  <c r="J2331" i="2"/>
  <c r="K2331" i="2" a="1"/>
  <c r="K2331" i="2" s="1"/>
  <c r="I2330" i="2"/>
  <c r="J2330" i="2"/>
  <c r="K2330" i="2" a="1"/>
  <c r="K2330" i="2" s="1"/>
  <c r="I2329" i="2"/>
  <c r="J2329" i="2"/>
  <c r="K2329" i="2" a="1"/>
  <c r="K2329" i="2" s="1"/>
  <c r="I2328" i="2"/>
  <c r="J2328" i="2"/>
  <c r="K2328" i="2" a="1"/>
  <c r="K2328" i="2" s="1"/>
  <c r="I2327" i="2"/>
  <c r="J2327" i="2"/>
  <c r="K2327" i="2" a="1"/>
  <c r="K2327" i="2" s="1"/>
  <c r="I2326" i="2"/>
  <c r="J2326" i="2"/>
  <c r="K2326" i="2" a="1"/>
  <c r="K2326" i="2" s="1"/>
  <c r="I2325" i="2"/>
  <c r="J2325" i="2"/>
  <c r="K2325" i="2" a="1"/>
  <c r="K2325" i="2" s="1"/>
  <c r="I2324" i="2"/>
  <c r="J2324" i="2"/>
  <c r="K2324" i="2" a="1"/>
  <c r="K2324" i="2" s="1"/>
  <c r="I2323" i="2"/>
  <c r="J2323" i="2"/>
  <c r="K2323" i="2" a="1"/>
  <c r="K2323" i="2" s="1"/>
  <c r="I2322" i="2"/>
  <c r="J2322" i="2"/>
  <c r="K2322" i="2" a="1"/>
  <c r="K2322" i="2" s="1"/>
  <c r="I2321" i="2"/>
  <c r="J2321" i="2"/>
  <c r="K2321" i="2" a="1"/>
  <c r="K2321" i="2" s="1"/>
  <c r="I2320" i="2"/>
  <c r="J2320" i="2"/>
  <c r="K2320" i="2" a="1"/>
  <c r="K2320" i="2" s="1"/>
  <c r="I2319" i="2"/>
  <c r="J2319" i="2"/>
  <c r="K2319" i="2" a="1"/>
  <c r="K2319" i="2" s="1"/>
  <c r="I2318" i="2"/>
  <c r="J2318" i="2"/>
  <c r="K2318" i="2" a="1"/>
  <c r="K2318" i="2" s="1"/>
  <c r="I2317" i="2"/>
  <c r="J2317" i="2"/>
  <c r="K2317" i="2" a="1"/>
  <c r="K2317" i="2" s="1"/>
  <c r="I2316" i="2"/>
  <c r="J2316" i="2"/>
  <c r="K2316" i="2" a="1"/>
  <c r="K2316" i="2" s="1"/>
  <c r="I2315" i="2"/>
  <c r="J2315" i="2"/>
  <c r="K2315" i="2" a="1"/>
  <c r="K2315" i="2" s="1"/>
  <c r="I2314" i="2" l="1"/>
  <c r="J2314" i="2"/>
  <c r="K2314" i="2" a="1"/>
  <c r="K2314" i="2" s="1"/>
  <c r="I2313" i="2"/>
  <c r="J2313" i="2"/>
  <c r="K2313" i="2" a="1"/>
  <c r="K2313" i="2" s="1"/>
  <c r="I2312" i="2"/>
  <c r="J2312" i="2"/>
  <c r="K2312" i="2" a="1"/>
  <c r="K2312" i="2" s="1"/>
  <c r="I2311" i="2"/>
  <c r="J2311" i="2"/>
  <c r="K2311" i="2" a="1"/>
  <c r="K2311" i="2" s="1"/>
  <c r="I2310" i="2"/>
  <c r="J2310" i="2"/>
  <c r="K2310" i="2" a="1"/>
  <c r="K2310" i="2" s="1"/>
  <c r="I2309" i="2"/>
  <c r="J2309" i="2"/>
  <c r="K2309" i="2" a="1"/>
  <c r="K2309" i="2" s="1"/>
  <c r="I2308" i="2"/>
  <c r="J2308" i="2"/>
  <c r="K2308" i="2" a="1"/>
  <c r="K2308" i="2" s="1"/>
  <c r="I2307" i="2"/>
  <c r="J2307" i="2"/>
  <c r="K2307" i="2" a="1"/>
  <c r="K2307" i="2" s="1"/>
  <c r="I2306" i="2"/>
  <c r="J2306" i="2"/>
  <c r="K2306" i="2" a="1"/>
  <c r="K2306" i="2" s="1"/>
  <c r="I2305" i="2"/>
  <c r="J2305" i="2"/>
  <c r="K2305" i="2" a="1"/>
  <c r="K2305" i="2" s="1"/>
  <c r="I2301" i="2"/>
  <c r="J2301" i="2"/>
  <c r="K2301" i="2" a="1"/>
  <c r="K2301" i="2" s="1"/>
  <c r="I2304" i="2"/>
  <c r="J2304" i="2"/>
  <c r="K2304" i="2" a="1"/>
  <c r="K2304" i="2" s="1"/>
  <c r="I2303" i="2"/>
  <c r="J2303" i="2"/>
  <c r="K2303" i="2" a="1"/>
  <c r="K2303" i="2" s="1"/>
  <c r="I2302" i="2"/>
  <c r="J2302" i="2"/>
  <c r="K2302" i="2" a="1"/>
  <c r="K2302" i="2" s="1"/>
  <c r="I2300" i="2"/>
  <c r="J2300" i="2"/>
  <c r="K2300" i="2" a="1"/>
  <c r="K2300" i="2" s="1"/>
  <c r="I2299" i="2"/>
  <c r="J2299" i="2"/>
  <c r="K2299" i="2" a="1"/>
  <c r="K2299" i="2" s="1"/>
  <c r="I2298" i="2"/>
  <c r="J2298" i="2"/>
  <c r="K2298" i="2" a="1"/>
  <c r="K2298" i="2" s="1"/>
  <c r="I2297" i="2"/>
  <c r="J2297" i="2"/>
  <c r="K2297" i="2" a="1"/>
  <c r="K2297" i="2" s="1"/>
  <c r="I2296" i="2"/>
  <c r="J2296" i="2"/>
  <c r="K2296" i="2" a="1"/>
  <c r="K2296" i="2" s="1"/>
  <c r="I2295" i="2"/>
  <c r="J2295" i="2"/>
  <c r="K2295" i="2" a="1"/>
  <c r="K2295" i="2" s="1"/>
  <c r="I2294" i="2"/>
  <c r="J2294" i="2"/>
  <c r="K2294" i="2" a="1"/>
  <c r="K2294" i="2" s="1"/>
  <c r="I2293" i="2"/>
  <c r="J2293" i="2"/>
  <c r="K2293" i="2" a="1"/>
  <c r="K2293" i="2" s="1"/>
  <c r="I2292" i="2"/>
  <c r="J2292" i="2"/>
  <c r="K2292" i="2" a="1"/>
  <c r="K2292" i="2" s="1"/>
  <c r="I2289" i="2"/>
  <c r="J2289" i="2"/>
  <c r="K2289" i="2" a="1"/>
  <c r="K2289" i="2" s="1"/>
  <c r="I2291" i="2"/>
  <c r="J2291" i="2"/>
  <c r="K2291" i="2" a="1"/>
  <c r="K2291" i="2" s="1"/>
  <c r="I2290" i="2"/>
  <c r="J2290" i="2"/>
  <c r="K2290" i="2" a="1"/>
  <c r="K2290" i="2" s="1"/>
  <c r="I2288" i="2"/>
  <c r="J2288" i="2"/>
  <c r="K2288" i="2" a="1"/>
  <c r="K2288" i="2" s="1"/>
  <c r="I2287" i="2"/>
  <c r="J2287" i="2"/>
  <c r="K2287" i="2" a="1"/>
  <c r="K2287" i="2" s="1"/>
  <c r="I2286" i="2"/>
  <c r="J2286" i="2"/>
  <c r="K2286" i="2" a="1"/>
  <c r="K2286" i="2" s="1"/>
  <c r="I2285" i="2"/>
  <c r="J2285" i="2"/>
  <c r="K2285" i="2" a="1"/>
  <c r="K2285" i="2" s="1"/>
  <c r="I2284" i="2"/>
  <c r="J2284" i="2"/>
  <c r="K2284" i="2" a="1"/>
  <c r="K2284" i="2" s="1"/>
  <c r="I2283" i="2"/>
  <c r="J2283" i="2"/>
  <c r="K2283" i="2" a="1"/>
  <c r="K2283" i="2" s="1"/>
  <c r="I2282" i="2"/>
  <c r="J2282" i="2"/>
  <c r="K2282" i="2" a="1"/>
  <c r="K2282" i="2" s="1"/>
  <c r="I2281" i="2"/>
  <c r="J2281" i="2"/>
  <c r="K2281" i="2" a="1"/>
  <c r="K2281" i="2" s="1"/>
  <c r="I2280" i="2"/>
  <c r="J2280" i="2"/>
  <c r="K2280" i="2" a="1"/>
  <c r="K2280" i="2" s="1"/>
  <c r="I2279" i="2"/>
  <c r="J2279" i="2"/>
  <c r="K2279" i="2" a="1"/>
  <c r="K2279" i="2" s="1"/>
  <c r="I2278" i="2"/>
  <c r="J2278" i="2"/>
  <c r="K2278" i="2" a="1"/>
  <c r="K2278" i="2" s="1"/>
  <c r="I2277" i="2"/>
  <c r="J2277" i="2"/>
  <c r="K2277" i="2" a="1"/>
  <c r="K2277" i="2" s="1"/>
  <c r="I2276" i="2"/>
  <c r="J2276" i="2"/>
  <c r="K2276" i="2" a="1"/>
  <c r="K2276" i="2" s="1"/>
  <c r="I2275" i="2"/>
  <c r="J2275" i="2"/>
  <c r="K2275" i="2" a="1"/>
  <c r="K2275" i="2" s="1"/>
  <c r="I2274" i="2"/>
  <c r="J2274" i="2"/>
  <c r="K2274" i="2" a="1"/>
  <c r="K2274" i="2" s="1"/>
  <c r="I2273" i="2"/>
  <c r="J2273" i="2"/>
  <c r="K2273" i="2" a="1"/>
  <c r="K2273" i="2" s="1"/>
  <c r="I2272" i="2"/>
  <c r="J2272" i="2"/>
  <c r="K2272" i="2" a="1"/>
  <c r="K2272" i="2" s="1"/>
  <c r="I2269" i="2"/>
  <c r="J2269" i="2"/>
  <c r="K2269" i="2" a="1"/>
  <c r="K2269" i="2" s="1"/>
  <c r="I2271" i="2"/>
  <c r="J2271" i="2"/>
  <c r="K2271" i="2" a="1"/>
  <c r="K2271" i="2" s="1"/>
  <c r="I2270" i="2"/>
  <c r="J2270" i="2"/>
  <c r="K2270" i="2" a="1"/>
  <c r="K2270" i="2" s="1"/>
  <c r="I2268" i="2"/>
  <c r="J2268" i="2"/>
  <c r="K2268" i="2" a="1"/>
  <c r="K2268" i="2" s="1"/>
  <c r="I2267" i="2"/>
  <c r="J2267" i="2"/>
  <c r="K2267" i="2" a="1"/>
  <c r="K2267" i="2" s="1"/>
  <c r="I2266" i="2"/>
  <c r="J2266" i="2"/>
  <c r="K2266" i="2" a="1"/>
  <c r="K2266" i="2" s="1"/>
  <c r="I2265" i="2"/>
  <c r="J2265" i="2"/>
  <c r="K2265" i="2" a="1"/>
  <c r="K2265" i="2" s="1"/>
  <c r="I2264" i="2"/>
  <c r="J2264" i="2"/>
  <c r="K2264" i="2" a="1"/>
  <c r="K2264" i="2" s="1"/>
  <c r="I2263" i="2"/>
  <c r="J2263" i="2"/>
  <c r="K2263" i="2" a="1"/>
  <c r="K2263" i="2" s="1"/>
  <c r="I2262" i="2"/>
  <c r="J2262" i="2"/>
  <c r="K2262" i="2" a="1"/>
  <c r="K2262" i="2" s="1"/>
  <c r="I2256" i="2"/>
  <c r="J2256" i="2"/>
  <c r="K2256" i="2" a="1"/>
  <c r="K2256" i="2" s="1"/>
  <c r="I2261" i="2"/>
  <c r="J2261" i="2"/>
  <c r="K2261" i="2" a="1"/>
  <c r="K2261" i="2" s="1"/>
  <c r="I2260" i="2"/>
  <c r="J2260" i="2"/>
  <c r="K2260" i="2" a="1"/>
  <c r="K2260" i="2" s="1"/>
  <c r="I2259" i="2"/>
  <c r="J2259" i="2"/>
  <c r="K2259" i="2" a="1"/>
  <c r="K2259" i="2" s="1"/>
  <c r="I2258" i="2"/>
  <c r="J2258" i="2"/>
  <c r="K2258" i="2" a="1"/>
  <c r="K2258" i="2" s="1"/>
  <c r="I2257" i="2"/>
  <c r="J2257" i="2"/>
  <c r="K2257" i="2" a="1"/>
  <c r="K2257" i="2" s="1"/>
  <c r="I2242" i="2"/>
  <c r="J2242" i="2"/>
  <c r="K2242" i="2" a="1"/>
  <c r="K2242" i="2" s="1"/>
  <c r="I2251" i="2"/>
  <c r="J2251" i="2"/>
  <c r="K2251" i="2" a="1"/>
  <c r="K2251" i="2" s="1"/>
  <c r="I2255" i="2"/>
  <c r="J2255" i="2"/>
  <c r="K2255" i="2" a="1"/>
  <c r="K2255" i="2" s="1"/>
  <c r="I2254" i="2"/>
  <c r="J2254" i="2"/>
  <c r="K2254" i="2" a="1"/>
  <c r="K2254" i="2" s="1"/>
  <c r="I2253" i="2"/>
  <c r="J2253" i="2"/>
  <c r="K2253" i="2" a="1"/>
  <c r="K2253" i="2" s="1"/>
  <c r="I2252" i="2"/>
  <c r="J2252" i="2"/>
  <c r="K2252" i="2" a="1"/>
  <c r="K2252" i="2" s="1"/>
  <c r="I2250" i="2"/>
  <c r="J2250" i="2"/>
  <c r="K2250" i="2" a="1"/>
  <c r="K2250" i="2" s="1"/>
  <c r="I2249" i="2"/>
  <c r="J2249" i="2"/>
  <c r="K2249" i="2" a="1"/>
  <c r="K2249" i="2" s="1"/>
  <c r="I2248" i="2"/>
  <c r="J2248" i="2"/>
  <c r="K2248" i="2" a="1"/>
  <c r="K2248" i="2" s="1"/>
  <c r="I2247" i="2"/>
  <c r="J2247" i="2"/>
  <c r="K2247" i="2" a="1"/>
  <c r="K2247" i="2" s="1"/>
  <c r="I2246" i="2"/>
  <c r="J2246" i="2"/>
  <c r="K2246" i="2" a="1"/>
  <c r="K2246" i="2" s="1"/>
  <c r="I2243" i="2"/>
  <c r="J2243" i="2"/>
  <c r="K2243" i="2" a="1"/>
  <c r="K2243" i="2" s="1"/>
  <c r="I2245" i="2"/>
  <c r="J2245" i="2"/>
  <c r="K2245" i="2" a="1"/>
  <c r="K2245" i="2" s="1"/>
  <c r="I2244" i="2"/>
  <c r="J2244" i="2"/>
  <c r="K2244" i="2" a="1"/>
  <c r="K2244" i="2" s="1"/>
  <c r="I2241" i="2"/>
  <c r="J2241" i="2"/>
  <c r="K2241" i="2" a="1"/>
  <c r="K2241" i="2" s="1"/>
  <c r="I2240" i="2"/>
  <c r="J2240" i="2"/>
  <c r="K2240" i="2" a="1"/>
  <c r="K2240" i="2" s="1"/>
  <c r="I2239" i="2"/>
  <c r="J2239" i="2"/>
  <c r="K2239" i="2" a="1"/>
  <c r="K2239" i="2" s="1"/>
  <c r="I2238" i="2"/>
  <c r="J2238" i="2"/>
  <c r="K2238" i="2" a="1"/>
  <c r="K2238" i="2" s="1"/>
  <c r="I2237" i="2"/>
  <c r="J2237" i="2"/>
  <c r="K2237" i="2" a="1"/>
  <c r="K2237" i="2" s="1"/>
  <c r="I2236" i="2"/>
  <c r="J2236" i="2"/>
  <c r="K2236" i="2" a="1"/>
  <c r="K2236" i="2" s="1"/>
  <c r="I2221" i="2"/>
  <c r="J2221" i="2"/>
  <c r="K2221" i="2" a="1"/>
  <c r="K2221" i="2" s="1"/>
  <c r="I2235" i="2"/>
  <c r="J2235" i="2"/>
  <c r="K2235" i="2" a="1"/>
  <c r="K2235" i="2" s="1"/>
  <c r="I2234" i="2"/>
  <c r="J2234" i="2"/>
  <c r="K2234" i="2" a="1"/>
  <c r="K2234" i="2" s="1"/>
  <c r="I2230" i="2"/>
  <c r="J2230" i="2"/>
  <c r="K2230" i="2" a="1"/>
  <c r="K2230" i="2" s="1"/>
  <c r="I2231" i="2"/>
  <c r="J2231" i="2"/>
  <c r="K2231" i="2" a="1"/>
  <c r="K2231" i="2" s="1"/>
  <c r="I2233" i="2"/>
  <c r="J2233" i="2"/>
  <c r="K2233" i="2" a="1"/>
  <c r="K2233" i="2" s="1"/>
  <c r="I2232" i="2"/>
  <c r="J2232" i="2"/>
  <c r="K2232" i="2" a="1"/>
  <c r="K2232" i="2" s="1"/>
  <c r="I2229" i="2"/>
  <c r="J2229" i="2"/>
  <c r="K2229" i="2" a="1"/>
  <c r="K2229" i="2" s="1"/>
  <c r="I2228" i="2"/>
  <c r="J2228" i="2"/>
  <c r="K2228" i="2" a="1"/>
  <c r="K2228" i="2" s="1"/>
  <c r="I2227" i="2"/>
  <c r="J2227" i="2"/>
  <c r="K2227" i="2" a="1"/>
  <c r="K2227" i="2" s="1"/>
  <c r="I2226" i="2"/>
  <c r="J2226" i="2"/>
  <c r="K2226" i="2" a="1"/>
  <c r="K2226" i="2" s="1"/>
  <c r="I2225" i="2"/>
  <c r="J2225" i="2"/>
  <c r="K2225" i="2" a="1"/>
  <c r="K2225" i="2" s="1"/>
  <c r="I2224" i="2"/>
  <c r="J2224" i="2"/>
  <c r="K2224" i="2" a="1"/>
  <c r="K2224" i="2" s="1"/>
  <c r="I2223" i="2"/>
  <c r="J2223" i="2"/>
  <c r="K2223" i="2" a="1"/>
  <c r="K2223" i="2" s="1"/>
  <c r="I2222" i="2"/>
  <c r="J2222" i="2"/>
  <c r="K2222" i="2" a="1"/>
  <c r="K2222" i="2" s="1"/>
  <c r="I2220" i="2"/>
  <c r="J2220" i="2"/>
  <c r="K2220" i="2" a="1"/>
  <c r="K2220" i="2" s="1"/>
  <c r="I2219" i="2"/>
  <c r="J2219" i="2"/>
  <c r="K2219" i="2" a="1"/>
  <c r="K2219" i="2" s="1"/>
  <c r="I2218" i="2"/>
  <c r="J2218" i="2"/>
  <c r="K2218" i="2" a="1"/>
  <c r="K2218" i="2" s="1"/>
  <c r="I2217" i="2"/>
  <c r="J2217" i="2"/>
  <c r="K2217" i="2" a="1"/>
  <c r="K2217" i="2" s="1"/>
  <c r="I2216" i="2"/>
  <c r="J2216" i="2"/>
  <c r="K2216" i="2" a="1"/>
  <c r="K2216" i="2" s="1"/>
  <c r="I2215" i="2"/>
  <c r="J2215" i="2"/>
  <c r="K2215" i="2" a="1"/>
  <c r="K2215" i="2" s="1"/>
  <c r="I2214" i="2"/>
  <c r="J2214" i="2"/>
  <c r="K2214" i="2" a="1"/>
  <c r="K2214" i="2" s="1"/>
  <c r="I2213" i="2"/>
  <c r="J2213" i="2"/>
  <c r="K2213" i="2" a="1"/>
  <c r="K2213" i="2" s="1"/>
  <c r="I2212" i="2"/>
  <c r="J2212" i="2"/>
  <c r="K2212" i="2" a="1"/>
  <c r="K2212" i="2" s="1"/>
  <c r="I2211" i="2"/>
  <c r="J2211" i="2"/>
  <c r="K2211" i="2" a="1"/>
  <c r="K2211" i="2" s="1"/>
  <c r="I2210" i="2"/>
  <c r="J2210" i="2"/>
  <c r="K2210" i="2" a="1"/>
  <c r="K2210" i="2" s="1"/>
  <c r="I2209" i="2"/>
  <c r="J2209" i="2"/>
  <c r="K2209" i="2" a="1"/>
  <c r="K2209" i="2" s="1"/>
  <c r="I2208" i="2"/>
  <c r="J2208" i="2"/>
  <c r="K2208" i="2" a="1"/>
  <c r="K2208" i="2" s="1"/>
  <c r="I2207" i="2"/>
  <c r="J2207" i="2"/>
  <c r="K2207" i="2" a="1"/>
  <c r="K2207" i="2" s="1"/>
  <c r="I2206" i="2"/>
  <c r="J2206" i="2"/>
  <c r="K2206" i="2" a="1"/>
  <c r="K2206" i="2" s="1"/>
  <c r="I2205" i="2"/>
  <c r="J2205" i="2"/>
  <c r="K2205" i="2" a="1"/>
  <c r="K2205" i="2" s="1"/>
  <c r="I2204" i="2"/>
  <c r="J2204" i="2"/>
  <c r="K2204" i="2" a="1"/>
  <c r="K2204" i="2" s="1"/>
  <c r="I2201" i="2"/>
  <c r="J2201" i="2"/>
  <c r="K2201" i="2" a="1"/>
  <c r="K2201" i="2" s="1"/>
  <c r="I2200" i="2"/>
  <c r="J2200" i="2"/>
  <c r="K2200" i="2" a="1"/>
  <c r="K2200" i="2" s="1"/>
  <c r="I2203" i="2"/>
  <c r="J2203" i="2"/>
  <c r="K2203" i="2" a="1"/>
  <c r="K2203" i="2" s="1"/>
  <c r="I2202" i="2"/>
  <c r="J2202" i="2"/>
  <c r="K2202" i="2" a="1"/>
  <c r="K2202" i="2" s="1"/>
  <c r="I2199" i="2"/>
  <c r="J2199" i="2"/>
  <c r="K2199" i="2" a="1"/>
  <c r="K2199" i="2" s="1"/>
  <c r="I2198" i="2"/>
  <c r="J2198" i="2"/>
  <c r="K2198" i="2" a="1"/>
  <c r="K2198" i="2" s="1"/>
  <c r="I2197" i="2"/>
  <c r="J2197" i="2"/>
  <c r="K2197" i="2" a="1"/>
  <c r="K2197" i="2" s="1"/>
  <c r="I2187" i="2"/>
  <c r="J2187" i="2"/>
  <c r="K2187" i="2" a="1"/>
  <c r="K2187" i="2" s="1"/>
  <c r="I2181" i="2"/>
  <c r="J2181" i="2"/>
  <c r="K2181" i="2" a="1"/>
  <c r="K2181" i="2" s="1"/>
  <c r="I2171" i="2"/>
  <c r="J2171" i="2"/>
  <c r="K2171" i="2" a="1"/>
  <c r="K2171" i="2" s="1"/>
  <c r="I2166" i="2"/>
  <c r="J2166" i="2"/>
  <c r="K2166" i="2" a="1"/>
  <c r="K2166" i="2" s="1"/>
  <c r="I2194" i="2"/>
  <c r="J2194" i="2"/>
  <c r="K2194" i="2" a="1"/>
  <c r="K2194" i="2" s="1"/>
  <c r="I2196" i="2"/>
  <c r="J2196" i="2"/>
  <c r="K2196" i="2" a="1"/>
  <c r="K2196" i="2" s="1"/>
  <c r="I2195" i="2"/>
  <c r="J2195" i="2"/>
  <c r="K2195" i="2" a="1"/>
  <c r="K2195" i="2" s="1"/>
  <c r="I2193" i="2"/>
  <c r="J2193" i="2"/>
  <c r="K2193" i="2" a="1"/>
  <c r="K2193" i="2" s="1"/>
  <c r="I2192" i="2"/>
  <c r="J2192" i="2"/>
  <c r="K2192" i="2" a="1"/>
  <c r="K2192" i="2" s="1"/>
  <c r="I2191" i="2"/>
  <c r="J2191" i="2"/>
  <c r="K2191" i="2" a="1"/>
  <c r="K2191" i="2" s="1"/>
  <c r="I2190" i="2"/>
  <c r="J2190" i="2"/>
  <c r="K2190" i="2" a="1"/>
  <c r="K2190" i="2" s="1"/>
  <c r="I2189" i="2"/>
  <c r="J2189" i="2"/>
  <c r="K2189" i="2" a="1"/>
  <c r="K2189" i="2" s="1"/>
  <c r="I2188" i="2"/>
  <c r="J2188" i="2"/>
  <c r="K2188" i="2" a="1"/>
  <c r="K2188" i="2" s="1"/>
  <c r="I2186" i="2"/>
  <c r="J2186" i="2"/>
  <c r="K2186" i="2" a="1"/>
  <c r="K2186" i="2" s="1"/>
  <c r="I2185" i="2"/>
  <c r="J2185" i="2"/>
  <c r="K2185" i="2" a="1"/>
  <c r="K2185" i="2" s="1"/>
  <c r="I2184" i="2"/>
  <c r="J2184" i="2"/>
  <c r="K2184" i="2" a="1"/>
  <c r="K2184" i="2" s="1"/>
  <c r="I2183" i="2"/>
  <c r="J2183" i="2"/>
  <c r="K2183" i="2" a="1"/>
  <c r="K2183" i="2" s="1"/>
  <c r="I2182" i="2"/>
  <c r="J2182" i="2"/>
  <c r="K2182" i="2" a="1"/>
  <c r="K2182" i="2" s="1"/>
  <c r="I2177" i="2"/>
  <c r="J2177" i="2"/>
  <c r="K2177" i="2" a="1"/>
  <c r="K2177" i="2" s="1"/>
  <c r="I2180" i="2"/>
  <c r="J2180" i="2"/>
  <c r="K2180" i="2" a="1"/>
  <c r="K2180" i="2" s="1"/>
  <c r="I2179" i="2"/>
  <c r="J2179" i="2"/>
  <c r="K2179" i="2" a="1"/>
  <c r="K2179" i="2" s="1"/>
  <c r="I2178" i="2"/>
  <c r="J2178" i="2"/>
  <c r="K2178" i="2" a="1"/>
  <c r="K2178" i="2" s="1"/>
  <c r="I2176" i="2"/>
  <c r="J2176" i="2"/>
  <c r="K2176" i="2" a="1"/>
  <c r="K2176" i="2" s="1"/>
  <c r="I2173" i="2"/>
  <c r="J2173" i="2"/>
  <c r="K2173" i="2" a="1"/>
  <c r="K2173" i="2" s="1"/>
  <c r="I2175" i="2"/>
  <c r="J2175" i="2"/>
  <c r="K2175" i="2" a="1"/>
  <c r="K2175" i="2" s="1"/>
  <c r="I2174" i="2"/>
  <c r="J2174" i="2"/>
  <c r="K2174" i="2" a="1"/>
  <c r="K2174" i="2" s="1"/>
  <c r="I2172" i="2"/>
  <c r="J2172" i="2"/>
  <c r="K2172" i="2" a="1"/>
  <c r="K2172" i="2" s="1"/>
  <c r="I2170" i="2"/>
  <c r="J2170" i="2"/>
  <c r="K2170" i="2" a="1"/>
  <c r="K2170" i="2" s="1"/>
  <c r="I2169" i="2"/>
  <c r="J2169" i="2"/>
  <c r="K2169" i="2" a="1"/>
  <c r="K2169" i="2" s="1"/>
  <c r="I2168" i="2"/>
  <c r="J2168" i="2"/>
  <c r="K2168" i="2" a="1"/>
  <c r="K2168" i="2" s="1"/>
  <c r="I2167" i="2"/>
  <c r="J2167" i="2"/>
  <c r="K2167" i="2" a="1"/>
  <c r="K2167" i="2" s="1"/>
  <c r="I2165" i="2"/>
  <c r="J2165" i="2"/>
  <c r="K2165" i="2" a="1"/>
  <c r="K2165" i="2" s="1"/>
  <c r="I2164" i="2"/>
  <c r="J2164" i="2"/>
  <c r="K2164" i="2" a="1"/>
  <c r="K2164" i="2" s="1"/>
  <c r="I2163" i="2"/>
  <c r="J2163" i="2"/>
  <c r="K2163" i="2" a="1"/>
  <c r="K2163" i="2" s="1"/>
  <c r="I2160" i="2"/>
  <c r="J2160" i="2"/>
  <c r="K2160" i="2" a="1"/>
  <c r="K2160" i="2" s="1"/>
  <c r="I2162" i="2"/>
  <c r="J2162" i="2"/>
  <c r="K2162" i="2" a="1"/>
  <c r="K2162" i="2" s="1"/>
  <c r="I2161" i="2"/>
  <c r="J2161" i="2"/>
  <c r="K2161" i="2" a="1"/>
  <c r="K2161" i="2" s="1"/>
  <c r="I2155" i="2"/>
  <c r="J2155" i="2"/>
  <c r="K2155" i="2" a="1"/>
  <c r="K2155" i="2" s="1"/>
  <c r="I2159" i="2"/>
  <c r="J2159" i="2"/>
  <c r="K2159" i="2" a="1"/>
  <c r="K2159" i="2" s="1"/>
  <c r="I2158" i="2"/>
  <c r="J2158" i="2"/>
  <c r="K2158" i="2" a="1"/>
  <c r="K2158" i="2" s="1"/>
  <c r="I2157" i="2"/>
  <c r="J2157" i="2"/>
  <c r="K2157" i="2" a="1"/>
  <c r="K2157" i="2" s="1"/>
  <c r="I2156" i="2"/>
  <c r="J2156" i="2"/>
  <c r="K2156" i="2" a="1"/>
  <c r="K2156" i="2" s="1"/>
  <c r="I2154" i="2"/>
  <c r="J2154" i="2"/>
  <c r="K2154" i="2" a="1"/>
  <c r="K2154" i="2" s="1"/>
  <c r="I2153" i="2"/>
  <c r="J2153" i="2"/>
  <c r="K2153" i="2" a="1"/>
  <c r="K2153" i="2" s="1"/>
  <c r="I2152" i="2"/>
  <c r="J2152" i="2"/>
  <c r="K2152" i="2" a="1"/>
  <c r="K2152" i="2" s="1"/>
  <c r="I2151" i="2"/>
  <c r="J2151" i="2"/>
  <c r="K2151" i="2" a="1"/>
  <c r="K2151" i="2" s="1"/>
  <c r="I2150" i="2"/>
  <c r="J2150" i="2"/>
  <c r="K2150" i="2" a="1"/>
  <c r="K2150" i="2" s="1"/>
  <c r="I2149" i="2"/>
  <c r="J2149" i="2"/>
  <c r="K2149" i="2" a="1"/>
  <c r="K2149" i="2" s="1"/>
  <c r="I2142" i="2"/>
  <c r="J2142" i="2"/>
  <c r="K2142" i="2" a="1"/>
  <c r="K2142" i="2" s="1"/>
  <c r="I2148" i="2"/>
  <c r="J2148" i="2"/>
  <c r="K2148" i="2" a="1"/>
  <c r="K2148" i="2" s="1"/>
  <c r="I2147" i="2"/>
  <c r="J2147" i="2"/>
  <c r="K2147" i="2" a="1"/>
  <c r="K2147" i="2" s="1"/>
  <c r="I2146" i="2"/>
  <c r="J2146" i="2"/>
  <c r="K2146" i="2" a="1"/>
  <c r="K2146" i="2" s="1"/>
  <c r="I2145" i="2"/>
  <c r="J2145" i="2"/>
  <c r="K2145" i="2" a="1"/>
  <c r="K2145" i="2" s="1"/>
  <c r="I2144" i="2"/>
  <c r="J2144" i="2"/>
  <c r="K2144" i="2" a="1"/>
  <c r="K2144" i="2" s="1"/>
  <c r="I2143" i="2"/>
  <c r="J2143" i="2"/>
  <c r="K2143" i="2" a="1"/>
  <c r="K2143" i="2" s="1"/>
  <c r="I2141" i="2"/>
  <c r="J2141" i="2"/>
  <c r="K2141" i="2" a="1"/>
  <c r="K2141" i="2" s="1"/>
  <c r="I2140" i="2"/>
  <c r="J2140" i="2"/>
  <c r="K2140" i="2" a="1"/>
  <c r="K2140" i="2" s="1"/>
  <c r="I2139" i="2"/>
  <c r="J2139" i="2"/>
  <c r="K2139" i="2" a="1"/>
  <c r="K2139" i="2" s="1"/>
  <c r="I2138" i="2"/>
  <c r="J2138" i="2"/>
  <c r="K2138" i="2" a="1"/>
  <c r="K2138" i="2" s="1"/>
  <c r="I2137" i="2"/>
  <c r="J2137" i="2"/>
  <c r="K2137" i="2" a="1"/>
  <c r="K2137" i="2" s="1"/>
  <c r="I2136" i="2"/>
  <c r="J2136" i="2"/>
  <c r="K2136" i="2" a="1"/>
  <c r="K2136" i="2" s="1"/>
  <c r="I2134" i="2"/>
  <c r="I2135" i="2"/>
  <c r="J2134" i="2"/>
  <c r="J2135" i="2"/>
  <c r="K2134" i="2" a="1"/>
  <c r="K2134" i="2" s="1"/>
  <c r="K2135" i="2" a="1"/>
  <c r="K2135" i="2" s="1"/>
  <c r="I2133" i="2"/>
  <c r="J2133" i="2"/>
  <c r="K2133" i="2" a="1"/>
  <c r="K2133" i="2" s="1"/>
  <c r="I2132" i="2"/>
  <c r="J2132" i="2"/>
  <c r="K2132" i="2" a="1"/>
  <c r="K2132" i="2" s="1"/>
  <c r="I2128" i="2"/>
  <c r="J2128" i="2"/>
  <c r="K2128" i="2" a="1"/>
  <c r="K2128" i="2" s="1"/>
  <c r="I2131" i="2"/>
  <c r="J2131" i="2"/>
  <c r="K2131" i="2" a="1"/>
  <c r="K2131" i="2" s="1"/>
  <c r="I2130" i="2"/>
  <c r="J2130" i="2"/>
  <c r="K2130" i="2" a="1"/>
  <c r="K2130" i="2" s="1"/>
  <c r="I2129" i="2"/>
  <c r="J2129" i="2"/>
  <c r="K2129" i="2" a="1"/>
  <c r="K2129" i="2" s="1"/>
  <c r="I2127" i="2"/>
  <c r="J2127" i="2"/>
  <c r="K2127" i="2" a="1"/>
  <c r="K2127" i="2" s="1"/>
  <c r="I2126" i="2"/>
  <c r="J2126" i="2"/>
  <c r="K2126" i="2" a="1"/>
  <c r="K2126" i="2" s="1"/>
  <c r="I2125" i="2"/>
  <c r="J2125" i="2"/>
  <c r="K2125" i="2" a="1"/>
  <c r="K2125" i="2" s="1"/>
  <c r="I2124" i="2"/>
  <c r="J2124" i="2"/>
  <c r="K2124" i="2" a="1"/>
  <c r="K2124" i="2" s="1"/>
  <c r="I2123" i="2"/>
  <c r="J2123" i="2"/>
  <c r="K2123" i="2" a="1"/>
  <c r="K2123" i="2" s="1"/>
  <c r="I2122" i="2"/>
  <c r="J2122" i="2"/>
  <c r="K2122" i="2" a="1"/>
  <c r="K2122" i="2" s="1"/>
  <c r="I2121" i="2"/>
  <c r="J2121" i="2"/>
  <c r="K2121" i="2" a="1"/>
  <c r="K2121" i="2" s="1"/>
  <c r="I2120" i="2"/>
  <c r="J2120" i="2"/>
  <c r="K2120" i="2" a="1"/>
  <c r="K2120" i="2" s="1"/>
  <c r="I2119" i="2"/>
  <c r="J2119" i="2"/>
  <c r="K2119" i="2" a="1"/>
  <c r="K2119" i="2" s="1"/>
  <c r="I2118" i="2"/>
  <c r="J2118" i="2"/>
  <c r="K2118" i="2" a="1"/>
  <c r="K2118" i="2" s="1"/>
  <c r="I2117" i="2"/>
  <c r="J2117" i="2"/>
  <c r="K2117" i="2" a="1"/>
  <c r="K2117" i="2" s="1"/>
  <c r="I2116" i="2"/>
  <c r="J2116" i="2"/>
  <c r="K2116" i="2" a="1"/>
  <c r="K2116" i="2" s="1"/>
  <c r="I2115" i="2"/>
  <c r="J2115" i="2"/>
  <c r="K2115" i="2" a="1"/>
  <c r="K2115" i="2" s="1"/>
  <c r="I2114" i="2"/>
  <c r="J2114" i="2"/>
  <c r="K2114" i="2" a="1"/>
  <c r="K2114" i="2" s="1"/>
  <c r="I2113" i="2"/>
  <c r="J2113" i="2"/>
  <c r="K2113" i="2" a="1"/>
  <c r="K2113" i="2" s="1"/>
  <c r="I2112" i="2"/>
  <c r="J2112" i="2"/>
  <c r="K2112" i="2" a="1"/>
  <c r="K2112" i="2" s="1"/>
  <c r="I2111" i="2"/>
  <c r="J2111" i="2"/>
  <c r="K2111" i="2" a="1"/>
  <c r="K2111" i="2" s="1"/>
  <c r="I2110" i="2"/>
  <c r="J2110" i="2"/>
  <c r="K2110" i="2" a="1"/>
  <c r="K2110" i="2" s="1"/>
  <c r="I2109" i="2"/>
  <c r="J2109" i="2"/>
  <c r="K2109" i="2" a="1"/>
  <c r="K2109" i="2" s="1"/>
  <c r="I2108" i="2"/>
  <c r="J2108" i="2"/>
  <c r="K2108" i="2" a="1"/>
  <c r="K2108" i="2" s="1"/>
  <c r="I2107" i="2"/>
  <c r="J2107" i="2"/>
  <c r="K2107" i="2" a="1"/>
  <c r="K2107" i="2" s="1"/>
  <c r="I2106" i="2"/>
  <c r="J2106" i="2"/>
  <c r="K2106" i="2" a="1"/>
  <c r="K2106" i="2" s="1"/>
  <c r="I2105" i="2"/>
  <c r="J2105" i="2"/>
  <c r="K2105" i="2" a="1"/>
  <c r="K2105" i="2" s="1"/>
  <c r="I2104" i="2"/>
  <c r="J2104" i="2"/>
  <c r="K2104" i="2" a="1"/>
  <c r="K2104" i="2" s="1"/>
  <c r="I2103" i="2"/>
  <c r="J2103" i="2"/>
  <c r="K2103" i="2" a="1"/>
  <c r="K2103" i="2" s="1"/>
  <c r="I2102" i="2"/>
  <c r="J2102" i="2"/>
  <c r="K2102" i="2" a="1"/>
  <c r="K2102" i="2" s="1"/>
  <c r="I2101" i="2"/>
  <c r="J2101" i="2"/>
  <c r="K2101" i="2" a="1"/>
  <c r="K2101" i="2" s="1"/>
  <c r="I2100" i="2"/>
  <c r="J2100" i="2"/>
  <c r="K2100" i="2" a="1"/>
  <c r="K2100" i="2" s="1"/>
  <c r="I2099" i="2"/>
  <c r="J2099" i="2"/>
  <c r="K2099" i="2" a="1"/>
  <c r="K2099" i="2" s="1"/>
  <c r="I2098" i="2"/>
  <c r="J2098" i="2"/>
  <c r="K2098" i="2" a="1"/>
  <c r="K2098" i="2" s="1"/>
  <c r="I2097" i="2"/>
  <c r="J2097" i="2"/>
  <c r="K2097" i="2" a="1"/>
  <c r="K2097" i="2" s="1"/>
  <c r="I2096" i="2"/>
  <c r="J2096" i="2"/>
  <c r="K2096" i="2" a="1"/>
  <c r="K2096" i="2" s="1"/>
  <c r="I2095" i="2"/>
  <c r="J2095" i="2"/>
  <c r="K2095" i="2" a="1"/>
  <c r="K2095" i="2" s="1"/>
  <c r="I2094" i="2"/>
  <c r="J2094" i="2"/>
  <c r="K2094" i="2" a="1"/>
  <c r="K2094" i="2" s="1"/>
  <c r="I2093" i="2"/>
  <c r="J2093" i="2"/>
  <c r="K2093" i="2" a="1"/>
  <c r="K2093" i="2" s="1"/>
  <c r="I2092" i="2"/>
  <c r="J2092" i="2"/>
  <c r="K2092" i="2" a="1"/>
  <c r="K2092" i="2" s="1"/>
  <c r="I2091" i="2"/>
  <c r="J2091" i="2"/>
  <c r="K2091" i="2" a="1"/>
  <c r="K2091" i="2" s="1"/>
  <c r="I2090" i="2"/>
  <c r="J2090" i="2"/>
  <c r="K2090" i="2" a="1"/>
  <c r="K2090" i="2" s="1"/>
  <c r="I2089" i="2"/>
  <c r="J2089" i="2"/>
  <c r="K2089" i="2" a="1"/>
  <c r="K2089" i="2" s="1"/>
  <c r="I2088" i="2"/>
  <c r="J2088" i="2"/>
  <c r="K2088" i="2" a="1"/>
  <c r="K2088" i="2" s="1"/>
  <c r="I2082" i="2"/>
  <c r="J2082" i="2"/>
  <c r="K2082" i="2" a="1"/>
  <c r="K2082" i="2" s="1"/>
  <c r="I2087" i="2"/>
  <c r="J2087" i="2"/>
  <c r="K2087" i="2" a="1"/>
  <c r="K2087" i="2" s="1"/>
  <c r="I2086" i="2"/>
  <c r="J2086" i="2"/>
  <c r="K2086" i="2" a="1"/>
  <c r="K2086" i="2" s="1"/>
  <c r="I2085" i="2"/>
  <c r="J2085" i="2"/>
  <c r="K2085" i="2" a="1"/>
  <c r="K2085" i="2" s="1"/>
  <c r="I2081" i="2"/>
  <c r="J2081" i="2"/>
  <c r="K2081" i="2" a="1"/>
  <c r="K2081" i="2" s="1"/>
  <c r="I2084" i="2"/>
  <c r="J2084" i="2"/>
  <c r="K2084" i="2" a="1"/>
  <c r="K2084" i="2" s="1"/>
  <c r="I2083" i="2"/>
  <c r="J2083" i="2"/>
  <c r="K2083" i="2" a="1"/>
  <c r="K2083" i="2" s="1"/>
  <c r="I2080" i="2"/>
  <c r="J2080" i="2"/>
  <c r="K2080" i="2" a="1"/>
  <c r="K2080" i="2" s="1"/>
  <c r="I2079" i="2"/>
  <c r="J2079" i="2"/>
  <c r="K2079" i="2" a="1"/>
  <c r="K2079" i="2" s="1"/>
  <c r="I2078" i="2"/>
  <c r="J2078" i="2"/>
  <c r="K2078" i="2" a="1"/>
  <c r="K2078" i="2" s="1"/>
  <c r="I2077" i="2"/>
  <c r="J2077" i="2"/>
  <c r="K2077" i="2" a="1"/>
  <c r="K2077" i="2" s="1"/>
  <c r="I2076" i="2"/>
  <c r="J2076" i="2"/>
  <c r="K2076" i="2" a="1"/>
  <c r="K2076" i="2" s="1"/>
  <c r="I2075" i="2"/>
  <c r="J2075" i="2"/>
  <c r="K2075" i="2" a="1"/>
  <c r="K2075" i="2" s="1"/>
  <c r="I2074" i="2"/>
  <c r="J2074" i="2"/>
  <c r="K2074" i="2" a="1"/>
  <c r="K2074" i="2" s="1"/>
  <c r="I2073" i="2"/>
  <c r="J2073" i="2"/>
  <c r="K2073" i="2" a="1"/>
  <c r="K2073" i="2" s="1"/>
  <c r="I2072" i="2"/>
  <c r="J2072" i="2"/>
  <c r="K2072" i="2" a="1"/>
  <c r="K2072" i="2" s="1"/>
  <c r="I2071" i="2"/>
  <c r="J2071" i="2"/>
  <c r="K2071" i="2" a="1"/>
  <c r="K2071" i="2" s="1"/>
  <c r="I2070" i="2"/>
  <c r="J2070" i="2"/>
  <c r="K2070" i="2" a="1"/>
  <c r="K2070" i="2" s="1"/>
  <c r="I2069" i="2"/>
  <c r="J2069" i="2"/>
  <c r="K2069" i="2" a="1"/>
  <c r="K2069" i="2" s="1"/>
  <c r="I2068" i="2"/>
  <c r="J2068" i="2"/>
  <c r="K2068" i="2" a="1"/>
  <c r="K2068" i="2" s="1"/>
  <c r="I2067" i="2"/>
  <c r="J2067" i="2"/>
  <c r="K2067" i="2" a="1"/>
  <c r="K2067" i="2" s="1"/>
  <c r="I2066" i="2"/>
  <c r="J2066" i="2"/>
  <c r="K2066" i="2" a="1"/>
  <c r="K2066" i="2" s="1"/>
  <c r="I2065" i="2"/>
  <c r="J2065" i="2"/>
  <c r="K2065" i="2" a="1"/>
  <c r="K2065" i="2" s="1"/>
  <c r="I2064" i="2"/>
  <c r="J2064" i="2"/>
  <c r="K2064" i="2" a="1"/>
  <c r="K2064" i="2" s="1"/>
  <c r="I2063" i="2"/>
  <c r="J2063" i="2"/>
  <c r="K2063" i="2" a="1"/>
  <c r="K2063" i="2" s="1"/>
  <c r="I2062" i="2"/>
  <c r="J2062" i="2"/>
  <c r="K2062" i="2" a="1"/>
  <c r="K2062" i="2" s="1"/>
  <c r="I2061" i="2"/>
  <c r="J2061" i="2"/>
  <c r="K2061" i="2" a="1"/>
  <c r="K2061" i="2" s="1"/>
  <c r="I2059" i="2"/>
  <c r="I2060" i="2"/>
  <c r="J2059" i="2"/>
  <c r="J2060" i="2"/>
  <c r="K2059" i="2" a="1"/>
  <c r="K2059" i="2" s="1"/>
  <c r="K2060" i="2" a="1"/>
  <c r="K2060" i="2" s="1"/>
  <c r="I2057" i="2"/>
  <c r="J2057" i="2"/>
  <c r="K2057" i="2" a="1"/>
  <c r="K2057" i="2" s="1"/>
  <c r="I2058" i="2"/>
  <c r="J2058" i="2"/>
  <c r="K2058" i="2" a="1"/>
  <c r="K2058" i="2" s="1"/>
  <c r="I2056" i="2"/>
  <c r="J2056" i="2"/>
  <c r="K2056" i="2" a="1"/>
  <c r="K2056" i="2" s="1"/>
  <c r="I2055" i="2"/>
  <c r="J2055" i="2"/>
  <c r="K2055" i="2" a="1"/>
  <c r="K2055" i="2" s="1"/>
  <c r="I2054" i="2"/>
  <c r="J2054" i="2"/>
  <c r="K2054" i="2" a="1"/>
  <c r="K2054" i="2" s="1"/>
  <c r="I2052" i="2"/>
  <c r="J2052" i="2"/>
  <c r="K2052" i="2" a="1"/>
  <c r="K2052" i="2" s="1"/>
  <c r="I2050" i="2"/>
  <c r="J2050" i="2"/>
  <c r="K2050" i="2" a="1"/>
  <c r="K2050" i="2" s="1"/>
  <c r="I2051" i="2"/>
  <c r="J2051" i="2"/>
  <c r="K2051" i="2" a="1"/>
  <c r="K2051" i="2" s="1"/>
  <c r="I2053" i="2"/>
  <c r="J2053" i="2"/>
  <c r="K2053" i="2" a="1"/>
  <c r="K2053" i="2" s="1"/>
  <c r="I2049" i="2"/>
  <c r="J2049" i="2"/>
  <c r="K2049" i="2" a="1"/>
  <c r="K2049" i="2" s="1"/>
  <c r="I2048" i="2"/>
  <c r="J2048" i="2"/>
  <c r="K2048" i="2" a="1"/>
  <c r="K2048" i="2" s="1"/>
  <c r="I2047" i="2"/>
  <c r="J2047" i="2"/>
  <c r="K2047" i="2" a="1"/>
  <c r="K2047" i="2" s="1"/>
  <c r="I2046" i="2"/>
  <c r="J2046" i="2"/>
  <c r="K2046" i="2" a="1"/>
  <c r="K2046" i="2" s="1"/>
  <c r="I2045" i="2"/>
  <c r="J2045" i="2"/>
  <c r="K2045" i="2" a="1"/>
  <c r="K2045" i="2" s="1"/>
  <c r="I2044" i="2"/>
  <c r="J2044" i="2"/>
  <c r="K2044" i="2" a="1"/>
  <c r="K2044" i="2" s="1"/>
  <c r="I2043" i="2"/>
  <c r="J2043" i="2"/>
  <c r="K2043" i="2" a="1"/>
  <c r="K2043" i="2" s="1"/>
  <c r="I2042" i="2"/>
  <c r="J2042" i="2"/>
  <c r="K2042" i="2" a="1"/>
  <c r="K2042" i="2" s="1"/>
  <c r="I2041" i="2"/>
  <c r="J2041" i="2"/>
  <c r="K2041" i="2" a="1"/>
  <c r="K2041" i="2" s="1"/>
  <c r="I2040" i="2"/>
  <c r="J2040" i="2"/>
  <c r="K2040" i="2" a="1"/>
  <c r="K2040" i="2" s="1"/>
  <c r="I2039" i="2"/>
  <c r="J2039" i="2"/>
  <c r="K2039" i="2" a="1"/>
  <c r="K2039" i="2" s="1"/>
  <c r="I2038" i="2"/>
  <c r="J2038" i="2"/>
  <c r="K2038" i="2" a="1"/>
  <c r="K2038" i="2" s="1"/>
  <c r="I2037" i="2"/>
  <c r="J2037" i="2"/>
  <c r="K2037" i="2" a="1"/>
  <c r="K2037" i="2" s="1"/>
  <c r="I2036" i="2"/>
  <c r="J2036" i="2"/>
  <c r="K2036" i="2" a="1"/>
  <c r="K2036" i="2" s="1"/>
  <c r="I2035" i="2"/>
  <c r="J2035" i="2"/>
  <c r="K2035" i="2" a="1"/>
  <c r="K2035" i="2" s="1"/>
  <c r="I2034" i="2"/>
  <c r="J2034" i="2"/>
  <c r="K2034" i="2" a="1"/>
  <c r="K2034" i="2" s="1"/>
  <c r="I2033" i="2"/>
  <c r="J2033" i="2"/>
  <c r="K2033" i="2" a="1"/>
  <c r="K2033" i="2" s="1"/>
  <c r="I2032" i="2"/>
  <c r="J2032" i="2"/>
  <c r="K2032" i="2" a="1"/>
  <c r="K2032" i="2" s="1"/>
  <c r="I2031" i="2"/>
  <c r="J2031" i="2"/>
  <c r="K2031" i="2" a="1"/>
  <c r="K2031" i="2" s="1"/>
  <c r="I2030" i="2"/>
  <c r="J2030" i="2"/>
  <c r="K2030" i="2" a="1"/>
  <c r="K2030" i="2" s="1"/>
  <c r="I2029" i="2"/>
  <c r="J2029" i="2"/>
  <c r="K2029" i="2" a="1"/>
  <c r="K2029" i="2" s="1"/>
  <c r="I2028" i="2"/>
  <c r="J2028" i="2"/>
  <c r="K2028" i="2" a="1"/>
  <c r="K2028" i="2" s="1"/>
  <c r="I2027" i="2"/>
  <c r="J2027" i="2"/>
  <c r="K2027" i="2" a="1"/>
  <c r="K2027" i="2" s="1"/>
  <c r="I2026" i="2"/>
  <c r="J2026" i="2"/>
  <c r="K2026" i="2" a="1"/>
  <c r="K2026" i="2" s="1"/>
  <c r="I2020" i="2"/>
  <c r="J2020" i="2"/>
  <c r="K2020" i="2" a="1"/>
  <c r="K2020" i="2" s="1"/>
  <c r="I2025" i="2"/>
  <c r="J2025" i="2"/>
  <c r="K2025" i="2" a="1"/>
  <c r="K2025" i="2" s="1"/>
  <c r="I2024" i="2"/>
  <c r="J2024" i="2"/>
  <c r="K2024" i="2" a="1"/>
  <c r="K2024" i="2" s="1"/>
  <c r="I2022" i="2"/>
  <c r="I2023" i="2"/>
  <c r="J2022" i="2"/>
  <c r="J2023" i="2"/>
  <c r="K2022" i="2" a="1"/>
  <c r="K2022" i="2" s="1"/>
  <c r="K2023" i="2" a="1"/>
  <c r="K2023" i="2" s="1"/>
  <c r="I2021" i="2"/>
  <c r="J2021" i="2"/>
  <c r="K2021" i="2" a="1"/>
  <c r="K2021" i="2" s="1"/>
  <c r="I2019" i="2"/>
  <c r="J2019" i="2"/>
  <c r="K2019" i="2" a="1"/>
  <c r="K2019" i="2" s="1"/>
  <c r="I2018" i="2"/>
  <c r="J2018" i="2"/>
  <c r="K2018" i="2" a="1"/>
  <c r="K2018" i="2" s="1"/>
  <c r="I2017" i="2"/>
  <c r="J2017" i="2"/>
  <c r="K2017" i="2" a="1"/>
  <c r="K2017" i="2" s="1"/>
  <c r="I2016" i="2"/>
  <c r="J2016" i="2"/>
  <c r="K2016" i="2" a="1"/>
  <c r="K2016" i="2" s="1"/>
  <c r="I2015" i="2"/>
  <c r="J2015" i="2"/>
  <c r="K2015" i="2" a="1"/>
  <c r="K2015" i="2" s="1"/>
  <c r="I2014" i="2"/>
  <c r="J2014" i="2"/>
  <c r="K2014" i="2" a="1"/>
  <c r="K2014" i="2" s="1"/>
  <c r="I2013" i="2"/>
  <c r="J2013" i="2"/>
  <c r="K2013" i="2" a="1"/>
  <c r="K2013" i="2" s="1"/>
  <c r="I2012" i="2"/>
  <c r="J2012" i="2"/>
  <c r="K2012" i="2" a="1"/>
  <c r="K2012" i="2" s="1"/>
  <c r="I2011" i="2"/>
  <c r="J2011" i="2"/>
  <c r="K2011" i="2" a="1"/>
  <c r="K2011" i="2" s="1"/>
  <c r="I2010" i="2"/>
  <c r="J2010" i="2"/>
  <c r="K2010" i="2" a="1"/>
  <c r="K2010" i="2" s="1"/>
  <c r="I2007" i="2"/>
  <c r="J2007" i="2"/>
  <c r="K2007" i="2" a="1"/>
  <c r="K2007" i="2" s="1"/>
  <c r="I2008" i="2"/>
  <c r="J2008" i="2"/>
  <c r="K2008" i="2" a="1"/>
  <c r="K2008" i="2" s="1"/>
  <c r="I2009" i="2"/>
  <c r="J2009" i="2"/>
  <c r="K2009" i="2" a="1"/>
  <c r="K2009" i="2" s="1"/>
  <c r="I2006" i="2"/>
  <c r="J2006" i="2"/>
  <c r="K2006" i="2" a="1"/>
  <c r="K2006" i="2" s="1"/>
  <c r="I2005" i="2"/>
  <c r="J2005" i="2"/>
  <c r="K2005" i="2" a="1"/>
  <c r="K2005" i="2" s="1"/>
  <c r="I2004" i="2"/>
  <c r="J2004" i="2"/>
  <c r="K2004" i="2" a="1"/>
  <c r="K2004" i="2" s="1"/>
  <c r="I2003" i="2"/>
  <c r="J2003" i="2"/>
  <c r="K2003" i="2" a="1"/>
  <c r="K2003" i="2" s="1"/>
  <c r="I2002" i="2"/>
  <c r="J2002" i="2"/>
  <c r="K2002" i="2" a="1"/>
  <c r="K2002" i="2" s="1"/>
  <c r="I1999" i="2"/>
  <c r="J1999" i="2"/>
  <c r="K1999" i="2" a="1"/>
  <c r="K1999" i="2" s="1"/>
  <c r="I2001" i="2"/>
  <c r="J2001" i="2"/>
  <c r="K2001" i="2" a="1"/>
  <c r="K2001" i="2" s="1"/>
  <c r="I1997" i="2"/>
  <c r="J1997" i="2"/>
  <c r="K1997" i="2" a="1"/>
  <c r="K1997" i="2" s="1"/>
  <c r="I1998" i="2"/>
  <c r="J1998" i="2"/>
  <c r="K1998" i="2" a="1"/>
  <c r="K1998" i="2" s="1"/>
  <c r="I2000" i="2"/>
  <c r="J2000" i="2"/>
  <c r="K2000" i="2" a="1"/>
  <c r="K2000" i="2" s="1"/>
  <c r="I1996" i="2"/>
  <c r="J1996" i="2"/>
  <c r="K1996" i="2" a="1"/>
  <c r="K1996" i="2" s="1"/>
  <c r="I1995" i="2"/>
  <c r="J1995" i="2"/>
  <c r="K1995" i="2" a="1"/>
  <c r="K1995" i="2" s="1"/>
  <c r="I1994" i="2"/>
  <c r="J1994" i="2"/>
  <c r="K1994" i="2" a="1"/>
  <c r="K1994" i="2" s="1"/>
  <c r="I1993" i="2"/>
  <c r="J1993" i="2"/>
  <c r="K1993" i="2" a="1"/>
  <c r="K1993" i="2" s="1"/>
  <c r="I1992" i="2"/>
  <c r="J1992" i="2"/>
  <c r="K1992" i="2" a="1"/>
  <c r="K1992" i="2" s="1"/>
  <c r="I1982" i="2"/>
  <c r="J1982" i="2"/>
  <c r="K1982" i="2" a="1"/>
  <c r="K1982" i="2" s="1"/>
  <c r="I1985" i="2"/>
  <c r="J1985" i="2"/>
  <c r="K1985" i="2" a="1"/>
  <c r="K1985" i="2" s="1"/>
  <c r="I1987" i="2"/>
  <c r="J1987" i="2"/>
  <c r="K1987" i="2" a="1"/>
  <c r="K1987" i="2" s="1"/>
  <c r="I1991" i="2"/>
  <c r="J1991" i="2"/>
  <c r="K1991" i="2" a="1"/>
  <c r="K1991" i="2" s="1"/>
  <c r="I1989" i="2"/>
  <c r="J1989" i="2"/>
  <c r="K1989" i="2" a="1"/>
  <c r="K1989" i="2" s="1"/>
  <c r="I1990" i="2"/>
  <c r="J1990" i="2"/>
  <c r="K1990" i="2" a="1"/>
  <c r="K1990" i="2" s="1"/>
  <c r="I1988" i="2"/>
  <c r="J1988" i="2"/>
  <c r="K1988" i="2" a="1"/>
  <c r="K1988" i="2" s="1"/>
  <c r="I1986" i="2"/>
  <c r="J1986" i="2"/>
  <c r="K1986" i="2" a="1"/>
  <c r="K1986" i="2" s="1"/>
  <c r="I1984" i="2"/>
  <c r="J1984" i="2"/>
  <c r="K1984" i="2" a="1"/>
  <c r="K1984" i="2" s="1"/>
  <c r="I1983" i="2"/>
  <c r="J1983" i="2"/>
  <c r="K1983" i="2" a="1"/>
  <c r="K1983" i="2" s="1"/>
  <c r="I1981" i="2"/>
  <c r="J1981" i="2"/>
  <c r="K1981" i="2" a="1"/>
  <c r="K1981" i="2" s="1"/>
  <c r="I1974" i="2"/>
  <c r="J1974" i="2"/>
  <c r="K1974" i="2" a="1"/>
  <c r="K1974" i="2" s="1"/>
  <c r="I1966" i="2"/>
  <c r="J1966" i="2"/>
  <c r="K1966" i="2" a="1"/>
  <c r="K1966" i="2" s="1"/>
  <c r="I1980" i="2"/>
  <c r="J1980" i="2"/>
  <c r="K1980" i="2" a="1"/>
  <c r="K1980" i="2" s="1"/>
  <c r="I1979" i="2"/>
  <c r="J1979" i="2"/>
  <c r="K1979" i="2" a="1"/>
  <c r="K1979" i="2" s="1"/>
  <c r="I1978" i="2"/>
  <c r="J1978" i="2"/>
  <c r="K1978" i="2" a="1"/>
  <c r="K1978" i="2" s="1"/>
  <c r="K1972" i="2" a="1"/>
  <c r="K1972" i="2" s="1"/>
  <c r="J1972" i="2"/>
  <c r="I1972" i="2"/>
  <c r="I1977" i="2"/>
  <c r="J1977" i="2"/>
  <c r="K1977" i="2" a="1"/>
  <c r="K1977" i="2" s="1"/>
  <c r="I1976" i="2"/>
  <c r="J1976" i="2"/>
  <c r="K1976" i="2" a="1"/>
  <c r="K1976" i="2" s="1"/>
  <c r="I1975" i="2"/>
  <c r="J1975" i="2"/>
  <c r="K1975" i="2" a="1"/>
  <c r="K1975" i="2" s="1"/>
  <c r="I1970" i="2"/>
  <c r="J1970" i="2"/>
  <c r="K1970" i="2" a="1"/>
  <c r="K1970" i="2" s="1"/>
  <c r="I1973" i="2"/>
  <c r="J1973" i="2"/>
  <c r="K1973" i="2" a="1"/>
  <c r="K1973" i="2" s="1"/>
  <c r="I1971" i="2"/>
  <c r="J1971" i="2"/>
  <c r="K1971" i="2" a="1"/>
  <c r="K1971" i="2" s="1"/>
  <c r="I1969" i="2"/>
  <c r="J1969" i="2"/>
  <c r="K1969" i="2" a="1"/>
  <c r="K1969" i="2" s="1"/>
  <c r="I1965" i="2"/>
  <c r="J1965" i="2"/>
  <c r="K1965" i="2" a="1"/>
  <c r="K1965" i="2" s="1"/>
  <c r="I1964" i="2"/>
  <c r="J1964" i="2"/>
  <c r="K1964" i="2" a="1"/>
  <c r="K1964" i="2" s="1"/>
  <c r="I1968" i="2"/>
  <c r="J1968" i="2"/>
  <c r="K1968" i="2" a="1"/>
  <c r="K1968" i="2" s="1"/>
  <c r="I1967" i="2"/>
  <c r="J1967" i="2"/>
  <c r="K1967" i="2" a="1"/>
  <c r="K1967" i="2" s="1"/>
  <c r="I1963" i="2"/>
  <c r="J1963" i="2"/>
  <c r="K1963" i="2" a="1"/>
  <c r="K1963" i="2" s="1"/>
  <c r="I1959" i="2"/>
  <c r="J1959" i="2"/>
  <c r="K1959" i="2" a="1"/>
  <c r="K1959" i="2" s="1"/>
  <c r="I1962" i="2"/>
  <c r="J1962" i="2"/>
  <c r="K1962" i="2" a="1"/>
  <c r="K1962" i="2" s="1"/>
  <c r="I1961" i="2"/>
  <c r="J1961" i="2"/>
  <c r="K1961" i="2" a="1"/>
  <c r="K1961" i="2" s="1"/>
  <c r="I1960" i="2"/>
  <c r="J1960" i="2"/>
  <c r="K1960" i="2" a="1"/>
  <c r="K1960" i="2" s="1"/>
  <c r="I1958" i="2"/>
  <c r="J1958" i="2"/>
  <c r="K1958" i="2" a="1"/>
  <c r="K1958" i="2" s="1"/>
  <c r="I1957" i="2"/>
  <c r="J1957" i="2"/>
  <c r="K1957" i="2" a="1"/>
  <c r="K1957" i="2" s="1"/>
  <c r="I1956" i="2"/>
  <c r="J1956" i="2"/>
  <c r="K1956" i="2" a="1"/>
  <c r="K1956" i="2" s="1"/>
  <c r="I1955" i="2"/>
  <c r="J1955" i="2"/>
  <c r="K1955" i="2" a="1"/>
  <c r="K1955" i="2" s="1"/>
  <c r="I1954" i="2"/>
  <c r="J1954" i="2"/>
  <c r="K1954" i="2" a="1"/>
  <c r="K1954" i="2" s="1"/>
  <c r="I1953" i="2"/>
  <c r="J1953" i="2"/>
  <c r="K1953" i="2" a="1"/>
  <c r="K1953" i="2" s="1"/>
  <c r="I1952" i="2"/>
  <c r="J1952" i="2"/>
  <c r="K1952" i="2" a="1"/>
  <c r="K1952" i="2" s="1"/>
  <c r="I1951" i="2"/>
  <c r="J1951" i="2"/>
  <c r="K1951" i="2" a="1"/>
  <c r="K1951" i="2" s="1"/>
  <c r="I1950" i="2"/>
  <c r="J1950" i="2"/>
  <c r="K1950" i="2" a="1"/>
  <c r="K1950" i="2" s="1"/>
  <c r="I1949" i="2"/>
  <c r="J1949" i="2"/>
  <c r="K1949" i="2" a="1"/>
  <c r="K1949" i="2" s="1"/>
  <c r="I1948" i="2"/>
  <c r="J1948" i="2"/>
  <c r="K1948" i="2" a="1"/>
  <c r="K1948" i="2" s="1"/>
  <c r="I1947" i="2"/>
  <c r="J1947" i="2"/>
  <c r="K1947" i="2" a="1"/>
  <c r="K1947" i="2" s="1"/>
  <c r="I1946" i="2"/>
  <c r="J1946" i="2"/>
  <c r="K1946" i="2" a="1"/>
  <c r="K1946" i="2" s="1"/>
  <c r="I1945" i="2"/>
  <c r="J1945" i="2"/>
  <c r="K1945" i="2" a="1"/>
  <c r="K1945" i="2" s="1"/>
  <c r="I1944" i="2"/>
  <c r="J1944" i="2"/>
  <c r="K1944" i="2" a="1"/>
  <c r="K1944" i="2" s="1"/>
  <c r="I1943" i="2"/>
  <c r="J1943" i="2"/>
  <c r="K1943" i="2" a="1"/>
  <c r="K1943" i="2" s="1"/>
  <c r="I1942" i="2"/>
  <c r="J1942" i="2"/>
  <c r="K1942" i="2" a="1"/>
  <c r="K1942" i="2" s="1"/>
  <c r="I1941" i="2"/>
  <c r="J1941" i="2"/>
  <c r="K1941" i="2" a="1"/>
  <c r="K1941" i="2" s="1"/>
  <c r="I1940" i="2"/>
  <c r="J1940" i="2"/>
  <c r="K1940" i="2" a="1"/>
  <c r="K1940" i="2" s="1"/>
  <c r="I1939" i="2"/>
  <c r="J1939" i="2"/>
  <c r="K1939" i="2" a="1"/>
  <c r="K1939" i="2" s="1"/>
  <c r="I1922" i="2"/>
  <c r="J1922" i="2"/>
  <c r="K1922" i="2" a="1"/>
  <c r="K1922" i="2" s="1"/>
  <c r="I1935" i="2"/>
  <c r="J1935" i="2"/>
  <c r="K1935" i="2" a="1"/>
  <c r="K1935" i="2" s="1"/>
  <c r="I1938" i="2"/>
  <c r="J1938" i="2"/>
  <c r="K1938" i="2" a="1"/>
  <c r="K1938" i="2" s="1"/>
  <c r="I1937" i="2"/>
  <c r="J1937" i="2"/>
  <c r="K1937" i="2" a="1"/>
  <c r="K1937" i="2" s="1"/>
  <c r="I1936" i="2"/>
  <c r="J1936" i="2"/>
  <c r="K1936" i="2" a="1"/>
  <c r="K1936" i="2" s="1"/>
  <c r="I1934" i="2"/>
  <c r="J1934" i="2"/>
  <c r="K1934" i="2" a="1"/>
  <c r="K1934" i="2" s="1"/>
  <c r="I1933" i="2"/>
  <c r="J1933" i="2"/>
  <c r="K1933" i="2" a="1"/>
  <c r="K1933" i="2" s="1"/>
  <c r="I1932" i="2"/>
  <c r="J1932" i="2"/>
  <c r="K1932" i="2" a="1"/>
  <c r="K1932" i="2" s="1"/>
  <c r="I1931" i="2"/>
  <c r="J1931" i="2"/>
  <c r="K1931" i="2" a="1"/>
  <c r="K1931" i="2" s="1"/>
  <c r="I1930" i="2" l="1"/>
  <c r="J1930" i="2"/>
  <c r="K1930" i="2" a="1"/>
  <c r="K1930" i="2" s="1"/>
  <c r="I1929" i="2"/>
  <c r="J1929" i="2"/>
  <c r="K1929" i="2" a="1"/>
  <c r="K1929" i="2" s="1"/>
  <c r="I1928" i="2"/>
  <c r="J1928" i="2"/>
  <c r="K1928" i="2" a="1"/>
  <c r="K1928" i="2" s="1"/>
  <c r="I1927" i="2"/>
  <c r="J1927" i="2"/>
  <c r="K1927" i="2" a="1"/>
  <c r="K1927" i="2" s="1"/>
  <c r="I1926" i="2"/>
  <c r="J1926" i="2"/>
  <c r="K1926" i="2" a="1"/>
  <c r="K1926" i="2" s="1"/>
  <c r="I1925" i="2"/>
  <c r="J1925" i="2"/>
  <c r="K1925" i="2" a="1"/>
  <c r="K1925" i="2" s="1"/>
  <c r="I1924" i="2"/>
  <c r="J1924" i="2"/>
  <c r="K1924" i="2" a="1"/>
  <c r="K1924" i="2" s="1"/>
  <c r="I1919" i="2"/>
  <c r="J1919" i="2"/>
  <c r="K1919" i="2" a="1"/>
  <c r="K1919" i="2" s="1"/>
  <c r="I1923" i="2"/>
  <c r="J1923" i="2"/>
  <c r="K1923" i="2" a="1"/>
  <c r="K1923" i="2" s="1"/>
  <c r="I1921" i="2"/>
  <c r="J1921" i="2"/>
  <c r="K1921" i="2" a="1"/>
  <c r="K1921" i="2" s="1"/>
  <c r="I1918" i="2"/>
  <c r="J1918" i="2"/>
  <c r="K1918" i="2" a="1"/>
  <c r="K1918" i="2" s="1"/>
  <c r="I1920" i="2"/>
  <c r="J1920" i="2"/>
  <c r="K1920" i="2" a="1"/>
  <c r="K1920" i="2" s="1"/>
  <c r="I1910" i="2"/>
  <c r="J1910" i="2"/>
  <c r="K1910" i="2" a="1"/>
  <c r="K1910" i="2" s="1"/>
  <c r="I1915" i="2"/>
  <c r="J1915" i="2"/>
  <c r="K1915" i="2" a="1"/>
  <c r="K1915" i="2" s="1"/>
  <c r="I1917" i="2"/>
  <c r="J1917" i="2"/>
  <c r="K1917" i="2" a="1"/>
  <c r="K1917" i="2" s="1"/>
  <c r="I1916" i="2"/>
  <c r="J1916" i="2"/>
  <c r="K1916" i="2" a="1"/>
  <c r="K1916" i="2" s="1"/>
  <c r="I1914" i="2"/>
  <c r="J1914" i="2"/>
  <c r="K1914" i="2" a="1"/>
  <c r="K1914" i="2" s="1"/>
  <c r="I1913" i="2"/>
  <c r="J1913" i="2"/>
  <c r="K1913" i="2" a="1"/>
  <c r="K1913" i="2" s="1"/>
  <c r="I1912" i="2"/>
  <c r="J1912" i="2"/>
  <c r="K1912" i="2" a="1"/>
  <c r="K1912" i="2" s="1"/>
  <c r="I1911" i="2"/>
  <c r="J1911" i="2"/>
  <c r="K1911" i="2" a="1"/>
  <c r="K1911" i="2" s="1"/>
  <c r="I1909" i="2"/>
  <c r="J1909" i="2"/>
  <c r="K1909" i="2" a="1"/>
  <c r="K1909" i="2" s="1"/>
  <c r="I1908" i="2"/>
  <c r="J1908" i="2"/>
  <c r="K1908" i="2" a="1"/>
  <c r="K1908" i="2" s="1"/>
  <c r="I1884" i="2" l="1"/>
  <c r="J1884" i="2"/>
  <c r="K1884" i="2" a="1"/>
  <c r="K1884" i="2" s="1"/>
  <c r="I1899" i="2"/>
  <c r="J1899" i="2"/>
  <c r="K1899" i="2" a="1"/>
  <c r="K1899" i="2" s="1"/>
  <c r="I1907" i="2"/>
  <c r="J1907" i="2"/>
  <c r="K1907" i="2" a="1"/>
  <c r="K1907" i="2" s="1"/>
  <c r="I1906" i="2"/>
  <c r="J1906" i="2"/>
  <c r="K1906" i="2" a="1"/>
  <c r="K1906" i="2" s="1"/>
  <c r="I1905" i="2"/>
  <c r="J1905" i="2"/>
  <c r="K1905" i="2" a="1"/>
  <c r="K1905" i="2" s="1"/>
  <c r="I1904" i="2"/>
  <c r="J1904" i="2"/>
  <c r="K1904" i="2" a="1"/>
  <c r="K1904" i="2" s="1"/>
  <c r="I1903" i="2"/>
  <c r="J1903" i="2"/>
  <c r="K1903" i="2" a="1"/>
  <c r="K1903" i="2" s="1"/>
  <c r="I1902" i="2"/>
  <c r="J1902" i="2"/>
  <c r="K1902" i="2" a="1"/>
  <c r="K1902" i="2" s="1"/>
  <c r="I1901" i="2"/>
  <c r="J1901" i="2"/>
  <c r="K1901" i="2" a="1"/>
  <c r="K1901" i="2" s="1"/>
  <c r="I1900" i="2"/>
  <c r="J1900" i="2"/>
  <c r="K1900" i="2" a="1"/>
  <c r="K1900" i="2" s="1"/>
  <c r="I1898" i="2"/>
  <c r="J1898" i="2"/>
  <c r="K1898" i="2" a="1"/>
  <c r="K1898" i="2" s="1"/>
  <c r="I1897" i="2"/>
  <c r="J1897" i="2"/>
  <c r="K1897" i="2" a="1"/>
  <c r="K1897" i="2" s="1"/>
  <c r="I1896" i="2"/>
  <c r="J1896" i="2"/>
  <c r="K1896" i="2" a="1"/>
  <c r="K1896" i="2" s="1"/>
  <c r="I1895" i="2"/>
  <c r="J1895" i="2"/>
  <c r="K1895" i="2" a="1"/>
  <c r="K1895" i="2" s="1"/>
  <c r="I1894" i="2"/>
  <c r="J1894" i="2"/>
  <c r="K1894" i="2" a="1"/>
  <c r="K1894" i="2" s="1"/>
  <c r="I1893" i="2"/>
  <c r="J1893" i="2"/>
  <c r="K1893" i="2" a="1"/>
  <c r="K1893" i="2" s="1"/>
  <c r="I1892" i="2"/>
  <c r="J1892" i="2"/>
  <c r="K1892" i="2" a="1"/>
  <c r="K1892" i="2" s="1"/>
  <c r="I1888" i="2"/>
  <c r="J1888" i="2"/>
  <c r="K1888" i="2" a="1"/>
  <c r="K1888" i="2" s="1"/>
  <c r="I1891" i="2"/>
  <c r="J1891" i="2"/>
  <c r="K1891" i="2" a="1"/>
  <c r="K1891" i="2" s="1"/>
  <c r="I1890" i="2"/>
  <c r="J1890" i="2"/>
  <c r="K1890" i="2" a="1"/>
  <c r="K1890" i="2" s="1"/>
  <c r="I1889" i="2"/>
  <c r="J1889" i="2"/>
  <c r="K1889" i="2" a="1"/>
  <c r="K1889" i="2" s="1"/>
  <c r="I1887" i="2"/>
  <c r="J1887" i="2"/>
  <c r="K1887" i="2" a="1"/>
  <c r="K1887" i="2" s="1"/>
  <c r="I1886" i="2"/>
  <c r="J1886" i="2"/>
  <c r="K1886" i="2" a="1"/>
  <c r="K1886" i="2" s="1"/>
  <c r="I1885" i="2"/>
  <c r="J1885" i="2"/>
  <c r="K1885" i="2" a="1"/>
  <c r="K1885" i="2" s="1"/>
  <c r="I1883" i="2" l="1"/>
  <c r="J1883" i="2"/>
  <c r="K1883" i="2" a="1"/>
  <c r="K1883" i="2" s="1"/>
  <c r="I1882" i="2"/>
  <c r="J1882" i="2"/>
  <c r="K1882" i="2" a="1"/>
  <c r="K1882" i="2" s="1"/>
  <c r="I1881" i="2"/>
  <c r="J1881" i="2"/>
  <c r="K1881" i="2" a="1"/>
  <c r="K1881" i="2" s="1"/>
  <c r="I1880" i="2"/>
  <c r="J1880" i="2"/>
  <c r="K1880" i="2" a="1"/>
  <c r="K1880" i="2" s="1"/>
  <c r="I1879" i="2"/>
  <c r="J1879" i="2"/>
  <c r="K1879" i="2" a="1"/>
  <c r="K1879" i="2" s="1"/>
  <c r="I1878" i="2"/>
  <c r="J1878" i="2"/>
  <c r="K1878" i="2" a="1"/>
  <c r="K1878" i="2" s="1"/>
  <c r="I1875" i="2"/>
  <c r="J1875" i="2"/>
  <c r="K1875" i="2" a="1"/>
  <c r="K1875" i="2" s="1"/>
  <c r="I1877" i="2"/>
  <c r="J1877" i="2"/>
  <c r="K1877" i="2" a="1"/>
  <c r="K1877" i="2" s="1"/>
  <c r="I1876" i="2"/>
  <c r="J1876" i="2"/>
  <c r="K1876" i="2" a="1"/>
  <c r="K1876" i="2" s="1"/>
  <c r="I1874" i="2"/>
  <c r="J1874" i="2"/>
  <c r="K1874" i="2" a="1"/>
  <c r="K1874" i="2" s="1"/>
  <c r="I1873" i="2" l="1"/>
  <c r="J1873" i="2"/>
  <c r="K1873" i="2" a="1"/>
  <c r="K1873" i="2" s="1"/>
  <c r="I1872" i="2"/>
  <c r="J1872" i="2"/>
  <c r="K1872" i="2" a="1"/>
  <c r="K1872" i="2" s="1"/>
  <c r="I1871" i="2"/>
  <c r="J1871" i="2"/>
  <c r="K1871" i="2" a="1"/>
  <c r="K1871" i="2" s="1"/>
  <c r="I1870" i="2"/>
  <c r="J1870" i="2"/>
  <c r="K1870" i="2" a="1"/>
  <c r="K1870" i="2" s="1"/>
  <c r="I1869" i="2"/>
  <c r="J1869" i="2"/>
  <c r="K1869" i="2" a="1"/>
  <c r="K1869" i="2" s="1"/>
  <c r="I1866" i="2"/>
  <c r="J1866" i="2"/>
  <c r="K1866" i="2" a="1"/>
  <c r="K1866" i="2" s="1"/>
  <c r="I1868" i="2"/>
  <c r="J1868" i="2"/>
  <c r="K1868" i="2" a="1"/>
  <c r="K1868" i="2" s="1"/>
  <c r="I1867" i="2"/>
  <c r="J1867" i="2"/>
  <c r="K1867" i="2" a="1"/>
  <c r="K1867" i="2" s="1"/>
  <c r="I1865" i="2"/>
  <c r="J1865" i="2"/>
  <c r="K1865" i="2" a="1"/>
  <c r="K1865" i="2" s="1"/>
  <c r="I1864" i="2"/>
  <c r="J1864" i="2"/>
  <c r="K1864" i="2" a="1"/>
  <c r="K1864" i="2" s="1"/>
  <c r="I1863" i="2"/>
  <c r="J1863" i="2"/>
  <c r="K1863" i="2" a="1"/>
  <c r="K1863" i="2" s="1"/>
  <c r="I1862" i="2"/>
  <c r="J1862" i="2"/>
  <c r="K1862" i="2" a="1"/>
  <c r="K1862" i="2" s="1"/>
  <c r="I1861" i="2"/>
  <c r="J1861" i="2"/>
  <c r="K1861" i="2" a="1"/>
  <c r="K1861" i="2" s="1"/>
  <c r="I1860" i="2"/>
  <c r="J1860" i="2"/>
  <c r="K1860" i="2" a="1"/>
  <c r="K1860" i="2" s="1"/>
  <c r="I1859" i="2"/>
  <c r="J1859" i="2"/>
  <c r="K1859" i="2" a="1"/>
  <c r="K1859" i="2" s="1"/>
  <c r="I1858" i="2"/>
  <c r="J1858" i="2"/>
  <c r="K1858" i="2" a="1"/>
  <c r="K1858" i="2" s="1"/>
  <c r="I1857" i="2"/>
  <c r="J1857" i="2"/>
  <c r="K1857" i="2" a="1"/>
  <c r="K1857" i="2" s="1"/>
  <c r="I1856" i="2"/>
  <c r="J1856" i="2"/>
  <c r="K1856" i="2" a="1"/>
  <c r="K1856" i="2" s="1"/>
  <c r="I1855" i="2"/>
  <c r="J1855" i="2"/>
  <c r="K1855" i="2" a="1"/>
  <c r="K1855" i="2" s="1"/>
  <c r="I1854" i="2"/>
  <c r="J1854" i="2"/>
  <c r="K1854" i="2" a="1"/>
  <c r="K1854" i="2" s="1"/>
  <c r="I1837" i="2"/>
  <c r="J1837" i="2"/>
  <c r="K1837" i="2" a="1"/>
  <c r="K1837" i="2" s="1"/>
  <c r="I1850" i="2"/>
  <c r="J1850" i="2"/>
  <c r="K1850" i="2" a="1"/>
  <c r="K1850" i="2" s="1"/>
  <c r="I1853" i="2"/>
  <c r="J1853" i="2"/>
  <c r="K1853" i="2" a="1"/>
  <c r="K1853" i="2" s="1"/>
  <c r="I1852" i="2"/>
  <c r="J1852" i="2"/>
  <c r="K1852" i="2" a="1"/>
  <c r="K1852" i="2" s="1"/>
  <c r="I1851" i="2"/>
  <c r="J1851" i="2"/>
  <c r="K1851" i="2" a="1"/>
  <c r="K1851" i="2" s="1"/>
  <c r="I1849" i="2" l="1"/>
  <c r="J1849" i="2"/>
  <c r="K1849" i="2" a="1"/>
  <c r="K1849" i="2" s="1"/>
  <c r="I1848" i="2"/>
  <c r="J1848" i="2"/>
  <c r="K1848" i="2" a="1"/>
  <c r="K1848" i="2" s="1"/>
  <c r="I1847" i="2"/>
  <c r="J1847" i="2"/>
  <c r="K1847" i="2" a="1"/>
  <c r="K1847" i="2" s="1"/>
  <c r="I1846" i="2"/>
  <c r="J1846" i="2"/>
  <c r="K1846" i="2" a="1"/>
  <c r="K1846" i="2" s="1"/>
  <c r="I1845" i="2"/>
  <c r="J1845" i="2"/>
  <c r="K1845" i="2" a="1"/>
  <c r="K1845" i="2" s="1"/>
  <c r="I1844" i="2"/>
  <c r="J1844" i="2"/>
  <c r="K1844" i="2" a="1"/>
  <c r="K1844" i="2" s="1"/>
  <c r="I1843" i="2"/>
  <c r="J1843" i="2"/>
  <c r="K1843" i="2" a="1"/>
  <c r="K1843" i="2" s="1"/>
  <c r="I1842" i="2"/>
  <c r="J1842" i="2"/>
  <c r="K1842" i="2" a="1"/>
  <c r="K1842" i="2" s="1"/>
  <c r="I1841" i="2"/>
  <c r="J1841" i="2"/>
  <c r="K1841" i="2" a="1"/>
  <c r="K1841" i="2" s="1"/>
  <c r="I1840" i="2"/>
  <c r="J1840" i="2"/>
  <c r="K1840" i="2" a="1"/>
  <c r="K1840" i="2" s="1"/>
  <c r="I1839" i="2"/>
  <c r="J1839" i="2"/>
  <c r="K1839" i="2" a="1"/>
  <c r="K1839" i="2" s="1"/>
  <c r="I1833" i="2"/>
  <c r="J1833" i="2"/>
  <c r="K1833" i="2" a="1"/>
  <c r="K1833" i="2" s="1"/>
  <c r="I1838" i="2"/>
  <c r="J1838" i="2"/>
  <c r="K1838" i="2" a="1"/>
  <c r="K1838" i="2" s="1"/>
  <c r="I1836" i="2"/>
  <c r="J1836" i="2"/>
  <c r="K1836" i="2" a="1"/>
  <c r="K1836" i="2" s="1"/>
  <c r="I1835" i="2"/>
  <c r="J1835" i="2"/>
  <c r="K1835" i="2" a="1"/>
  <c r="K1835" i="2" s="1"/>
  <c r="I1834" i="2"/>
  <c r="J1834" i="2"/>
  <c r="K1834" i="2" a="1"/>
  <c r="K1834" i="2" s="1"/>
  <c r="I1832" i="2"/>
  <c r="J1832" i="2"/>
  <c r="K1832" i="2" a="1"/>
  <c r="K1832" i="2" s="1"/>
  <c r="I1831" i="2"/>
  <c r="J1831" i="2"/>
  <c r="K1831" i="2" a="1"/>
  <c r="K1831" i="2" s="1"/>
  <c r="I1830" i="2"/>
  <c r="J1830" i="2"/>
  <c r="K1830" i="2" a="1"/>
  <c r="K1830" i="2" s="1"/>
  <c r="I1829" i="2"/>
  <c r="J1829" i="2"/>
  <c r="K1829" i="2" a="1"/>
  <c r="K1829" i="2" s="1"/>
  <c r="I1828" i="2"/>
  <c r="J1828" i="2"/>
  <c r="K1828" i="2" a="1"/>
  <c r="K1828" i="2" s="1"/>
  <c r="I1827" i="2"/>
  <c r="J1827" i="2"/>
  <c r="K1827" i="2" a="1"/>
  <c r="K1827" i="2" s="1"/>
  <c r="I1826" i="2"/>
  <c r="J1826" i="2"/>
  <c r="K1826" i="2" a="1"/>
  <c r="K1826" i="2" s="1"/>
  <c r="I1825" i="2"/>
  <c r="J1825" i="2"/>
  <c r="K1825" i="2" a="1"/>
  <c r="K1825" i="2" s="1"/>
  <c r="I1824" i="2"/>
  <c r="J1824" i="2"/>
  <c r="K1824" i="2" a="1"/>
  <c r="K1824" i="2" s="1"/>
  <c r="I1823" i="2"/>
  <c r="J1823" i="2"/>
  <c r="K1823" i="2" a="1"/>
  <c r="K1823" i="2" s="1"/>
  <c r="I1822" i="2"/>
  <c r="J1822" i="2"/>
  <c r="K1822" i="2" a="1"/>
  <c r="K1822" i="2" s="1"/>
  <c r="I1821" i="2"/>
  <c r="J1821" i="2"/>
  <c r="K1821" i="2" a="1"/>
  <c r="K1821" i="2" s="1"/>
  <c r="I1820" i="2"/>
  <c r="J1820" i="2"/>
  <c r="K1820" i="2" a="1"/>
  <c r="K1820" i="2" s="1"/>
  <c r="I1819" i="2"/>
  <c r="J1819" i="2"/>
  <c r="K1819" i="2" a="1"/>
  <c r="K1819" i="2" s="1"/>
  <c r="I1818" i="2"/>
  <c r="J1818" i="2"/>
  <c r="K1818" i="2" a="1"/>
  <c r="K1818" i="2" s="1"/>
  <c r="I1817" i="2"/>
  <c r="J1817" i="2"/>
  <c r="K1817" i="2" a="1"/>
  <c r="K1817" i="2" s="1"/>
  <c r="I1816" i="2" l="1"/>
  <c r="J1816" i="2"/>
  <c r="K1816" i="2" a="1"/>
  <c r="K1816" i="2" s="1"/>
  <c r="I1815" i="2"/>
  <c r="J1815" i="2"/>
  <c r="K1815" i="2" a="1"/>
  <c r="K1815" i="2" s="1"/>
  <c r="I1814" i="2"/>
  <c r="J1814" i="2"/>
  <c r="K1814" i="2" a="1"/>
  <c r="K1814" i="2" s="1"/>
  <c r="I1813" i="2"/>
  <c r="J1813" i="2"/>
  <c r="K1813" i="2" a="1"/>
  <c r="K1813" i="2" s="1"/>
  <c r="I1812" i="2"/>
  <c r="J1812" i="2"/>
  <c r="K1812" i="2" a="1"/>
  <c r="K1812" i="2" s="1"/>
  <c r="I1811" i="2"/>
  <c r="J1811" i="2"/>
  <c r="K1811" i="2" a="1"/>
  <c r="K1811" i="2" s="1"/>
  <c r="I1810" i="2"/>
  <c r="J1810" i="2"/>
  <c r="K1810" i="2" a="1"/>
  <c r="K1810" i="2" s="1"/>
  <c r="I1807" i="2"/>
  <c r="J1807" i="2"/>
  <c r="K1807" i="2" a="1"/>
  <c r="K1807" i="2" s="1"/>
  <c r="I1806" i="2"/>
  <c r="J1806" i="2"/>
  <c r="K1806" i="2" a="1"/>
  <c r="K1806" i="2" s="1"/>
  <c r="I1809" i="2"/>
  <c r="J1809" i="2"/>
  <c r="K1809" i="2" a="1"/>
  <c r="K1809" i="2" s="1"/>
  <c r="I1808" i="2"/>
  <c r="J1808" i="2"/>
  <c r="K1808" i="2" a="1"/>
  <c r="K1808" i="2" s="1"/>
  <c r="I1805" i="2"/>
  <c r="J1805" i="2"/>
  <c r="K1805" i="2" a="1"/>
  <c r="K1805" i="2" s="1"/>
  <c r="I1804" i="2"/>
  <c r="J1804" i="2"/>
  <c r="K1804" i="2" a="1"/>
  <c r="K1804" i="2" s="1"/>
  <c r="I1803" i="2"/>
  <c r="J1803" i="2"/>
  <c r="K1803" i="2" a="1"/>
  <c r="K1803" i="2" s="1"/>
  <c r="I1802" i="2"/>
  <c r="J1802" i="2"/>
  <c r="K1802" i="2" a="1"/>
  <c r="K1802" i="2" s="1"/>
  <c r="I1801" i="2"/>
  <c r="J1801" i="2"/>
  <c r="K1801" i="2" a="1"/>
  <c r="K1801" i="2" s="1"/>
  <c r="I1800" i="2" l="1"/>
  <c r="J1800" i="2"/>
  <c r="K1800" i="2" a="1"/>
  <c r="K1800" i="2" s="1"/>
  <c r="I1799" i="2"/>
  <c r="J1799" i="2"/>
  <c r="K1799" i="2" a="1"/>
  <c r="K1799" i="2" s="1"/>
  <c r="I1798" i="2"/>
  <c r="J1798" i="2"/>
  <c r="K1798" i="2" a="1"/>
  <c r="K1798" i="2" s="1"/>
  <c r="I1797" i="2"/>
  <c r="J1797" i="2"/>
  <c r="K1797" i="2" a="1"/>
  <c r="K1797" i="2" s="1"/>
  <c r="I1784" i="2"/>
  <c r="J1784" i="2"/>
  <c r="K1784" i="2" a="1"/>
  <c r="K1784" i="2" s="1"/>
  <c r="I1792" i="2"/>
  <c r="J1792" i="2"/>
  <c r="K1792" i="2" a="1"/>
  <c r="K1792" i="2" s="1"/>
  <c r="G1796" i="2"/>
  <c r="J1796" i="2" s="1"/>
  <c r="K1796" i="2" a="1"/>
  <c r="K1796" i="2" s="1"/>
  <c r="I1795" i="2"/>
  <c r="J1795" i="2"/>
  <c r="K1795" i="2" a="1"/>
  <c r="K1795" i="2" s="1"/>
  <c r="I1794" i="2"/>
  <c r="J1794" i="2"/>
  <c r="K1794" i="2" a="1"/>
  <c r="K1794" i="2" s="1"/>
  <c r="I1793" i="2"/>
  <c r="J1793" i="2"/>
  <c r="K1793" i="2" a="1"/>
  <c r="K1793" i="2" s="1"/>
  <c r="I1791" i="2"/>
  <c r="J1791" i="2"/>
  <c r="K1791" i="2" a="1"/>
  <c r="K1791" i="2" s="1"/>
  <c r="I1790" i="2"/>
  <c r="J1790" i="2"/>
  <c r="K1790" i="2" a="1"/>
  <c r="K1790" i="2" s="1"/>
  <c r="I1789" i="2"/>
  <c r="J1789" i="2"/>
  <c r="K1789" i="2" a="1"/>
  <c r="K1789" i="2" s="1"/>
  <c r="I1788" i="2"/>
  <c r="J1788" i="2"/>
  <c r="K1788" i="2" a="1"/>
  <c r="K1788" i="2" s="1"/>
  <c r="I1787" i="2"/>
  <c r="J1787" i="2"/>
  <c r="K1787" i="2" a="1"/>
  <c r="K1787" i="2" s="1"/>
  <c r="I1786" i="2"/>
  <c r="J1786" i="2"/>
  <c r="K1786" i="2" a="1"/>
  <c r="K1786" i="2" s="1"/>
  <c r="I1785" i="2"/>
  <c r="J1785" i="2"/>
  <c r="K1785" i="2" a="1"/>
  <c r="K1785" i="2" s="1"/>
  <c r="I1796" i="2" l="1"/>
  <c r="I1781" i="2"/>
  <c r="J1781" i="2"/>
  <c r="K1781" i="2" a="1"/>
  <c r="K1781" i="2" s="1"/>
  <c r="I1783" i="2"/>
  <c r="J1783" i="2"/>
  <c r="K1783" i="2" a="1"/>
  <c r="K1783" i="2" s="1"/>
  <c r="I1782" i="2"/>
  <c r="J1782" i="2"/>
  <c r="K1782" i="2" a="1"/>
  <c r="K1782" i="2" s="1"/>
  <c r="I1780" i="2"/>
  <c r="J1780" i="2"/>
  <c r="K1780" i="2" a="1"/>
  <c r="K1780" i="2" s="1"/>
  <c r="I1779" i="2"/>
  <c r="J1779" i="2"/>
  <c r="K1779" i="2" a="1"/>
  <c r="K1779" i="2" s="1"/>
  <c r="I1778" i="2"/>
  <c r="J1778" i="2"/>
  <c r="K1778" i="2" a="1"/>
  <c r="K1778" i="2" s="1"/>
  <c r="I1777" i="2"/>
  <c r="J1777" i="2"/>
  <c r="K1777" i="2" a="1"/>
  <c r="K1777" i="2" s="1"/>
  <c r="I1776" i="2"/>
  <c r="J1776" i="2"/>
  <c r="K1776" i="2" a="1"/>
  <c r="K1776" i="2" s="1"/>
  <c r="I1775" i="2"/>
  <c r="J1775" i="2"/>
  <c r="K1775" i="2" a="1"/>
  <c r="K1775" i="2" s="1"/>
  <c r="I1774" i="2"/>
  <c r="J1774" i="2"/>
  <c r="K1774" i="2" a="1"/>
  <c r="K1774" i="2" s="1"/>
  <c r="I1773" i="2"/>
  <c r="J1773" i="2"/>
  <c r="K1773" i="2" a="1"/>
  <c r="K1773" i="2" s="1"/>
  <c r="I1772" i="2"/>
  <c r="J1772" i="2"/>
  <c r="K1772" i="2" a="1"/>
  <c r="K1772" i="2" s="1"/>
  <c r="I1771" i="2"/>
  <c r="J1771" i="2"/>
  <c r="K1771" i="2" a="1"/>
  <c r="K1771" i="2" s="1"/>
  <c r="I1770" i="2"/>
  <c r="J1770" i="2"/>
  <c r="K1770" i="2" a="1"/>
  <c r="K1770" i="2" s="1"/>
  <c r="I1769" i="2"/>
  <c r="J1769" i="2"/>
  <c r="K1769" i="2" a="1"/>
  <c r="K1769" i="2" s="1"/>
  <c r="I1768" i="2"/>
  <c r="J1768" i="2"/>
  <c r="K1768" i="2" a="1"/>
  <c r="K1768" i="2" s="1"/>
  <c r="I1767" i="2"/>
  <c r="J1767" i="2"/>
  <c r="K1767" i="2" a="1"/>
  <c r="K1767" i="2" s="1"/>
  <c r="I1766" i="2"/>
  <c r="J1766" i="2"/>
  <c r="K1766" i="2" a="1"/>
  <c r="K1766" i="2" s="1"/>
  <c r="I1765" i="2"/>
  <c r="J1765" i="2"/>
  <c r="K1765" i="2" a="1"/>
  <c r="K1765" i="2" s="1"/>
  <c r="I1764" i="2"/>
  <c r="J1764" i="2"/>
  <c r="K1764" i="2" a="1"/>
  <c r="K1764" i="2" s="1"/>
  <c r="I1763" i="2"/>
  <c r="J1763" i="2"/>
  <c r="K1763" i="2" a="1"/>
  <c r="K1763" i="2" s="1"/>
  <c r="I1762" i="2"/>
  <c r="J1762" i="2"/>
  <c r="K1762" i="2" a="1"/>
  <c r="K1762" i="2" s="1"/>
  <c r="I1761" i="2"/>
  <c r="J1761" i="2"/>
  <c r="K1761" i="2" a="1"/>
  <c r="K1761" i="2" s="1"/>
  <c r="I1760" i="2"/>
  <c r="J1760" i="2"/>
  <c r="K1760" i="2" a="1"/>
  <c r="K1760" i="2" s="1"/>
  <c r="I1759" i="2"/>
  <c r="J1759" i="2"/>
  <c r="K1759" i="2" a="1"/>
  <c r="K1759" i="2" s="1"/>
  <c r="I1755" i="2"/>
  <c r="J1755" i="2"/>
  <c r="K1755" i="2" a="1"/>
  <c r="K1755" i="2" s="1"/>
  <c r="I1756" i="2"/>
  <c r="J1756" i="2"/>
  <c r="K1756" i="2" a="1"/>
  <c r="K1756" i="2" s="1"/>
  <c r="I1751" i="2"/>
  <c r="J1751" i="2"/>
  <c r="K1751" i="2" a="1"/>
  <c r="K1751" i="2" s="1"/>
  <c r="I1758" i="2"/>
  <c r="J1758" i="2"/>
  <c r="K1758" i="2" a="1"/>
  <c r="K1758" i="2" s="1"/>
  <c r="I1757" i="2"/>
  <c r="J1757" i="2"/>
  <c r="K1757" i="2" a="1"/>
  <c r="K1757" i="2" s="1"/>
  <c r="I1754" i="2"/>
  <c r="J1754" i="2"/>
  <c r="K1754" i="2" a="1"/>
  <c r="K1754" i="2" s="1"/>
  <c r="I1753" i="2"/>
  <c r="J1753" i="2"/>
  <c r="K1753" i="2" a="1"/>
  <c r="K1753" i="2" s="1"/>
  <c r="I1752" i="2"/>
  <c r="J1752" i="2"/>
  <c r="K1752" i="2" a="1"/>
  <c r="K1752" i="2" s="1"/>
  <c r="I1750" i="2"/>
  <c r="J1750" i="2"/>
  <c r="K1750" i="2" a="1"/>
  <c r="K1750" i="2" s="1"/>
  <c r="I1747" i="2"/>
  <c r="J1747" i="2"/>
  <c r="K1747" i="2" a="1"/>
  <c r="K1747" i="2" s="1"/>
  <c r="I1749" i="2"/>
  <c r="J1749" i="2"/>
  <c r="K1749" i="2" a="1"/>
  <c r="K1749" i="2" s="1"/>
  <c r="I1748" i="2"/>
  <c r="J1748" i="2"/>
  <c r="K1748" i="2" a="1"/>
  <c r="K1748" i="2" s="1"/>
  <c r="I1746" i="2"/>
  <c r="J1746" i="2"/>
  <c r="K1746" i="2" a="1"/>
  <c r="K1746" i="2" s="1"/>
  <c r="K1745" i="2" a="1"/>
  <c r="K1745" i="2" s="1"/>
  <c r="J1745" i="2"/>
  <c r="I1745" i="2"/>
  <c r="K1744" i="2" a="1"/>
  <c r="K1744" i="2" s="1"/>
  <c r="J1744" i="2"/>
  <c r="I1744" i="2"/>
  <c r="K1743" i="2" a="1"/>
  <c r="K1743" i="2" s="1"/>
  <c r="J1743" i="2"/>
  <c r="I1743" i="2"/>
  <c r="I1742" i="2"/>
  <c r="J1742" i="2"/>
  <c r="K1742" i="2" a="1"/>
  <c r="K1742" i="2" s="1"/>
  <c r="I1741" i="2"/>
  <c r="J1741" i="2"/>
  <c r="K1741" i="2" a="1"/>
  <c r="K1741" i="2" s="1"/>
  <c r="I1740" i="2"/>
  <c r="J1740" i="2"/>
  <c r="K1740" i="2" a="1"/>
  <c r="K1740" i="2" s="1"/>
  <c r="I1739" i="2" l="1"/>
  <c r="J1739" i="2"/>
  <c r="K1739" i="2" a="1"/>
  <c r="K1739" i="2" s="1"/>
  <c r="I1738" i="2"/>
  <c r="J1738" i="2"/>
  <c r="K1738" i="2" a="1"/>
  <c r="K1738" i="2" s="1"/>
  <c r="I1737" i="2"/>
  <c r="J1737" i="2"/>
  <c r="K1737" i="2" a="1"/>
  <c r="K1737" i="2" s="1"/>
  <c r="I1736" i="2"/>
  <c r="J1736" i="2"/>
  <c r="K1736" i="2" a="1"/>
  <c r="K1736" i="2" s="1"/>
  <c r="I1735" i="2"/>
  <c r="J1735" i="2"/>
  <c r="K1735" i="2" a="1"/>
  <c r="K1735" i="2" s="1"/>
  <c r="I1734" i="2"/>
  <c r="J1734" i="2"/>
  <c r="K1734" i="2" a="1"/>
  <c r="K1734" i="2" s="1"/>
  <c r="I1733" i="2"/>
  <c r="J1733" i="2"/>
  <c r="K1733" i="2" a="1"/>
  <c r="K1733" i="2" s="1"/>
  <c r="I1732" i="2"/>
  <c r="J1732" i="2"/>
  <c r="K1732" i="2" a="1"/>
  <c r="K1732" i="2" s="1"/>
  <c r="I1731" i="2" l="1"/>
  <c r="J1731" i="2"/>
  <c r="K1731" i="2" a="1"/>
  <c r="K1731" i="2" s="1"/>
  <c r="I1730" i="2"/>
  <c r="J1730" i="2"/>
  <c r="K1730" i="2" a="1"/>
  <c r="K1730" i="2" s="1"/>
  <c r="I1729" i="2"/>
  <c r="J1729" i="2"/>
  <c r="K1729" i="2" a="1"/>
  <c r="K1729" i="2" s="1"/>
  <c r="I1728" i="2"/>
  <c r="J1728" i="2"/>
  <c r="K1728" i="2" a="1"/>
  <c r="K1728" i="2" s="1"/>
  <c r="I1727" i="2"/>
  <c r="J1727" i="2"/>
  <c r="K1727" i="2" a="1"/>
  <c r="K1727" i="2" s="1"/>
  <c r="I1726" i="2"/>
  <c r="J1726" i="2"/>
  <c r="K1726" i="2" a="1"/>
  <c r="K1726" i="2" s="1"/>
  <c r="I1725" i="2"/>
  <c r="J1725" i="2"/>
  <c r="K1725" i="2" a="1"/>
  <c r="K1725" i="2" s="1"/>
  <c r="I1724" i="2"/>
  <c r="J1724" i="2"/>
  <c r="K1724" i="2" a="1"/>
  <c r="K1724" i="2" s="1"/>
  <c r="I1723" i="2"/>
  <c r="J1723" i="2"/>
  <c r="K1723" i="2" a="1"/>
  <c r="K1723" i="2" s="1"/>
  <c r="I1722" i="2"/>
  <c r="J1722" i="2"/>
  <c r="K1722" i="2" a="1"/>
  <c r="K1722" i="2" s="1"/>
  <c r="I1721" i="2"/>
  <c r="J1721" i="2"/>
  <c r="K1721" i="2" a="1"/>
  <c r="K1721" i="2" s="1"/>
  <c r="I1720" i="2"/>
  <c r="J1720" i="2"/>
  <c r="K1720" i="2" a="1"/>
  <c r="K1720" i="2" s="1"/>
  <c r="I1719" i="2"/>
  <c r="J1719" i="2"/>
  <c r="K1719" i="2" a="1"/>
  <c r="K1719" i="2" s="1"/>
  <c r="I1718" i="2"/>
  <c r="J1718" i="2"/>
  <c r="K1718" i="2" a="1"/>
  <c r="K1718" i="2" s="1"/>
  <c r="I1717" i="2"/>
  <c r="J1717" i="2"/>
  <c r="K1717" i="2" a="1"/>
  <c r="K1717" i="2" s="1"/>
  <c r="I1716" i="2"/>
  <c r="J1716" i="2"/>
  <c r="K1716" i="2" a="1"/>
  <c r="K1716" i="2" s="1"/>
  <c r="I1715" i="2"/>
  <c r="J1715" i="2"/>
  <c r="K1715" i="2" a="1"/>
  <c r="K1715" i="2" s="1"/>
  <c r="I1714" i="2"/>
  <c r="J1714" i="2"/>
  <c r="K1714" i="2" a="1"/>
  <c r="K1714" i="2" s="1"/>
  <c r="I1713" i="2"/>
  <c r="J1713" i="2"/>
  <c r="K1713" i="2" a="1"/>
  <c r="K1713" i="2" s="1"/>
  <c r="I1712" i="2"/>
  <c r="J1712" i="2"/>
  <c r="K1712" i="2" a="1"/>
  <c r="K1712" i="2" s="1"/>
  <c r="I1711" i="2"/>
  <c r="J1711" i="2"/>
  <c r="K1711" i="2" a="1"/>
  <c r="K1711" i="2" s="1"/>
  <c r="I1710" i="2"/>
  <c r="J1710" i="2"/>
  <c r="K1710" i="2" a="1"/>
  <c r="K1710" i="2" s="1"/>
  <c r="I1709" i="2"/>
  <c r="J1709" i="2"/>
  <c r="K1709" i="2" a="1"/>
  <c r="K1709" i="2" s="1"/>
  <c r="I1708" i="2"/>
  <c r="J1708" i="2"/>
  <c r="K1708" i="2" a="1"/>
  <c r="K1708" i="2" s="1"/>
  <c r="I1707" i="2"/>
  <c r="J1707" i="2"/>
  <c r="K1707" i="2" a="1"/>
  <c r="K1707" i="2" s="1"/>
  <c r="I1706" i="2"/>
  <c r="J1706" i="2"/>
  <c r="K1706" i="2" a="1"/>
  <c r="K1706" i="2" s="1"/>
  <c r="I1705" i="2"/>
  <c r="J1705" i="2"/>
  <c r="K1705" i="2" a="1"/>
  <c r="K1705" i="2" s="1"/>
  <c r="I1704" i="2"/>
  <c r="J1704" i="2"/>
  <c r="K1704" i="2" a="1"/>
  <c r="K1704" i="2" s="1"/>
  <c r="I1703" i="2" l="1"/>
  <c r="J1703" i="2"/>
  <c r="K1703" i="2" a="1"/>
  <c r="K1703" i="2" s="1"/>
  <c r="I1702" i="2"/>
  <c r="J1702" i="2"/>
  <c r="K1702" i="2" a="1"/>
  <c r="K1702" i="2" s="1"/>
  <c r="I1701" i="2"/>
  <c r="J1701" i="2"/>
  <c r="K1701" i="2" a="1"/>
  <c r="K1701" i="2" s="1"/>
  <c r="I1700" i="2"/>
  <c r="J1700" i="2"/>
  <c r="K1700" i="2" a="1"/>
  <c r="K1700" i="2" s="1"/>
  <c r="I1699" i="2"/>
  <c r="J1699" i="2"/>
  <c r="K1699" i="2" a="1"/>
  <c r="K1699" i="2" s="1"/>
  <c r="I1698" i="2"/>
  <c r="J1698" i="2"/>
  <c r="K1698" i="2" a="1"/>
  <c r="K1698" i="2" s="1"/>
  <c r="I1697" i="2"/>
  <c r="J1697" i="2"/>
  <c r="K1697" i="2" a="1"/>
  <c r="K1697" i="2" s="1"/>
  <c r="I1696" i="2"/>
  <c r="J1696" i="2"/>
  <c r="K1696" i="2" a="1"/>
  <c r="K1696" i="2" s="1"/>
  <c r="I1695" i="2"/>
  <c r="J1695" i="2"/>
  <c r="K1695" i="2" a="1"/>
  <c r="K1695" i="2" s="1"/>
  <c r="I1694" i="2"/>
  <c r="J1694" i="2"/>
  <c r="K1694" i="2" a="1"/>
  <c r="K1694" i="2" s="1"/>
  <c r="I1693" i="2"/>
  <c r="J1693" i="2"/>
  <c r="K1693" i="2" a="1"/>
  <c r="K1693" i="2" s="1"/>
  <c r="I1690" i="2"/>
  <c r="J1690" i="2"/>
  <c r="K1690" i="2" a="1"/>
  <c r="K1690" i="2" s="1"/>
  <c r="I1692" i="2"/>
  <c r="J1692" i="2"/>
  <c r="K1692" i="2" a="1"/>
  <c r="K1692" i="2" s="1"/>
  <c r="I1691" i="2"/>
  <c r="J1691" i="2"/>
  <c r="K1691" i="2" a="1"/>
  <c r="K1691" i="2" s="1"/>
  <c r="I1689" i="2"/>
  <c r="J1689" i="2"/>
  <c r="K1689" i="2" a="1"/>
  <c r="K1689" i="2" s="1"/>
  <c r="I1688" i="2"/>
  <c r="J1688" i="2"/>
  <c r="K1688" i="2" a="1"/>
  <c r="K1688" i="2" s="1"/>
  <c r="I1687" i="2"/>
  <c r="J1687" i="2"/>
  <c r="K1687" i="2" a="1"/>
  <c r="K1687" i="2" s="1"/>
  <c r="I1686" i="2"/>
  <c r="J1686" i="2"/>
  <c r="K1686" i="2" a="1"/>
  <c r="K1686" i="2" s="1"/>
  <c r="I1685" i="2"/>
  <c r="J1685" i="2"/>
  <c r="K1685" i="2" a="1"/>
  <c r="K1685" i="2" s="1"/>
  <c r="I1684" i="2"/>
  <c r="J1684" i="2"/>
  <c r="K1684" i="2" a="1"/>
  <c r="K1684" i="2" s="1"/>
  <c r="I1683" i="2"/>
  <c r="J1683" i="2"/>
  <c r="K1683" i="2" a="1"/>
  <c r="K1683" i="2" s="1"/>
  <c r="I1682" i="2"/>
  <c r="J1682" i="2"/>
  <c r="K1682" i="2" a="1"/>
  <c r="K1682" i="2" s="1"/>
  <c r="I1681" i="2"/>
  <c r="J1681" i="2"/>
  <c r="K1681" i="2" a="1"/>
  <c r="K1681" i="2" s="1"/>
  <c r="I1680" i="2"/>
  <c r="J1680" i="2"/>
  <c r="K1680" i="2" a="1"/>
  <c r="K1680" i="2" s="1"/>
  <c r="I1679" i="2"/>
  <c r="J1679" i="2"/>
  <c r="K1679" i="2" a="1"/>
  <c r="K1679" i="2" s="1"/>
  <c r="I1678" i="2"/>
  <c r="J1678" i="2"/>
  <c r="K1678" i="2" a="1"/>
  <c r="K1678" i="2" s="1"/>
  <c r="I1677" i="2"/>
  <c r="J1677" i="2"/>
  <c r="K1677" i="2" a="1"/>
  <c r="K1677" i="2" s="1"/>
  <c r="I1676" i="2"/>
  <c r="J1676" i="2"/>
  <c r="K1676" i="2" a="1"/>
  <c r="K1676" i="2" s="1"/>
  <c r="I1675" i="2"/>
  <c r="J1675" i="2"/>
  <c r="K1675" i="2" a="1"/>
  <c r="K1675" i="2" s="1"/>
  <c r="I1671" i="2"/>
  <c r="J1671" i="2"/>
  <c r="K1671" i="2" a="1"/>
  <c r="K1671" i="2" s="1"/>
  <c r="I1674" i="2"/>
  <c r="J1674" i="2"/>
  <c r="K1674" i="2" a="1"/>
  <c r="K1674" i="2" s="1"/>
  <c r="I1673" i="2"/>
  <c r="J1673" i="2"/>
  <c r="K1673" i="2" a="1"/>
  <c r="K1673" i="2" s="1"/>
  <c r="I1672" i="2"/>
  <c r="J1672" i="2"/>
  <c r="K1672" i="2" a="1"/>
  <c r="K1672" i="2" s="1"/>
  <c r="I1670" i="2"/>
  <c r="J1670" i="2"/>
  <c r="K1670" i="2" a="1"/>
  <c r="K1670" i="2" s="1"/>
  <c r="I1669" i="2"/>
  <c r="J1669" i="2"/>
  <c r="K1669" i="2" a="1"/>
  <c r="K1669" i="2" s="1"/>
  <c r="I1668" i="2"/>
  <c r="J1668" i="2"/>
  <c r="K1668" i="2" a="1"/>
  <c r="K1668" i="2" s="1"/>
  <c r="I1667" i="2"/>
  <c r="J1667" i="2"/>
  <c r="K1667" i="2" a="1"/>
  <c r="K1667" i="2" s="1"/>
  <c r="I1666" i="2"/>
  <c r="J1666" i="2"/>
  <c r="K1666" i="2" a="1"/>
  <c r="K1666" i="2" s="1"/>
  <c r="I1665" i="2"/>
  <c r="J1665" i="2"/>
  <c r="K1665" i="2" a="1"/>
  <c r="K1665" i="2" s="1"/>
  <c r="I1664" i="2"/>
  <c r="J1664" i="2"/>
  <c r="K1664" i="2" a="1"/>
  <c r="K1664" i="2" s="1"/>
  <c r="I1663" i="2"/>
  <c r="J1663" i="2"/>
  <c r="K1663" i="2" a="1"/>
  <c r="K1663" i="2" s="1"/>
  <c r="I1662" i="2"/>
  <c r="J1662" i="2"/>
  <c r="K1662" i="2" a="1"/>
  <c r="K1662" i="2" s="1"/>
  <c r="I1661" i="2"/>
  <c r="J1661" i="2"/>
  <c r="K1661" i="2" a="1"/>
  <c r="K1661" i="2" s="1"/>
  <c r="I1660" i="2"/>
  <c r="J1660" i="2"/>
  <c r="K1660" i="2" a="1"/>
  <c r="K1660" i="2" s="1"/>
  <c r="I1659" i="2"/>
  <c r="J1659" i="2"/>
  <c r="K1659" i="2" a="1"/>
  <c r="K1659" i="2" s="1"/>
  <c r="I1658" i="2"/>
  <c r="J1658" i="2"/>
  <c r="K1658" i="2" a="1"/>
  <c r="K1658" i="2" s="1"/>
  <c r="I1657" i="2"/>
  <c r="J1657" i="2"/>
  <c r="K1657" i="2" a="1"/>
  <c r="K1657" i="2" s="1"/>
  <c r="I1656" i="2"/>
  <c r="J1656" i="2"/>
  <c r="K1656" i="2" a="1"/>
  <c r="K1656" i="2" s="1"/>
  <c r="I1655" i="2"/>
  <c r="J1655" i="2"/>
  <c r="K1655" i="2" a="1"/>
  <c r="K1655" i="2" s="1"/>
  <c r="I1654" i="2"/>
  <c r="J1654" i="2"/>
  <c r="K1654" i="2" a="1"/>
  <c r="K1654" i="2" s="1"/>
  <c r="I1653" i="2"/>
  <c r="J1653" i="2"/>
  <c r="K1653" i="2" a="1"/>
  <c r="K1653" i="2" s="1"/>
  <c r="I1652" i="2"/>
  <c r="J1652" i="2"/>
  <c r="K1652" i="2" a="1"/>
  <c r="K1652" i="2" s="1"/>
  <c r="I1651" i="2"/>
  <c r="J1651" i="2"/>
  <c r="K1651" i="2" a="1"/>
  <c r="K1651" i="2" s="1"/>
  <c r="I1650" i="2" l="1"/>
  <c r="J1650" i="2"/>
  <c r="K1650" i="2" a="1"/>
  <c r="K1650" i="2" s="1"/>
  <c r="I1649" i="2"/>
  <c r="J1649" i="2"/>
  <c r="K1649" i="2" a="1"/>
  <c r="K1649" i="2" s="1"/>
  <c r="I1648" i="2"/>
  <c r="J1648" i="2"/>
  <c r="K1648" i="2" a="1"/>
  <c r="K1648" i="2" s="1"/>
  <c r="I1647" i="2"/>
  <c r="J1647" i="2"/>
  <c r="K1647" i="2" a="1"/>
  <c r="K1647" i="2" s="1"/>
  <c r="I1646" i="2"/>
  <c r="J1646" i="2"/>
  <c r="K1646" i="2" a="1"/>
  <c r="K1646" i="2" s="1"/>
  <c r="I1645" i="2"/>
  <c r="J1645" i="2"/>
  <c r="K1645" i="2" a="1"/>
  <c r="K1645" i="2" s="1"/>
  <c r="I1644" i="2"/>
  <c r="J1644" i="2"/>
  <c r="K1644" i="2" a="1"/>
  <c r="K1644" i="2" s="1"/>
  <c r="I1643" i="2"/>
  <c r="J1643" i="2"/>
  <c r="K1643" i="2" a="1"/>
  <c r="K1643" i="2" s="1"/>
  <c r="I1642" i="2"/>
  <c r="J1642" i="2"/>
  <c r="K1642" i="2" a="1"/>
  <c r="K1642" i="2" s="1"/>
  <c r="I1641" i="2" l="1"/>
  <c r="J1641" i="2"/>
  <c r="K1641" i="2" a="1"/>
  <c r="K1641" i="2" s="1"/>
  <c r="I1640" i="2"/>
  <c r="J1640" i="2"/>
  <c r="K1640" i="2" a="1"/>
  <c r="K1640" i="2" s="1"/>
  <c r="I1639" i="2"/>
  <c r="J1639" i="2"/>
  <c r="K1639" i="2" a="1"/>
  <c r="K1639" i="2" s="1"/>
  <c r="I1638" i="2"/>
  <c r="J1638" i="2"/>
  <c r="K1638" i="2" a="1"/>
  <c r="K1638" i="2" s="1"/>
  <c r="I1637" i="2"/>
  <c r="J1637" i="2"/>
  <c r="K1637" i="2" a="1"/>
  <c r="K1637" i="2" s="1"/>
  <c r="I1636" i="2"/>
  <c r="J1636" i="2"/>
  <c r="K1636" i="2" a="1"/>
  <c r="K1636" i="2" s="1"/>
  <c r="I1635" i="2"/>
  <c r="J1635" i="2"/>
  <c r="K1635" i="2" a="1"/>
  <c r="K1635" i="2" s="1"/>
  <c r="I1634" i="2"/>
  <c r="J1634" i="2"/>
  <c r="K1634" i="2" a="1"/>
  <c r="K1634" i="2" s="1"/>
  <c r="I1633" i="2"/>
  <c r="J1633" i="2"/>
  <c r="K1633" i="2" a="1"/>
  <c r="K1633" i="2" s="1"/>
  <c r="I1632" i="2" l="1"/>
  <c r="J1632" i="2"/>
  <c r="K1632" i="2" a="1"/>
  <c r="K1632" i="2" s="1"/>
  <c r="I1631" i="2"/>
  <c r="J1631" i="2"/>
  <c r="K1631" i="2" a="1"/>
  <c r="K1631" i="2" s="1"/>
  <c r="I1630" i="2"/>
  <c r="J1630" i="2"/>
  <c r="K1630" i="2" a="1"/>
  <c r="K1630" i="2" s="1"/>
  <c r="I1629" i="2"/>
  <c r="J1629" i="2"/>
  <c r="K1629" i="2" a="1"/>
  <c r="K1629" i="2" s="1"/>
  <c r="I1628" i="2"/>
  <c r="J1628" i="2"/>
  <c r="K1628" i="2" a="1"/>
  <c r="K1628" i="2" s="1"/>
  <c r="I1627" i="2"/>
  <c r="J1627" i="2"/>
  <c r="K1627" i="2" a="1"/>
  <c r="K1627" i="2" s="1"/>
  <c r="I1626" i="2"/>
  <c r="J1626" i="2"/>
  <c r="K1626" i="2" a="1"/>
  <c r="K1626" i="2" s="1"/>
  <c r="I1625" i="2"/>
  <c r="J1625" i="2"/>
  <c r="K1625" i="2" a="1"/>
  <c r="K1625" i="2" s="1"/>
  <c r="I1624" i="2"/>
  <c r="J1624" i="2"/>
  <c r="K1624" i="2" a="1"/>
  <c r="K1624" i="2" s="1"/>
  <c r="I1623" i="2"/>
  <c r="J1623" i="2"/>
  <c r="K1623" i="2" a="1"/>
  <c r="K1623" i="2" s="1"/>
  <c r="I1622" i="2"/>
  <c r="J1622" i="2"/>
  <c r="K1622" i="2" a="1"/>
  <c r="K1622" i="2" s="1"/>
  <c r="I1621" i="2"/>
  <c r="J1621" i="2"/>
  <c r="K1621" i="2" a="1"/>
  <c r="K1621" i="2" s="1"/>
  <c r="I1620" i="2"/>
  <c r="J1620" i="2"/>
  <c r="K1620" i="2" a="1"/>
  <c r="K1620" i="2" s="1"/>
  <c r="I1619" i="2"/>
  <c r="J1619" i="2"/>
  <c r="K1619" i="2" a="1"/>
  <c r="K1619" i="2" s="1"/>
  <c r="I1618" i="2"/>
  <c r="J1618" i="2"/>
  <c r="K1618" i="2" a="1"/>
  <c r="K1618" i="2" s="1"/>
  <c r="I1617" i="2"/>
  <c r="J1617" i="2"/>
  <c r="K1617" i="2" a="1"/>
  <c r="K1617" i="2" s="1"/>
  <c r="I1616" i="2"/>
  <c r="J1616" i="2"/>
  <c r="K1616" i="2" a="1"/>
  <c r="K1616" i="2" s="1"/>
  <c r="I1615" i="2"/>
  <c r="J1615" i="2"/>
  <c r="K1615" i="2" a="1"/>
  <c r="K1615" i="2" s="1"/>
  <c r="I1614" i="2"/>
  <c r="J1614" i="2"/>
  <c r="K1614" i="2" a="1"/>
  <c r="K1614" i="2" s="1"/>
  <c r="I1613" i="2"/>
  <c r="J1613" i="2"/>
  <c r="K1613" i="2" a="1"/>
  <c r="K1613" i="2" s="1"/>
  <c r="I1612" i="2"/>
  <c r="J1612" i="2"/>
  <c r="K1612" i="2" a="1"/>
  <c r="K1612" i="2" s="1"/>
  <c r="I1611" i="2"/>
  <c r="J1611" i="2"/>
  <c r="K1611" i="2" a="1"/>
  <c r="K1611" i="2" s="1"/>
  <c r="I1610" i="2"/>
  <c r="J1610" i="2"/>
  <c r="K1610" i="2" a="1"/>
  <c r="K1610" i="2" s="1"/>
  <c r="I1609" i="2"/>
  <c r="J1609" i="2"/>
  <c r="K1609" i="2" a="1"/>
  <c r="K1609" i="2" s="1"/>
  <c r="I1608" i="2"/>
  <c r="J1608" i="2"/>
  <c r="K1608" i="2" a="1"/>
  <c r="K1608" i="2" s="1"/>
  <c r="I1607" i="2"/>
  <c r="J1607" i="2"/>
  <c r="K1607" i="2" a="1"/>
  <c r="K1607" i="2" s="1"/>
  <c r="I1606" i="2"/>
  <c r="J1606" i="2"/>
  <c r="K1606" i="2" a="1"/>
  <c r="K1606" i="2" s="1"/>
  <c r="I1605" i="2"/>
  <c r="J1605" i="2"/>
  <c r="K1605" i="2" a="1"/>
  <c r="K1605" i="2" s="1"/>
  <c r="I1604" i="2"/>
  <c r="J1604" i="2"/>
  <c r="K1604" i="2" a="1"/>
  <c r="K1604" i="2" s="1"/>
  <c r="I1603" i="2" l="1"/>
  <c r="J1603" i="2"/>
  <c r="K1603" i="2" a="1"/>
  <c r="K1603" i="2" s="1"/>
  <c r="I1600" i="2" l="1"/>
  <c r="J1600" i="2"/>
  <c r="K1600" i="2" a="1"/>
  <c r="K1600" i="2" s="1"/>
  <c r="I1602" i="2"/>
  <c r="J1602" i="2"/>
  <c r="K1602" i="2" a="1"/>
  <c r="K1602" i="2" s="1"/>
  <c r="I1601" i="2"/>
  <c r="J1601" i="2"/>
  <c r="K1601" i="2" a="1"/>
  <c r="K1601" i="2" s="1"/>
  <c r="I1599" i="2"/>
  <c r="J1599" i="2"/>
  <c r="K1599" i="2" a="1"/>
  <c r="K1599" i="2" s="1"/>
  <c r="I1598" i="2"/>
  <c r="J1598" i="2"/>
  <c r="K1598" i="2" a="1"/>
  <c r="K1598" i="2" s="1"/>
  <c r="I1597" i="2"/>
  <c r="J1597" i="2"/>
  <c r="K1597" i="2" a="1"/>
  <c r="K1597" i="2" s="1"/>
  <c r="I1596" i="2"/>
  <c r="J1596" i="2"/>
  <c r="K1596" i="2" a="1"/>
  <c r="K1596" i="2" s="1"/>
  <c r="I1595" i="2"/>
  <c r="J1595" i="2"/>
  <c r="K1595" i="2" a="1"/>
  <c r="K1595" i="2" s="1"/>
  <c r="I1594" i="2"/>
  <c r="J1594" i="2"/>
  <c r="K1594" i="2" a="1"/>
  <c r="K1594" i="2" s="1"/>
  <c r="I1593" i="2"/>
  <c r="J1593" i="2"/>
  <c r="K1593" i="2" a="1"/>
  <c r="K1593" i="2" s="1"/>
  <c r="I1592" i="2"/>
  <c r="J1592" i="2"/>
  <c r="K1592" i="2" a="1"/>
  <c r="K1592" i="2" s="1"/>
  <c r="I1591" i="2"/>
  <c r="J1591" i="2"/>
  <c r="K1591" i="2" a="1"/>
  <c r="K1591" i="2" s="1"/>
  <c r="I1590" i="2"/>
  <c r="J1590" i="2"/>
  <c r="K1590" i="2" a="1"/>
  <c r="K1590" i="2" s="1"/>
  <c r="I1589" i="2"/>
  <c r="J1589" i="2"/>
  <c r="K1589" i="2" a="1"/>
  <c r="K1589" i="2" s="1"/>
  <c r="I1588" i="2"/>
  <c r="J1588" i="2"/>
  <c r="K1588" i="2" a="1"/>
  <c r="K1588" i="2" s="1"/>
  <c r="I1587" i="2"/>
  <c r="J1587" i="2"/>
  <c r="K1587" i="2" a="1"/>
  <c r="K1587" i="2" s="1"/>
  <c r="I1586" i="2"/>
  <c r="J1586" i="2"/>
  <c r="K1586" i="2" a="1"/>
  <c r="K1586" i="2" s="1"/>
  <c r="I1585" i="2"/>
  <c r="J1585" i="2"/>
  <c r="K1585" i="2" a="1"/>
  <c r="K1585" i="2" s="1"/>
  <c r="I1581" i="2"/>
  <c r="J1581" i="2"/>
  <c r="K1581" i="2" a="1"/>
  <c r="K1581" i="2" s="1"/>
  <c r="I1584" i="2" l="1"/>
  <c r="J1584" i="2"/>
  <c r="K1584" i="2" a="1"/>
  <c r="K1584" i="2" s="1"/>
  <c r="I1583" i="2"/>
  <c r="J1583" i="2"/>
  <c r="K1583" i="2" a="1"/>
  <c r="K1583" i="2" s="1"/>
  <c r="I1579" i="2"/>
  <c r="J1579" i="2"/>
  <c r="K1579" i="2" a="1"/>
  <c r="K1579" i="2" s="1"/>
  <c r="I1582" i="2"/>
  <c r="J1582" i="2"/>
  <c r="K1582" i="2" a="1"/>
  <c r="K1582" i="2" s="1"/>
  <c r="I1580" i="2"/>
  <c r="J1580" i="2"/>
  <c r="K1580" i="2" a="1"/>
  <c r="K1580" i="2" s="1"/>
  <c r="I1578" i="2"/>
  <c r="J1578" i="2"/>
  <c r="K1578" i="2" a="1"/>
  <c r="K1578" i="2" s="1"/>
  <c r="I1577" i="2"/>
  <c r="J1577" i="2"/>
  <c r="K1577" i="2" a="1"/>
  <c r="K1577" i="2" s="1"/>
  <c r="I1576" i="2"/>
  <c r="J1576" i="2"/>
  <c r="K1576" i="2" a="1"/>
  <c r="K1576" i="2" s="1"/>
  <c r="I1575" i="2"/>
  <c r="J1575" i="2"/>
  <c r="K1575" i="2" a="1"/>
  <c r="K1575" i="2" s="1"/>
  <c r="I1574" i="2"/>
  <c r="J1574" i="2"/>
  <c r="K1574" i="2" a="1"/>
  <c r="K1574" i="2" s="1"/>
  <c r="I1573" i="2"/>
  <c r="J1573" i="2"/>
  <c r="K1573" i="2" a="1"/>
  <c r="K1573" i="2" s="1"/>
  <c r="I1572" i="2"/>
  <c r="J1572" i="2"/>
  <c r="K1572" i="2" a="1"/>
  <c r="K1572" i="2" s="1"/>
  <c r="I1571" i="2"/>
  <c r="J1571" i="2"/>
  <c r="K1571" i="2" a="1"/>
  <c r="K1571" i="2" s="1"/>
  <c r="I1570" i="2"/>
  <c r="J1570" i="2"/>
  <c r="K1570" i="2" a="1"/>
  <c r="K1570" i="2" s="1"/>
  <c r="I1569" i="2"/>
  <c r="J1569" i="2"/>
  <c r="K1569" i="2" a="1"/>
  <c r="K1569" i="2" s="1"/>
  <c r="I1568" i="2"/>
  <c r="J1568" i="2"/>
  <c r="K1568" i="2" a="1"/>
  <c r="K1568" i="2" s="1"/>
  <c r="I1567" i="2"/>
  <c r="J1567" i="2"/>
  <c r="K1567" i="2" a="1"/>
  <c r="K1567" i="2" s="1"/>
  <c r="I1566" i="2"/>
  <c r="J1566" i="2"/>
  <c r="K1566" i="2" a="1"/>
  <c r="K1566" i="2" s="1"/>
  <c r="I1565" i="2"/>
  <c r="J1565" i="2"/>
  <c r="K1565" i="2" a="1"/>
  <c r="K1565" i="2" s="1"/>
  <c r="I1564" i="2"/>
  <c r="J1564" i="2"/>
  <c r="K1564" i="2" a="1"/>
  <c r="K1564" i="2" s="1"/>
  <c r="I1563" i="2"/>
  <c r="J1563" i="2"/>
  <c r="K1563" i="2" a="1"/>
  <c r="K1563" i="2" s="1"/>
  <c r="I1562" i="2"/>
  <c r="J1562" i="2"/>
  <c r="K1562" i="2" a="1"/>
  <c r="K1562" i="2" s="1"/>
  <c r="I1561" i="2"/>
  <c r="J1561" i="2"/>
  <c r="K1561" i="2" a="1"/>
  <c r="K1561" i="2" s="1"/>
  <c r="I1560" i="2"/>
  <c r="J1560" i="2"/>
  <c r="K1560" i="2" a="1"/>
  <c r="K1560" i="2" s="1"/>
  <c r="I1559" i="2"/>
  <c r="J1559" i="2"/>
  <c r="K1559" i="2" a="1"/>
  <c r="K1559" i="2" s="1"/>
  <c r="I1558" i="2"/>
  <c r="J1558" i="2"/>
  <c r="K1558" i="2" a="1"/>
  <c r="K1558" i="2" s="1"/>
  <c r="I1557" i="2"/>
  <c r="J1557" i="2"/>
  <c r="K1557" i="2" a="1"/>
  <c r="K1557" i="2" s="1"/>
  <c r="I1554" i="2"/>
  <c r="I1555" i="2"/>
  <c r="I1556" i="2"/>
  <c r="J1554" i="2"/>
  <c r="J1555" i="2"/>
  <c r="J1556" i="2"/>
  <c r="K1554" i="2" a="1"/>
  <c r="K1554" i="2" s="1"/>
  <c r="K1555" i="2" a="1"/>
  <c r="K1555" i="2" s="1"/>
  <c r="K1556" i="2" a="1"/>
  <c r="K1556" i="2" s="1"/>
  <c r="I1553" i="2"/>
  <c r="J1553" i="2"/>
  <c r="K1553" i="2" a="1"/>
  <c r="K1553" i="2" s="1"/>
  <c r="I1552" i="2"/>
  <c r="J1552" i="2"/>
  <c r="K1552" i="2" a="1"/>
  <c r="K1552" i="2" s="1"/>
  <c r="I1551" i="2"/>
  <c r="J1551" i="2"/>
  <c r="K1551" i="2" a="1"/>
  <c r="K1551" i="2" s="1"/>
  <c r="I1550" i="2"/>
  <c r="J1550" i="2"/>
  <c r="K1550" i="2" a="1"/>
  <c r="K1550" i="2" s="1"/>
  <c r="I1549" i="2"/>
  <c r="J1549" i="2"/>
  <c r="K1549" i="2" a="1"/>
  <c r="K1549" i="2" s="1"/>
  <c r="I1548" i="2"/>
  <c r="J1548" i="2"/>
  <c r="K1548" i="2" a="1"/>
  <c r="K1548" i="2" s="1"/>
  <c r="I1547" i="2"/>
  <c r="J1547" i="2"/>
  <c r="K1547" i="2" a="1"/>
  <c r="K1547" i="2" s="1"/>
  <c r="I1545" i="2"/>
  <c r="J1545" i="2"/>
  <c r="K1545" i="2" a="1"/>
  <c r="K1545" i="2" s="1"/>
  <c r="I1546" i="2"/>
  <c r="J1546" i="2"/>
  <c r="K1546" i="2" a="1"/>
  <c r="K1546" i="2" s="1"/>
  <c r="I1544" i="2"/>
  <c r="J1544" i="2"/>
  <c r="K1544" i="2" a="1"/>
  <c r="K1544" i="2" s="1"/>
  <c r="I1531" i="2"/>
  <c r="J1531" i="2"/>
  <c r="K1531" i="2" a="1"/>
  <c r="K1531" i="2" s="1"/>
  <c r="I1543" i="2"/>
  <c r="J1543" i="2"/>
  <c r="K1543" i="2" a="1"/>
  <c r="K1543" i="2" s="1"/>
  <c r="I1542" i="2"/>
  <c r="J1542" i="2"/>
  <c r="K1542" i="2" a="1"/>
  <c r="K1542" i="2" s="1"/>
  <c r="I1541" i="2"/>
  <c r="J1541" i="2"/>
  <c r="K1541" i="2" a="1"/>
  <c r="K1541" i="2" s="1"/>
  <c r="I1540" i="2"/>
  <c r="J1540" i="2"/>
  <c r="K1540" i="2" a="1"/>
  <c r="K1540" i="2" s="1"/>
  <c r="I1539" i="2"/>
  <c r="J1539" i="2"/>
  <c r="K1539" i="2" a="1"/>
  <c r="K1539" i="2" s="1"/>
  <c r="I1538" i="2"/>
  <c r="J1538" i="2"/>
  <c r="K1538" i="2" a="1"/>
  <c r="K1538" i="2" s="1"/>
  <c r="I1537" i="2"/>
  <c r="J1537" i="2"/>
  <c r="K1537" i="2" a="1"/>
  <c r="K1537" i="2" s="1"/>
  <c r="I1536" i="2"/>
  <c r="J1536" i="2"/>
  <c r="K1536" i="2" a="1"/>
  <c r="K1536" i="2" s="1"/>
  <c r="I1535" i="2"/>
  <c r="J1535" i="2"/>
  <c r="K1535" i="2" a="1"/>
  <c r="K1535" i="2" s="1"/>
  <c r="I1534" i="2"/>
  <c r="J1534" i="2"/>
  <c r="K1534" i="2" a="1"/>
  <c r="K1534" i="2" s="1"/>
  <c r="I1533" i="2"/>
  <c r="J1533" i="2"/>
  <c r="K1533" i="2" a="1"/>
  <c r="K1533" i="2" s="1"/>
  <c r="I1532" i="2"/>
  <c r="J1532" i="2"/>
  <c r="K1532" i="2" a="1"/>
  <c r="K1532" i="2" s="1"/>
  <c r="I1530" i="2"/>
  <c r="J1530" i="2"/>
  <c r="K1530" i="2" a="1"/>
  <c r="K1530" i="2" s="1"/>
  <c r="I1529" i="2"/>
  <c r="J1529" i="2"/>
  <c r="K1529" i="2" a="1"/>
  <c r="K1529" i="2" s="1"/>
  <c r="J1528" i="2"/>
  <c r="I1528" i="2"/>
  <c r="K1528" i="2" a="1"/>
  <c r="K1528" i="2" s="1"/>
  <c r="I1527" i="2" l="1"/>
  <c r="J1527" i="2"/>
  <c r="K1527" i="2" a="1"/>
  <c r="K1527" i="2" s="1"/>
  <c r="I1526" i="2"/>
  <c r="J1526" i="2"/>
  <c r="K1526" i="2" a="1"/>
  <c r="K1526" i="2" s="1"/>
  <c r="I1525" i="2"/>
  <c r="J1525" i="2"/>
  <c r="K1525" i="2" a="1"/>
  <c r="K1525" i="2" s="1"/>
  <c r="I1524" i="2"/>
  <c r="J1524" i="2"/>
  <c r="K1524" i="2" a="1"/>
  <c r="K1524" i="2" s="1"/>
  <c r="I1523" i="2"/>
  <c r="J1523" i="2"/>
  <c r="K1523" i="2" a="1"/>
  <c r="K1523" i="2" s="1"/>
  <c r="I1522" i="2"/>
  <c r="J1522" i="2"/>
  <c r="K1522" i="2" a="1"/>
  <c r="K1522" i="2" s="1"/>
  <c r="I1520" i="2"/>
  <c r="I1521" i="2"/>
  <c r="J1520" i="2"/>
  <c r="J1521" i="2"/>
  <c r="K1520" i="2" a="1"/>
  <c r="K1520" i="2" s="1"/>
  <c r="K1521" i="2" a="1"/>
  <c r="K1521" i="2" s="1"/>
  <c r="I1519" i="2"/>
  <c r="J1519" i="2"/>
  <c r="K1519" i="2" a="1"/>
  <c r="K1519" i="2" s="1"/>
  <c r="I1517" i="2" l="1"/>
  <c r="J1517" i="2"/>
  <c r="K1517" i="2" a="1"/>
  <c r="K1517" i="2" s="1"/>
  <c r="I1518" i="2"/>
  <c r="J1518" i="2"/>
  <c r="K1518" i="2" a="1"/>
  <c r="K1518" i="2" s="1"/>
  <c r="I1516" i="2"/>
  <c r="J1516" i="2"/>
  <c r="K1516" i="2" a="1"/>
  <c r="K1516" i="2" s="1"/>
  <c r="I1515" i="2"/>
  <c r="J1515" i="2"/>
  <c r="K1515" i="2" a="1"/>
  <c r="K1515" i="2" s="1"/>
  <c r="I1514" i="2" l="1"/>
  <c r="J1514" i="2"/>
  <c r="K1514" i="2" a="1"/>
  <c r="K1514" i="2" s="1"/>
  <c r="I1513" i="2"/>
  <c r="J1513" i="2"/>
  <c r="K1513" i="2" a="1"/>
  <c r="K1513" i="2" s="1"/>
  <c r="I1511" i="2"/>
  <c r="J1511" i="2"/>
  <c r="K1511" i="2" a="1"/>
  <c r="K1511" i="2" s="1"/>
  <c r="I1512" i="2"/>
  <c r="J1512" i="2"/>
  <c r="K1512" i="2" a="1"/>
  <c r="K1512" i="2" s="1"/>
  <c r="I1510" i="2"/>
  <c r="J1510" i="2"/>
  <c r="K1510" i="2" a="1"/>
  <c r="K1510" i="2" s="1"/>
  <c r="I1509" i="2"/>
  <c r="J1509" i="2"/>
  <c r="K1509" i="2" a="1"/>
  <c r="K1509" i="2" s="1"/>
  <c r="I1508" i="2"/>
  <c r="J1508" i="2"/>
  <c r="K1508" i="2" a="1"/>
  <c r="K1508" i="2" s="1"/>
  <c r="I1507" i="2"/>
  <c r="J1507" i="2"/>
  <c r="K1507" i="2" a="1"/>
  <c r="K1507" i="2" s="1"/>
  <c r="I1506" i="2"/>
  <c r="J1506" i="2"/>
  <c r="K1506" i="2" a="1"/>
  <c r="K1506" i="2" s="1"/>
  <c r="I1505" i="2"/>
  <c r="J1505" i="2"/>
  <c r="K1505" i="2" a="1"/>
  <c r="K1505" i="2" s="1"/>
  <c r="I1504" i="2"/>
  <c r="J1504" i="2"/>
  <c r="K1504" i="2" a="1"/>
  <c r="K1504" i="2" s="1"/>
  <c r="I1503" i="2"/>
  <c r="J1503" i="2"/>
  <c r="K1503" i="2" a="1"/>
  <c r="K1503" i="2" s="1"/>
  <c r="I1501" i="2"/>
  <c r="J1501" i="2"/>
  <c r="K1501" i="2" a="1"/>
  <c r="K1501" i="2" s="1"/>
  <c r="I1502" i="2"/>
  <c r="J1502" i="2"/>
  <c r="K1502" i="2" a="1"/>
  <c r="K1502" i="2" s="1"/>
  <c r="I1500" i="2"/>
  <c r="J1500" i="2"/>
  <c r="K1500" i="2" a="1"/>
  <c r="K1500" i="2" s="1"/>
  <c r="I1499" i="2"/>
  <c r="J1499" i="2"/>
  <c r="K1499" i="2" a="1"/>
  <c r="K1499" i="2" s="1"/>
  <c r="I1496" i="2"/>
  <c r="J1496" i="2"/>
  <c r="K1496" i="2" a="1"/>
  <c r="K1496" i="2" s="1"/>
  <c r="I1498" i="2"/>
  <c r="J1498" i="2"/>
  <c r="K1498" i="2" a="1"/>
  <c r="K1498" i="2" s="1"/>
  <c r="I1497" i="2"/>
  <c r="J1497" i="2"/>
  <c r="K1497" i="2" a="1"/>
  <c r="K1497" i="2" s="1"/>
  <c r="I1494" i="2"/>
  <c r="J1494" i="2"/>
  <c r="K1494" i="2" a="1"/>
  <c r="K1494" i="2" s="1"/>
  <c r="I1493" i="2"/>
  <c r="J1493" i="2"/>
  <c r="K1493" i="2" a="1"/>
  <c r="K1493" i="2" s="1"/>
  <c r="I1495" i="2"/>
  <c r="J1495" i="2"/>
  <c r="K1495" i="2" a="1"/>
  <c r="K1495" i="2" s="1"/>
  <c r="I1492" i="2"/>
  <c r="J1492" i="2"/>
  <c r="K1492" i="2" a="1"/>
  <c r="K1492" i="2" s="1"/>
  <c r="I1491" i="2"/>
  <c r="J1491" i="2"/>
  <c r="K1491" i="2" a="1"/>
  <c r="K1491" i="2" s="1"/>
  <c r="I1490" i="2"/>
  <c r="J1490" i="2"/>
  <c r="K1490" i="2" a="1"/>
  <c r="K1490" i="2" s="1"/>
  <c r="I1489" i="2"/>
  <c r="J1489" i="2"/>
  <c r="K1489" i="2" a="1"/>
  <c r="K1489" i="2" s="1"/>
  <c r="I1488" i="2"/>
  <c r="J1488" i="2"/>
  <c r="K1488" i="2" a="1"/>
  <c r="K1488" i="2" s="1"/>
  <c r="I1487" i="2"/>
  <c r="J1487" i="2"/>
  <c r="K1487" i="2" a="1"/>
  <c r="K1487" i="2" s="1"/>
  <c r="I1484" i="2"/>
  <c r="J1484" i="2"/>
  <c r="K1484" i="2" a="1"/>
  <c r="K1484" i="2" s="1"/>
  <c r="I1485" i="2"/>
  <c r="J1485" i="2"/>
  <c r="K1485" i="2" a="1"/>
  <c r="K1485" i="2" s="1"/>
  <c r="I1486" i="2"/>
  <c r="J1486" i="2"/>
  <c r="K1486" i="2" a="1"/>
  <c r="K1486" i="2" s="1"/>
  <c r="I1483" i="2"/>
  <c r="J1483" i="2"/>
  <c r="K1483" i="2" a="1"/>
  <c r="K1483" i="2" s="1"/>
  <c r="I1482" i="2"/>
  <c r="J1482" i="2"/>
  <c r="K1482" i="2" a="1"/>
  <c r="K1482" i="2" s="1"/>
  <c r="I1481" i="2"/>
  <c r="J1481" i="2"/>
  <c r="K1481" i="2" a="1"/>
  <c r="K1481" i="2" s="1"/>
  <c r="I1478" i="2"/>
  <c r="J1478" i="2"/>
  <c r="K1478" i="2" a="1"/>
  <c r="K1478" i="2" s="1"/>
  <c r="I1480" i="2"/>
  <c r="J1480" i="2"/>
  <c r="K1480" i="2" a="1"/>
  <c r="K1480" i="2" s="1"/>
  <c r="I1479" i="2"/>
  <c r="J1479" i="2"/>
  <c r="K1479" i="2" a="1"/>
  <c r="K1479" i="2" s="1"/>
  <c r="I1476" i="2"/>
  <c r="J1476" i="2"/>
  <c r="K1476" i="2" a="1"/>
  <c r="K1476" i="2" s="1"/>
  <c r="I1477" i="2"/>
  <c r="J1477" i="2"/>
  <c r="K1477" i="2" a="1"/>
  <c r="K1477" i="2" s="1"/>
  <c r="I1475" i="2"/>
  <c r="J1475" i="2"/>
  <c r="K1475" i="2" a="1"/>
  <c r="K1475" i="2" s="1"/>
  <c r="I1474" i="2"/>
  <c r="J1474" i="2"/>
  <c r="K1474" i="2" a="1"/>
  <c r="K1474" i="2" s="1"/>
  <c r="I1473" i="2"/>
  <c r="J1473" i="2"/>
  <c r="K1473" i="2" a="1"/>
  <c r="K1473" i="2" s="1"/>
  <c r="I1470" i="2"/>
  <c r="J1470" i="2"/>
  <c r="K1470" i="2" a="1"/>
  <c r="K1470" i="2" s="1"/>
  <c r="I1468" i="2"/>
  <c r="J1468" i="2"/>
  <c r="K1468" i="2" a="1"/>
  <c r="K1468" i="2" s="1"/>
  <c r="I1472" i="2"/>
  <c r="J1472" i="2"/>
  <c r="K1472" i="2" a="1"/>
  <c r="K1472" i="2" s="1"/>
  <c r="I1471" i="2"/>
  <c r="J1471" i="2"/>
  <c r="K1471" i="2" a="1"/>
  <c r="K1471" i="2" s="1"/>
  <c r="I1469" i="2"/>
  <c r="J1469" i="2"/>
  <c r="K1469" i="2" a="1"/>
  <c r="K1469" i="2" s="1"/>
  <c r="I1467" i="2"/>
  <c r="J1467" i="2"/>
  <c r="K1467" i="2" a="1"/>
  <c r="K1467" i="2" s="1"/>
  <c r="I1466" i="2"/>
  <c r="J1466" i="2"/>
  <c r="K1466" i="2" a="1"/>
  <c r="K1466" i="2" s="1"/>
  <c r="I1465" i="2"/>
  <c r="J1465" i="2"/>
  <c r="K1465" i="2" a="1"/>
  <c r="K1465" i="2" s="1"/>
  <c r="I1464" i="2"/>
  <c r="J1464" i="2"/>
  <c r="K1464" i="2" a="1"/>
  <c r="K1464" i="2" s="1"/>
  <c r="I1463" i="2"/>
  <c r="J1463" i="2"/>
  <c r="K1463" i="2" a="1"/>
  <c r="K1463" i="2" s="1"/>
  <c r="I1462" i="2"/>
  <c r="J1462" i="2"/>
  <c r="K1462" i="2" a="1"/>
  <c r="K1462" i="2" s="1"/>
  <c r="I1461" i="2"/>
  <c r="J1461" i="2"/>
  <c r="K1461" i="2" a="1"/>
  <c r="K1461" i="2" s="1"/>
  <c r="I1460" i="2"/>
  <c r="J1460" i="2"/>
  <c r="K1460" i="2" a="1"/>
  <c r="K1460" i="2" s="1"/>
  <c r="I1459" i="2"/>
  <c r="J1459" i="2"/>
  <c r="K1459" i="2" a="1"/>
  <c r="K1459" i="2" s="1"/>
  <c r="I1458" i="2"/>
  <c r="J1458" i="2"/>
  <c r="K1458" i="2" a="1"/>
  <c r="K1458" i="2" s="1"/>
  <c r="I1457" i="2"/>
  <c r="J1457" i="2"/>
  <c r="K1457" i="2" a="1"/>
  <c r="K1457" i="2" s="1"/>
  <c r="I1456" i="2"/>
  <c r="J1456" i="2"/>
  <c r="K1456" i="2" a="1"/>
  <c r="K1456" i="2" s="1"/>
  <c r="I1455" i="2"/>
  <c r="J1455" i="2"/>
  <c r="K1455" i="2" a="1"/>
  <c r="K1455" i="2" s="1"/>
  <c r="I1454" i="2" l="1"/>
  <c r="J1454" i="2"/>
  <c r="K1454" i="2" a="1"/>
  <c r="K1454" i="2" s="1"/>
  <c r="I1453" i="2"/>
  <c r="J1453" i="2"/>
  <c r="K1453" i="2" a="1"/>
  <c r="K1453" i="2" s="1"/>
  <c r="I1451" i="2"/>
  <c r="J1451" i="2"/>
  <c r="K1451" i="2" a="1"/>
  <c r="K1451" i="2" s="1"/>
  <c r="I1452" i="2"/>
  <c r="J1452" i="2"/>
  <c r="K1452" i="2" a="1"/>
  <c r="K1452" i="2" s="1"/>
  <c r="I1450" i="2"/>
  <c r="J1450" i="2"/>
  <c r="K1450" i="2" a="1"/>
  <c r="K1450" i="2" s="1"/>
  <c r="I1449" i="2"/>
  <c r="J1449" i="2"/>
  <c r="K1449" i="2" a="1"/>
  <c r="K1449" i="2" s="1"/>
  <c r="I1448" i="2"/>
  <c r="J1448" i="2"/>
  <c r="K1448" i="2" a="1"/>
  <c r="K1448" i="2" s="1"/>
  <c r="I1447" i="2"/>
  <c r="J1447" i="2"/>
  <c r="K1447" i="2" a="1"/>
  <c r="K1447" i="2" s="1"/>
  <c r="I1446" i="2"/>
  <c r="J1446" i="2"/>
  <c r="K1446" i="2" a="1"/>
  <c r="K1446" i="2" s="1"/>
  <c r="I1445" i="2"/>
  <c r="J1445" i="2"/>
  <c r="K1445" i="2" a="1"/>
  <c r="K1445" i="2" s="1"/>
  <c r="I1444" i="2"/>
  <c r="J1444" i="2"/>
  <c r="K1444" i="2" a="1"/>
  <c r="K1444" i="2" s="1"/>
  <c r="I1443" i="2"/>
  <c r="J1443" i="2"/>
  <c r="K1443" i="2" a="1"/>
  <c r="K1443" i="2" s="1"/>
  <c r="I1442" i="2"/>
  <c r="J1442" i="2"/>
  <c r="K1442" i="2" a="1"/>
  <c r="K1442" i="2" s="1"/>
  <c r="I1441" i="2"/>
  <c r="J1441" i="2"/>
  <c r="K1441" i="2" a="1"/>
  <c r="K1441" i="2" s="1"/>
  <c r="I1440" i="2"/>
  <c r="J1440" i="2"/>
  <c r="K1440" i="2" a="1"/>
  <c r="K1440" i="2" s="1"/>
  <c r="I1439" i="2"/>
  <c r="J1439" i="2"/>
  <c r="K1439" i="2" a="1"/>
  <c r="K1439" i="2" s="1"/>
  <c r="I1437" i="2"/>
  <c r="J1437" i="2"/>
  <c r="K1437" i="2" a="1"/>
  <c r="K1437" i="2" s="1"/>
  <c r="I1438" i="2"/>
  <c r="J1438" i="2"/>
  <c r="K1438" i="2" a="1"/>
  <c r="K1438" i="2" s="1"/>
  <c r="I1436" i="2"/>
  <c r="J1436" i="2"/>
  <c r="K1436" i="2" a="1"/>
  <c r="K1436" i="2" s="1"/>
  <c r="I1435" i="2"/>
  <c r="J1435" i="2"/>
  <c r="K1435" i="2" a="1"/>
  <c r="K1435" i="2" s="1"/>
  <c r="I1434" i="2"/>
  <c r="J1434" i="2"/>
  <c r="K1434" i="2" a="1"/>
  <c r="K1434" i="2" s="1"/>
  <c r="I1433" i="2"/>
  <c r="J1433" i="2"/>
  <c r="K1433" i="2" a="1"/>
  <c r="K1433" i="2" s="1"/>
  <c r="I1432" i="2"/>
  <c r="J1432" i="2"/>
  <c r="K1432" i="2" a="1"/>
  <c r="K1432" i="2" s="1"/>
  <c r="I1430" i="2"/>
  <c r="J1430" i="2"/>
  <c r="K1430" i="2" a="1"/>
  <c r="K1430" i="2" s="1"/>
  <c r="I1431" i="2"/>
  <c r="J1431" i="2"/>
  <c r="K1431" i="2" a="1"/>
  <c r="K1431" i="2" s="1"/>
  <c r="I1429" i="2"/>
  <c r="J1429" i="2"/>
  <c r="K1429" i="2" a="1"/>
  <c r="K1429" i="2" s="1"/>
  <c r="I1428" i="2"/>
  <c r="J1428" i="2"/>
  <c r="K1428" i="2" a="1"/>
  <c r="K1428" i="2" s="1"/>
  <c r="I1427" i="2"/>
  <c r="J1427" i="2"/>
  <c r="K1427" i="2" a="1"/>
  <c r="K1427" i="2" s="1"/>
  <c r="I1426" i="2"/>
  <c r="J1426" i="2"/>
  <c r="K1426" i="2" a="1"/>
  <c r="K1426" i="2" s="1"/>
  <c r="I1424" i="2"/>
  <c r="J1424" i="2"/>
  <c r="K1424" i="2" a="1"/>
  <c r="K1424" i="2" s="1"/>
  <c r="I1423" i="2"/>
  <c r="J1423" i="2"/>
  <c r="K1423" i="2" a="1"/>
  <c r="K1423" i="2" s="1"/>
  <c r="I1425" i="2"/>
  <c r="J1425" i="2"/>
  <c r="K1425" i="2" a="1"/>
  <c r="K1425" i="2" s="1"/>
  <c r="I1422" i="2"/>
  <c r="J1422" i="2"/>
  <c r="K1422" i="2" a="1"/>
  <c r="K1422" i="2" s="1"/>
  <c r="I1421" i="2"/>
  <c r="J1421" i="2"/>
  <c r="K1421" i="2" a="1"/>
  <c r="K1421" i="2" s="1"/>
  <c r="I1420" i="2"/>
  <c r="J1420" i="2"/>
  <c r="K1420" i="2" a="1"/>
  <c r="K1420" i="2" s="1"/>
  <c r="I1419" i="2"/>
  <c r="J1419" i="2"/>
  <c r="K1419" i="2" a="1"/>
  <c r="K1419" i="2" s="1"/>
  <c r="I1418" i="2"/>
  <c r="J1418" i="2"/>
  <c r="K1418" i="2" a="1"/>
  <c r="K1418" i="2" s="1"/>
  <c r="I1417" i="2"/>
  <c r="J1417" i="2"/>
  <c r="K1417" i="2" a="1"/>
  <c r="K1417" i="2" s="1"/>
  <c r="I1409" i="2"/>
  <c r="J1409" i="2"/>
  <c r="K1409" i="2" a="1"/>
  <c r="K1409" i="2" s="1"/>
  <c r="I1415" i="2"/>
  <c r="J1415" i="2"/>
  <c r="K1415" i="2" a="1"/>
  <c r="K1415" i="2" s="1"/>
  <c r="I1416" i="2"/>
  <c r="J1416" i="2"/>
  <c r="K1416" i="2" a="1"/>
  <c r="K1416" i="2" s="1"/>
  <c r="I1414" i="2"/>
  <c r="J1414" i="2"/>
  <c r="K1414" i="2" a="1"/>
  <c r="K1414" i="2" s="1"/>
  <c r="I1413" i="2"/>
  <c r="J1413" i="2"/>
  <c r="K1413" i="2" a="1"/>
  <c r="K1413" i="2" s="1"/>
  <c r="I1412" i="2"/>
  <c r="J1412" i="2"/>
  <c r="K1412" i="2" a="1"/>
  <c r="K1412" i="2" s="1"/>
  <c r="I1411" i="2"/>
  <c r="J1411" i="2"/>
  <c r="K1411" i="2" a="1"/>
  <c r="K1411" i="2" s="1"/>
  <c r="I1410" i="2"/>
  <c r="J1410" i="2"/>
  <c r="K1410" i="2" a="1"/>
  <c r="K1410" i="2" s="1"/>
  <c r="I1408" i="2"/>
  <c r="J1408" i="2"/>
  <c r="K1408" i="2" a="1"/>
  <c r="K1408" i="2" s="1"/>
  <c r="I1407" i="2" l="1"/>
  <c r="J1407" i="2"/>
  <c r="K1407" i="2" a="1"/>
  <c r="K1407" i="2" s="1"/>
  <c r="I1406" i="2"/>
  <c r="J1406" i="2"/>
  <c r="K1406" i="2" a="1"/>
  <c r="K1406" i="2" s="1"/>
  <c r="I1405" i="2"/>
  <c r="J1405" i="2"/>
  <c r="K1405" i="2" a="1"/>
  <c r="K1405" i="2" s="1"/>
  <c r="I1404" i="2"/>
  <c r="J1404" i="2"/>
  <c r="K1404" i="2" a="1"/>
  <c r="K1404" i="2" s="1"/>
  <c r="I1403" i="2"/>
  <c r="J1403" i="2"/>
  <c r="K1403" i="2" a="1"/>
  <c r="K1403" i="2" s="1"/>
  <c r="I1400" i="2"/>
  <c r="J1400" i="2"/>
  <c r="K1400" i="2" a="1"/>
  <c r="K1400" i="2" s="1"/>
  <c r="I1402" i="2"/>
  <c r="J1402" i="2"/>
  <c r="K1402" i="2" a="1"/>
  <c r="K1402" i="2" s="1"/>
  <c r="I1399" i="2"/>
  <c r="J1399" i="2"/>
  <c r="K1399" i="2" a="1"/>
  <c r="K1399" i="2" s="1"/>
  <c r="I1401" i="2"/>
  <c r="J1401" i="2"/>
  <c r="K1401" i="2" a="1"/>
  <c r="K1401" i="2" s="1"/>
  <c r="I1398" i="2"/>
  <c r="J1398" i="2"/>
  <c r="K1398" i="2" a="1"/>
  <c r="K1398" i="2" s="1"/>
  <c r="I1397" i="2"/>
  <c r="J1397" i="2"/>
  <c r="K1397" i="2" a="1"/>
  <c r="K1397" i="2" s="1"/>
  <c r="I1396" i="2"/>
  <c r="J1396" i="2"/>
  <c r="K1396" i="2" a="1"/>
  <c r="K1396" i="2" s="1"/>
  <c r="I1395" i="2"/>
  <c r="J1395" i="2"/>
  <c r="K1395" i="2" a="1"/>
  <c r="K1395" i="2" s="1"/>
  <c r="I1394" i="2"/>
  <c r="J1394" i="2"/>
  <c r="K1394" i="2" a="1"/>
  <c r="K1394" i="2" s="1"/>
  <c r="I1393" i="2"/>
  <c r="J1393" i="2"/>
  <c r="K1393" i="2" a="1"/>
  <c r="K1393" i="2" s="1"/>
  <c r="I1392" i="2"/>
  <c r="J1392" i="2"/>
  <c r="K1392" i="2" a="1"/>
  <c r="K1392" i="2" s="1"/>
  <c r="I1391" i="2"/>
  <c r="J1391" i="2"/>
  <c r="K1391" i="2" a="1"/>
  <c r="K1391" i="2" s="1"/>
  <c r="I1390" i="2"/>
  <c r="J1390" i="2"/>
  <c r="K1390" i="2" a="1"/>
  <c r="K1390" i="2" s="1"/>
  <c r="I1388" i="2"/>
  <c r="J1388" i="2"/>
  <c r="K1388" i="2" a="1"/>
  <c r="K1388" i="2" s="1"/>
  <c r="I1386" i="2"/>
  <c r="J1386" i="2"/>
  <c r="K1386" i="2" a="1"/>
  <c r="K1386" i="2" s="1"/>
  <c r="I1383" i="2"/>
  <c r="J1383" i="2"/>
  <c r="K1383" i="2" a="1"/>
  <c r="K1383" i="2" s="1"/>
  <c r="I1389" i="2"/>
  <c r="I1387" i="2"/>
  <c r="J1389" i="2"/>
  <c r="J1387" i="2"/>
  <c r="K1389" i="2" a="1"/>
  <c r="K1389" i="2" s="1"/>
  <c r="K1387" i="2" a="1"/>
  <c r="K1387" i="2" s="1"/>
  <c r="I1385" i="2"/>
  <c r="J1385" i="2"/>
  <c r="K1385" i="2" a="1"/>
  <c r="K1385" i="2" s="1"/>
  <c r="I1384" i="2"/>
  <c r="J1384" i="2"/>
  <c r="K1384" i="2" a="1"/>
  <c r="K1384" i="2" s="1"/>
  <c r="I1382" i="2"/>
  <c r="J1382" i="2"/>
  <c r="K1382" i="2" a="1"/>
  <c r="K1382" i="2" s="1"/>
  <c r="I1381" i="2"/>
  <c r="J1381" i="2"/>
  <c r="K1381" i="2" a="1"/>
  <c r="K1381" i="2" s="1"/>
  <c r="I1380" i="2"/>
  <c r="J1380" i="2"/>
  <c r="K1380" i="2" a="1"/>
  <c r="K1380" i="2" s="1"/>
  <c r="I1379" i="2"/>
  <c r="J1379" i="2"/>
  <c r="K1379" i="2" a="1"/>
  <c r="K1379" i="2" s="1"/>
  <c r="I1378" i="2"/>
  <c r="J1378" i="2"/>
  <c r="K1378" i="2" a="1"/>
  <c r="K1378" i="2" s="1"/>
  <c r="I1377" i="2"/>
  <c r="J1377" i="2"/>
  <c r="K1377" i="2" a="1"/>
  <c r="K1377" i="2" s="1"/>
  <c r="I1376" i="2"/>
  <c r="J1376" i="2"/>
  <c r="K1376" i="2" a="1"/>
  <c r="K1376" i="2" s="1"/>
  <c r="I1375" i="2"/>
  <c r="J1375" i="2"/>
  <c r="K1375" i="2" a="1"/>
  <c r="K1375" i="2" s="1"/>
  <c r="I1374" i="2"/>
  <c r="J1374" i="2"/>
  <c r="K1374" i="2" a="1"/>
  <c r="K1374" i="2" s="1"/>
  <c r="I1373" i="2"/>
  <c r="J1373" i="2"/>
  <c r="K1373" i="2" a="1"/>
  <c r="K1373" i="2" s="1"/>
  <c r="I1372" i="2"/>
  <c r="J1372" i="2"/>
  <c r="K1372" i="2" a="1"/>
  <c r="K1372" i="2" s="1"/>
  <c r="I1369" i="2"/>
  <c r="J1369" i="2"/>
  <c r="K1369" i="2" a="1"/>
  <c r="K1369" i="2" s="1"/>
  <c r="I1371" i="2"/>
  <c r="J1371" i="2"/>
  <c r="K1371" i="2" a="1"/>
  <c r="K1371" i="2" s="1"/>
  <c r="I1370" i="2"/>
  <c r="J1370" i="2"/>
  <c r="K1370" i="2" a="1"/>
  <c r="K1370" i="2" s="1"/>
  <c r="I1368" i="2"/>
  <c r="J1368" i="2"/>
  <c r="K1368" i="2" a="1"/>
  <c r="K1368" i="2" s="1"/>
  <c r="I1367" i="2"/>
  <c r="J1367" i="2"/>
  <c r="K1367" i="2" a="1"/>
  <c r="K1367" i="2" s="1"/>
  <c r="I1366" i="2"/>
  <c r="J1366" i="2"/>
  <c r="K1366" i="2" a="1"/>
  <c r="K1366" i="2" s="1"/>
  <c r="I1364" i="2"/>
  <c r="J1364" i="2"/>
  <c r="K1364" i="2" a="1"/>
  <c r="K1364" i="2" s="1"/>
  <c r="I1365" i="2"/>
  <c r="J1365" i="2"/>
  <c r="K1365" i="2" a="1"/>
  <c r="K1365" i="2" s="1"/>
  <c r="I1363" i="2"/>
  <c r="J1363" i="2"/>
  <c r="K1363" i="2" a="1"/>
  <c r="K1363" i="2" s="1"/>
  <c r="I1362" i="2"/>
  <c r="J1362" i="2"/>
  <c r="K1362" i="2" a="1"/>
  <c r="K1362" i="2" s="1"/>
  <c r="I1361" i="2"/>
  <c r="J1361" i="2"/>
  <c r="K1361" i="2" a="1"/>
  <c r="K1361" i="2" s="1"/>
  <c r="I1360" i="2"/>
  <c r="J1360" i="2"/>
  <c r="K1360" i="2" a="1"/>
  <c r="K1360" i="2" s="1"/>
  <c r="I1359" i="2"/>
  <c r="J1359" i="2"/>
  <c r="K1359" i="2" a="1"/>
  <c r="K1359" i="2" s="1"/>
  <c r="I1358" i="2"/>
  <c r="J1358" i="2"/>
  <c r="K1358" i="2" a="1"/>
  <c r="K1358" i="2" s="1"/>
  <c r="I1357" i="2"/>
  <c r="J1357" i="2"/>
  <c r="K1357" i="2" a="1"/>
  <c r="K1357" i="2" s="1"/>
  <c r="I1356" i="2"/>
  <c r="J1356" i="2"/>
  <c r="K1356" i="2" a="1"/>
  <c r="K1356" i="2" s="1"/>
  <c r="I1355" i="2"/>
  <c r="J1355" i="2"/>
  <c r="K1355" i="2" a="1"/>
  <c r="K1355" i="2" s="1"/>
  <c r="I1354" i="2"/>
  <c r="J1354" i="2"/>
  <c r="K1354" i="2" a="1"/>
  <c r="K1354" i="2" s="1"/>
  <c r="I1353" i="2"/>
  <c r="J1353" i="2"/>
  <c r="K1353" i="2" a="1"/>
  <c r="K1353" i="2" s="1"/>
  <c r="I1352" i="2"/>
  <c r="J1352" i="2"/>
  <c r="K1352" i="2" a="1"/>
  <c r="K1352" i="2" s="1"/>
  <c r="I1351" i="2"/>
  <c r="J1351" i="2"/>
  <c r="K1351" i="2" a="1"/>
  <c r="K1351" i="2" s="1"/>
  <c r="I1349" i="2"/>
  <c r="J1349" i="2"/>
  <c r="K1349" i="2" a="1"/>
  <c r="K1349" i="2" s="1"/>
  <c r="I1348" i="2"/>
  <c r="J1348" i="2"/>
  <c r="K1348" i="2" a="1"/>
  <c r="K1348" i="2" s="1"/>
  <c r="I1350" i="2"/>
  <c r="J1350" i="2"/>
  <c r="K1350" i="2" a="1"/>
  <c r="K1350" i="2" s="1"/>
  <c r="I1347" i="2"/>
  <c r="J1347" i="2"/>
  <c r="K1347" i="2" a="1"/>
  <c r="K1347" i="2" s="1"/>
  <c r="I1346" i="2"/>
  <c r="J1346" i="2"/>
  <c r="K1346" i="2" a="1"/>
  <c r="K1346" i="2" s="1"/>
  <c r="I1345" i="2"/>
  <c r="J1345" i="2"/>
  <c r="K1345" i="2" a="1"/>
  <c r="K1345" i="2" s="1"/>
  <c r="I1344" i="2"/>
  <c r="J1344" i="2"/>
  <c r="K1344" i="2" a="1"/>
  <c r="K1344" i="2" s="1"/>
  <c r="I1343" i="2"/>
  <c r="J1343" i="2"/>
  <c r="K1343" i="2" a="1"/>
  <c r="K1343" i="2" s="1"/>
  <c r="I1342" i="2"/>
  <c r="J1342" i="2"/>
  <c r="K1342" i="2" a="1"/>
  <c r="K1342" i="2" s="1"/>
  <c r="I1338" i="2"/>
  <c r="J1338" i="2"/>
  <c r="K1338" i="2" a="1"/>
  <c r="K1338" i="2" s="1"/>
  <c r="I1336" i="2"/>
  <c r="J1336" i="2"/>
  <c r="K1336" i="2" a="1"/>
  <c r="K1336" i="2" s="1"/>
  <c r="I1341" i="2"/>
  <c r="J1341" i="2"/>
  <c r="K1341" i="2" a="1"/>
  <c r="K1341" i="2" s="1"/>
  <c r="I1340" i="2"/>
  <c r="J1340" i="2"/>
  <c r="K1340" i="2" a="1"/>
  <c r="K1340" i="2" s="1"/>
  <c r="I1339" i="2"/>
  <c r="J1339" i="2"/>
  <c r="K1339" i="2" a="1"/>
  <c r="K1339" i="2" s="1"/>
  <c r="I1335" i="2"/>
  <c r="J1335" i="2"/>
  <c r="K1335" i="2" a="1"/>
  <c r="K1335" i="2" s="1"/>
  <c r="I1337" i="2"/>
  <c r="J1337" i="2"/>
  <c r="K1337" i="2" a="1"/>
  <c r="K1337" i="2" s="1"/>
  <c r="I1334" i="2"/>
  <c r="J1334" i="2"/>
  <c r="K1334" i="2" a="1"/>
  <c r="K1334" i="2" s="1"/>
  <c r="I1333" i="2"/>
  <c r="J1333" i="2"/>
  <c r="K1333" i="2" a="1"/>
  <c r="K1333" i="2" s="1"/>
  <c r="I1332" i="2"/>
  <c r="J1332" i="2"/>
  <c r="K1332" i="2" a="1"/>
  <c r="K1332" i="2" s="1"/>
  <c r="I1331" i="2"/>
  <c r="J1331" i="2"/>
  <c r="K1331" i="2" a="1"/>
  <c r="K1331" i="2" s="1"/>
  <c r="I1330" i="2"/>
  <c r="J1330" i="2"/>
  <c r="K1330" i="2" a="1"/>
  <c r="K1330" i="2" s="1"/>
  <c r="I1329" i="2"/>
  <c r="J1329" i="2"/>
  <c r="K1329" i="2" a="1"/>
  <c r="K1329" i="2" s="1"/>
  <c r="I1328" i="2"/>
  <c r="J1328" i="2"/>
  <c r="K1328" i="2" a="1"/>
  <c r="K1328" i="2" s="1"/>
  <c r="I1327" i="2"/>
  <c r="J1327" i="2"/>
  <c r="K1327" i="2" a="1"/>
  <c r="K1327" i="2" s="1"/>
  <c r="I1326" i="2" l="1"/>
  <c r="J1326" i="2"/>
  <c r="K1326" i="2" a="1"/>
  <c r="K1326" i="2" s="1"/>
  <c r="I1325" i="2"/>
  <c r="J1325" i="2"/>
  <c r="K1325" i="2" a="1"/>
  <c r="K1325" i="2" s="1"/>
  <c r="I1324" i="2"/>
  <c r="J1324" i="2"/>
  <c r="K1324" i="2" a="1"/>
  <c r="K1324" i="2" s="1"/>
  <c r="I1323" i="2"/>
  <c r="J1323" i="2"/>
  <c r="K1323" i="2" a="1"/>
  <c r="K1323" i="2" s="1"/>
  <c r="I1322" i="2"/>
  <c r="J1322" i="2"/>
  <c r="K1322" i="2" a="1"/>
  <c r="K1322" i="2" s="1"/>
  <c r="I1321" i="2"/>
  <c r="J1321" i="2"/>
  <c r="K1321" i="2" a="1"/>
  <c r="K1321" i="2" s="1"/>
  <c r="I1320" i="2"/>
  <c r="J1320" i="2"/>
  <c r="K1320" i="2" a="1"/>
  <c r="K1320" i="2" s="1"/>
  <c r="I1319" i="2"/>
  <c r="J1319" i="2"/>
  <c r="K1319" i="2" a="1"/>
  <c r="K1319" i="2" s="1"/>
  <c r="I1318" i="2"/>
  <c r="J1318" i="2"/>
  <c r="K1318" i="2" a="1"/>
  <c r="K1318" i="2" s="1"/>
  <c r="I1317" i="2"/>
  <c r="J1317" i="2"/>
  <c r="K1317" i="2" a="1"/>
  <c r="K1317" i="2" s="1"/>
  <c r="I1313" i="2"/>
  <c r="J1313" i="2"/>
  <c r="K1313" i="2" a="1"/>
  <c r="K1313" i="2" s="1"/>
  <c r="I1314" i="2"/>
  <c r="J1314" i="2"/>
  <c r="K1314" i="2" a="1"/>
  <c r="K1314" i="2" s="1"/>
  <c r="I1315" i="2"/>
  <c r="J1315" i="2"/>
  <c r="K1315" i="2" a="1"/>
  <c r="K1315" i="2" s="1"/>
  <c r="I1311" i="2"/>
  <c r="J1311" i="2"/>
  <c r="K1311" i="2" a="1"/>
  <c r="K1311" i="2" s="1"/>
  <c r="I1316" i="2"/>
  <c r="J1316" i="2"/>
  <c r="K1316" i="2" a="1"/>
  <c r="K1316" i="2" s="1"/>
  <c r="I1312" i="2"/>
  <c r="J1312" i="2"/>
  <c r="K1312" i="2" a="1"/>
  <c r="K1312" i="2" s="1"/>
  <c r="I1310" i="2"/>
  <c r="J1310" i="2"/>
  <c r="K1310" i="2" a="1"/>
  <c r="K1310" i="2" s="1"/>
  <c r="I1309" i="2"/>
  <c r="J1309" i="2"/>
  <c r="K1309" i="2" a="1"/>
  <c r="K1309" i="2" s="1"/>
  <c r="I1307" i="2"/>
  <c r="J1307" i="2"/>
  <c r="K1307" i="2" a="1"/>
  <c r="K1307" i="2" s="1"/>
  <c r="I1308" i="2"/>
  <c r="J1308" i="2"/>
  <c r="K1308" i="2" a="1"/>
  <c r="K1308" i="2" s="1"/>
  <c r="I1306" i="2"/>
  <c r="J1306" i="2"/>
  <c r="K1306" i="2" a="1"/>
  <c r="K1306" i="2" s="1"/>
  <c r="I1304" i="2"/>
  <c r="J1304" i="2"/>
  <c r="K1304" i="2" a="1"/>
  <c r="K1304" i="2" s="1"/>
  <c r="I1305" i="2"/>
  <c r="J1305" i="2"/>
  <c r="K1305" i="2" a="1"/>
  <c r="K1305" i="2" s="1"/>
  <c r="I1303" i="2"/>
  <c r="J1303" i="2"/>
  <c r="K1303" i="2" a="1"/>
  <c r="K1303" i="2" s="1"/>
  <c r="I1302" i="2"/>
  <c r="J1302" i="2"/>
  <c r="K1302" i="2" a="1"/>
  <c r="K1302" i="2" s="1"/>
  <c r="I1301" i="2"/>
  <c r="J1301" i="2"/>
  <c r="K1301" i="2" a="1"/>
  <c r="K1301" i="2" s="1"/>
  <c r="I1298" i="2"/>
  <c r="J1298" i="2"/>
  <c r="K1298" i="2" a="1"/>
  <c r="K1298" i="2" s="1"/>
  <c r="I1300" i="2"/>
  <c r="J1300" i="2"/>
  <c r="K1300" i="2" a="1"/>
  <c r="K1300" i="2" s="1"/>
  <c r="I1299" i="2"/>
  <c r="J1299" i="2"/>
  <c r="K1299" i="2" a="1"/>
  <c r="K1299" i="2" s="1"/>
  <c r="I1297" i="2"/>
  <c r="J1297" i="2"/>
  <c r="K1297" i="2" a="1"/>
  <c r="K1297" i="2" s="1"/>
  <c r="I1296" i="2"/>
  <c r="J1296" i="2"/>
  <c r="K1296" i="2" a="1"/>
  <c r="K1296" i="2" s="1"/>
  <c r="I1295" i="2"/>
  <c r="J1295" i="2"/>
  <c r="K1295" i="2" a="1"/>
  <c r="K1295" i="2" s="1"/>
  <c r="I1294" i="2"/>
  <c r="J1294" i="2"/>
  <c r="K1294" i="2" a="1"/>
  <c r="K1294" i="2" s="1"/>
  <c r="I1292" i="2"/>
  <c r="J1292" i="2"/>
  <c r="K1292" i="2" a="1"/>
  <c r="K1292" i="2" s="1"/>
  <c r="I1291" i="2"/>
  <c r="J1291" i="2"/>
  <c r="K1291" i="2" a="1"/>
  <c r="K1291" i="2" s="1"/>
  <c r="I1293" i="2"/>
  <c r="J1293" i="2"/>
  <c r="K1293" i="2" a="1"/>
  <c r="K1293" i="2" s="1"/>
  <c r="I1290" i="2"/>
  <c r="J1290" i="2"/>
  <c r="K1290" i="2" a="1"/>
  <c r="K1290" i="2" s="1"/>
  <c r="I1289" i="2"/>
  <c r="J1289" i="2"/>
  <c r="K1289" i="2" a="1"/>
  <c r="K1289" i="2" s="1"/>
  <c r="I1288" i="2"/>
  <c r="J1288" i="2"/>
  <c r="K1288" i="2" a="1"/>
  <c r="K1288" i="2" s="1"/>
  <c r="I1280" i="2" l="1"/>
  <c r="J1280" i="2"/>
  <c r="K1280" i="2" a="1"/>
  <c r="K1280" i="2" s="1"/>
  <c r="I1287" i="2"/>
  <c r="J1287" i="2"/>
  <c r="K1287" i="2" a="1"/>
  <c r="K1287" i="2" s="1"/>
  <c r="I1286" i="2"/>
  <c r="J1286" i="2"/>
  <c r="K1286" i="2" a="1"/>
  <c r="K1286" i="2" s="1"/>
  <c r="I1285" i="2"/>
  <c r="J1285" i="2"/>
  <c r="K1285" i="2" a="1"/>
  <c r="K1285" i="2" s="1"/>
  <c r="I1283" i="2"/>
  <c r="I1284" i="2"/>
  <c r="J1284" i="2"/>
  <c r="K1284" i="2" a="1"/>
  <c r="K1284" i="2" s="1"/>
  <c r="I1281" i="2"/>
  <c r="J1281" i="2"/>
  <c r="K1281" i="2" a="1"/>
  <c r="K1281" i="2" s="1"/>
  <c r="I1282" i="2"/>
  <c r="J1282" i="2"/>
  <c r="K1282" i="2" a="1"/>
  <c r="K1282" i="2" s="1"/>
  <c r="J1283" i="2"/>
  <c r="K1283" i="2" a="1"/>
  <c r="K1283" i="2" s="1"/>
  <c r="I1279" i="2"/>
  <c r="J1279" i="2"/>
  <c r="K1279" i="2" a="1"/>
  <c r="K1279" i="2" s="1"/>
  <c r="I1278" i="2"/>
  <c r="J1278" i="2"/>
  <c r="K1278" i="2" a="1"/>
  <c r="K1278" i="2" s="1"/>
  <c r="I1277" i="2"/>
  <c r="J1277" i="2"/>
  <c r="K1277" i="2" a="1"/>
  <c r="K1277" i="2" s="1"/>
  <c r="I1276" i="2"/>
  <c r="J1276" i="2"/>
  <c r="K1276" i="2" a="1"/>
  <c r="K1276" i="2" s="1"/>
  <c r="I1275" i="2"/>
  <c r="J1275" i="2"/>
  <c r="K1275" i="2" a="1"/>
  <c r="K1275" i="2" s="1"/>
  <c r="I1274" i="2"/>
  <c r="J1274" i="2"/>
  <c r="K1274" i="2" a="1"/>
  <c r="K1274" i="2" s="1"/>
  <c r="I1273" i="2"/>
  <c r="J1273" i="2"/>
  <c r="K1273" i="2" a="1"/>
  <c r="K1273" i="2" s="1"/>
  <c r="I1272" i="2"/>
  <c r="J1272" i="2"/>
  <c r="K1272" i="2" a="1"/>
  <c r="K1272" i="2" s="1"/>
  <c r="I1271" i="2"/>
  <c r="J1271" i="2"/>
  <c r="K1271" i="2" a="1"/>
  <c r="K1271" i="2" s="1"/>
  <c r="I1269" i="2"/>
  <c r="J1269" i="2"/>
  <c r="K1269" i="2" a="1"/>
  <c r="K1269" i="2" s="1"/>
  <c r="I1270" i="2"/>
  <c r="J1270" i="2"/>
  <c r="K1270" i="2" a="1"/>
  <c r="K1270" i="2" s="1"/>
  <c r="I1268" i="2"/>
  <c r="J1268" i="2"/>
  <c r="K1268" i="2" a="1"/>
  <c r="K1268" i="2" s="1"/>
  <c r="I1267" i="2"/>
  <c r="J1267" i="2"/>
  <c r="K1267" i="2" a="1"/>
  <c r="K1267" i="2" s="1"/>
  <c r="I1266" i="2"/>
  <c r="J1266" i="2"/>
  <c r="K1266" i="2" a="1"/>
  <c r="K1266" i="2" s="1"/>
  <c r="I1265" i="2" l="1"/>
  <c r="J1265" i="2"/>
  <c r="K1265" i="2" a="1"/>
  <c r="K1265" i="2" s="1"/>
  <c r="I1264" i="2"/>
  <c r="J1264" i="2"/>
  <c r="K1264" i="2" a="1"/>
  <c r="K1264" i="2" s="1"/>
  <c r="I1263" i="2"/>
  <c r="J1263" i="2"/>
  <c r="K1263" i="2" a="1"/>
  <c r="K1263" i="2" s="1"/>
  <c r="I1262" i="2"/>
  <c r="J1262" i="2"/>
  <c r="K1262" i="2" a="1"/>
  <c r="K1262" i="2" s="1"/>
  <c r="I1260" i="2"/>
  <c r="J1260" i="2"/>
  <c r="K1260" i="2" a="1"/>
  <c r="K1260" i="2" s="1"/>
  <c r="I1261" i="2"/>
  <c r="J1261" i="2"/>
  <c r="K1261" i="2" a="1"/>
  <c r="K1261" i="2" s="1"/>
  <c r="I1259" i="2" l="1"/>
  <c r="J1259" i="2"/>
  <c r="K1259" i="2" a="1"/>
  <c r="K1259" i="2" s="1"/>
  <c r="I1258" i="2"/>
  <c r="J1258" i="2"/>
  <c r="K1258" i="2" a="1"/>
  <c r="K1258" i="2" s="1"/>
  <c r="I1257" i="2"/>
  <c r="J1257" i="2"/>
  <c r="K1257" i="2" a="1"/>
  <c r="K1257" i="2" s="1"/>
  <c r="I1256" i="2"/>
  <c r="J1256" i="2"/>
  <c r="K1256" i="2" a="1"/>
  <c r="K1256" i="2" s="1"/>
  <c r="I1255" i="2"/>
  <c r="J1255" i="2"/>
  <c r="K1255" i="2" a="1"/>
  <c r="K1255" i="2" s="1"/>
  <c r="I1254" i="2"/>
  <c r="J1254" i="2"/>
  <c r="K1254" i="2" a="1"/>
  <c r="K1254" i="2" s="1"/>
  <c r="I1252" i="2"/>
  <c r="J1252" i="2"/>
  <c r="K1252" i="2" a="1"/>
  <c r="K1252" i="2" s="1"/>
  <c r="I1251" i="2"/>
  <c r="J1251" i="2"/>
  <c r="K1251" i="2" a="1"/>
  <c r="K1251" i="2" s="1"/>
  <c r="I1253" i="2"/>
  <c r="J1253" i="2"/>
  <c r="K1253" i="2" a="1"/>
  <c r="K1253" i="2" s="1"/>
  <c r="I1250" i="2"/>
  <c r="J1250" i="2"/>
  <c r="K1250" i="2" a="1"/>
  <c r="K1250" i="2" s="1"/>
  <c r="I1249" i="2"/>
  <c r="J1249" i="2"/>
  <c r="K1249" i="2" a="1"/>
  <c r="K1249" i="2" s="1"/>
  <c r="I1248" i="2"/>
  <c r="J1248" i="2"/>
  <c r="K1248" i="2" a="1"/>
  <c r="K1248" i="2" s="1"/>
  <c r="I1242" i="2"/>
  <c r="J1242" i="2"/>
  <c r="K1242" i="2" a="1"/>
  <c r="K1242" i="2" s="1"/>
  <c r="I1243" i="2"/>
  <c r="J1243" i="2"/>
  <c r="K1243" i="2" a="1"/>
  <c r="K1243" i="2" s="1"/>
  <c r="I1247" i="2"/>
  <c r="J1247" i="2"/>
  <c r="K1247" i="2" a="1"/>
  <c r="K1247" i="2" s="1"/>
  <c r="I1246" i="2"/>
  <c r="J1246" i="2"/>
  <c r="K1246" i="2" a="1"/>
  <c r="K1246" i="2" s="1"/>
  <c r="I1245" i="2"/>
  <c r="J1245" i="2"/>
  <c r="K1245" i="2" a="1"/>
  <c r="K1245" i="2" s="1"/>
  <c r="I1244" i="2"/>
  <c r="J1244" i="2"/>
  <c r="K1244" i="2" a="1"/>
  <c r="K1244" i="2" s="1"/>
  <c r="I1241" i="2"/>
  <c r="J1241" i="2"/>
  <c r="K1241" i="2" a="1"/>
  <c r="K1241" i="2" s="1"/>
  <c r="I1240" i="2"/>
  <c r="J1240" i="2"/>
  <c r="K1240" i="2" a="1"/>
  <c r="K1240" i="2" s="1"/>
  <c r="I1239" i="2"/>
  <c r="J1239" i="2"/>
  <c r="K1239" i="2" a="1"/>
  <c r="K1239" i="2" s="1"/>
  <c r="I1238" i="2"/>
  <c r="J1238" i="2"/>
  <c r="K1238" i="2" a="1"/>
  <c r="K1238" i="2" s="1"/>
  <c r="I1232" i="2"/>
  <c r="J1232" i="2"/>
  <c r="K1232" i="2" a="1"/>
  <c r="K1232" i="2" s="1"/>
  <c r="I1235" i="2" l="1"/>
  <c r="J1235" i="2"/>
  <c r="K1235" i="2" a="1"/>
  <c r="K1235" i="2" s="1"/>
  <c r="I1237" i="2"/>
  <c r="J1237" i="2"/>
  <c r="K1237" i="2" a="1"/>
  <c r="K1237" i="2" s="1"/>
  <c r="I1236" i="2"/>
  <c r="J1236" i="2"/>
  <c r="K1236" i="2" a="1"/>
  <c r="K1236" i="2" s="1"/>
  <c r="I1234" i="2"/>
  <c r="J1234" i="2"/>
  <c r="K1234" i="2" a="1"/>
  <c r="K1234" i="2" s="1"/>
  <c r="I1233" i="2"/>
  <c r="J1233" i="2"/>
  <c r="K1233" i="2" a="1"/>
  <c r="K1233" i="2" s="1"/>
  <c r="I1231" i="2"/>
  <c r="J1231" i="2"/>
  <c r="K1231" i="2" a="1"/>
  <c r="K1231" i="2" s="1"/>
  <c r="I1230" i="2"/>
  <c r="J1230" i="2"/>
  <c r="K1230" i="2" a="1"/>
  <c r="K1230" i="2" s="1"/>
  <c r="I1227" i="2"/>
  <c r="J1227" i="2"/>
  <c r="K1227" i="2" a="1"/>
  <c r="K1227" i="2" s="1"/>
  <c r="I1228" i="2"/>
  <c r="J1228" i="2"/>
  <c r="K1228" i="2" a="1"/>
  <c r="K1228" i="2" s="1"/>
  <c r="I1229" i="2"/>
  <c r="J1229" i="2"/>
  <c r="K1229" i="2" a="1"/>
  <c r="K1229" i="2" s="1"/>
  <c r="I1212" i="2"/>
  <c r="J1212" i="2"/>
  <c r="K1212" i="2" a="1"/>
  <c r="K1212" i="2" s="1"/>
  <c r="I1226" i="2"/>
  <c r="J1226" i="2"/>
  <c r="K1226" i="2" a="1"/>
  <c r="K1226" i="2" s="1"/>
  <c r="I1225" i="2"/>
  <c r="J1225" i="2"/>
  <c r="K1225" i="2" a="1"/>
  <c r="K1225" i="2" s="1"/>
  <c r="I1224" i="2"/>
  <c r="J1224" i="2"/>
  <c r="K1224" i="2" a="1"/>
  <c r="K1224" i="2" s="1"/>
  <c r="I1223" i="2" l="1"/>
  <c r="J1223" i="2"/>
  <c r="K1223" i="2" a="1"/>
  <c r="K1223" i="2" s="1"/>
  <c r="I1222" i="2"/>
  <c r="J1222" i="2"/>
  <c r="K1222" i="2" a="1"/>
  <c r="K1222" i="2" s="1"/>
  <c r="I1220" i="2"/>
  <c r="J1220" i="2"/>
  <c r="K1220" i="2" a="1"/>
  <c r="K1220" i="2" s="1"/>
  <c r="I1221" i="2"/>
  <c r="J1221" i="2"/>
  <c r="K1221" i="2" a="1"/>
  <c r="K1221" i="2" s="1"/>
  <c r="I1219" i="2"/>
  <c r="J1219" i="2"/>
  <c r="K1219" i="2" a="1"/>
  <c r="K1219" i="2" s="1"/>
  <c r="I1218" i="2"/>
  <c r="J1218" i="2"/>
  <c r="K1218" i="2" a="1"/>
  <c r="K1218" i="2" s="1"/>
  <c r="I1217" i="2"/>
  <c r="J1217" i="2"/>
  <c r="K1217" i="2" a="1"/>
  <c r="K1217" i="2" s="1"/>
  <c r="I1216" i="2"/>
  <c r="J1216" i="2"/>
  <c r="K1216" i="2" a="1"/>
  <c r="K1216" i="2" s="1"/>
  <c r="I1215" i="2"/>
  <c r="J1215" i="2"/>
  <c r="K1215" i="2" a="1"/>
  <c r="K1215" i="2" s="1"/>
  <c r="I1214" i="2"/>
  <c r="J1214" i="2"/>
  <c r="K1214" i="2" a="1"/>
  <c r="K1214" i="2" s="1"/>
  <c r="I1213" i="2"/>
  <c r="J1213" i="2"/>
  <c r="K1213" i="2" a="1"/>
  <c r="K1213" i="2" s="1"/>
  <c r="I1211" i="2"/>
  <c r="J1211" i="2"/>
  <c r="K1211" i="2" a="1"/>
  <c r="K1211" i="2" s="1"/>
  <c r="I1210" i="2"/>
  <c r="J1210" i="2"/>
  <c r="K1210" i="2" a="1"/>
  <c r="K1210" i="2" s="1"/>
  <c r="I1209" i="2"/>
  <c r="J1209" i="2"/>
  <c r="K1209" i="2" a="1"/>
  <c r="K1209" i="2" s="1"/>
  <c r="I1208" i="2"/>
  <c r="J1208" i="2"/>
  <c r="K1208" i="2" a="1"/>
  <c r="K1208" i="2" s="1"/>
  <c r="I1206" i="2"/>
  <c r="J1206" i="2"/>
  <c r="K1206" i="2" a="1"/>
  <c r="K1206" i="2" s="1"/>
  <c r="I1207" i="2"/>
  <c r="J1207" i="2"/>
  <c r="K1207" i="2" a="1"/>
  <c r="K1207" i="2" s="1"/>
  <c r="I1205" i="2"/>
  <c r="J1205" i="2"/>
  <c r="K1205" i="2" a="1"/>
  <c r="K1205" i="2" s="1"/>
  <c r="I1204" i="2"/>
  <c r="J1204" i="2"/>
  <c r="K1204" i="2" a="1"/>
  <c r="K1204" i="2" s="1"/>
  <c r="I1203" i="2"/>
  <c r="J1203" i="2"/>
  <c r="K1203" i="2" a="1"/>
  <c r="K1203" i="2" s="1"/>
  <c r="I1202" i="2"/>
  <c r="J1202" i="2"/>
  <c r="K1202" i="2" a="1"/>
  <c r="K1202" i="2" s="1"/>
  <c r="I1201" i="2"/>
  <c r="J1201" i="2"/>
  <c r="K1201" i="2" a="1"/>
  <c r="K1201" i="2" s="1"/>
  <c r="I1200" i="2"/>
  <c r="J1200" i="2"/>
  <c r="K1200" i="2" a="1"/>
  <c r="K1200" i="2" s="1"/>
  <c r="I1199" i="2"/>
  <c r="J1199" i="2"/>
  <c r="K1199" i="2" a="1"/>
  <c r="K1199" i="2" s="1"/>
  <c r="I1198" i="2"/>
  <c r="J1198" i="2"/>
  <c r="K1198" i="2" a="1"/>
  <c r="K1198" i="2" s="1"/>
  <c r="I1197" i="2"/>
  <c r="J1197" i="2"/>
  <c r="K1197" i="2" a="1"/>
  <c r="K1197" i="2" s="1"/>
  <c r="I1196" i="2"/>
  <c r="J1196" i="2"/>
  <c r="K1196" i="2" a="1"/>
  <c r="K1196" i="2" s="1"/>
  <c r="I1195" i="2"/>
  <c r="J1195" i="2"/>
  <c r="K1195" i="2" a="1"/>
  <c r="K1195" i="2" s="1"/>
  <c r="I1194" i="2"/>
  <c r="J1194" i="2"/>
  <c r="K1194" i="2" a="1"/>
  <c r="K1194" i="2" s="1"/>
  <c r="I1193" i="2" l="1"/>
  <c r="J1193" i="2"/>
  <c r="K1193" i="2" a="1"/>
  <c r="K1193" i="2" s="1"/>
  <c r="I1192" i="2"/>
  <c r="J1192" i="2"/>
  <c r="K1192" i="2" a="1"/>
  <c r="K1192" i="2" s="1"/>
  <c r="I1191" i="2"/>
  <c r="J1191" i="2"/>
  <c r="K1191" i="2" a="1"/>
  <c r="K1191" i="2" s="1"/>
  <c r="I1190" i="2"/>
  <c r="J1190" i="2"/>
  <c r="K1190" i="2" a="1"/>
  <c r="K1190" i="2" s="1"/>
  <c r="I1189" i="2"/>
  <c r="J1189" i="2"/>
  <c r="K1189" i="2" a="1"/>
  <c r="K1189" i="2" s="1"/>
  <c r="I1188" i="2"/>
  <c r="J1188" i="2"/>
  <c r="K1188" i="2" a="1"/>
  <c r="K1188" i="2" s="1"/>
  <c r="I1187" i="2"/>
  <c r="J1187" i="2"/>
  <c r="K1187" i="2" a="1"/>
  <c r="K1187" i="2" s="1"/>
  <c r="I1186" i="2"/>
  <c r="J1186" i="2"/>
  <c r="K1186" i="2" a="1"/>
  <c r="K1186" i="2" s="1"/>
  <c r="I1182" i="2"/>
  <c r="J1182" i="2"/>
  <c r="K1182" i="2" a="1"/>
  <c r="K1182" i="2" s="1"/>
  <c r="I1184" i="2"/>
  <c r="J1184" i="2"/>
  <c r="K1184" i="2" a="1"/>
  <c r="K1184" i="2" s="1"/>
  <c r="I1183" i="2"/>
  <c r="J1183" i="2"/>
  <c r="K1183" i="2" a="1"/>
  <c r="K1183" i="2" s="1"/>
  <c r="I1180" i="2"/>
  <c r="J1180" i="2"/>
  <c r="K1180" i="2" a="1"/>
  <c r="K1180" i="2" s="1"/>
  <c r="I1185" i="2"/>
  <c r="J1185" i="2"/>
  <c r="K1185" i="2" a="1"/>
  <c r="K1185" i="2" s="1"/>
  <c r="I1181" i="2"/>
  <c r="J1181" i="2"/>
  <c r="K1181" i="2" a="1"/>
  <c r="K1181" i="2" s="1"/>
  <c r="I1179" i="2"/>
  <c r="J1179" i="2"/>
  <c r="K1179" i="2" a="1"/>
  <c r="K1179" i="2" s="1"/>
  <c r="I1178" i="2"/>
  <c r="J1178" i="2"/>
  <c r="K1178" i="2" a="1"/>
  <c r="K1178" i="2" s="1"/>
  <c r="I1177" i="2"/>
  <c r="J1177" i="2"/>
  <c r="K1177" i="2" a="1"/>
  <c r="K1177" i="2" s="1"/>
  <c r="I1176" i="2"/>
  <c r="J1176" i="2"/>
  <c r="K1176" i="2" a="1"/>
  <c r="K1176" i="2" s="1"/>
  <c r="I1171" i="2"/>
  <c r="J1171" i="2"/>
  <c r="K1171" i="2" a="1"/>
  <c r="K1171" i="2" s="1"/>
  <c r="I1175" i="2"/>
  <c r="J1175" i="2"/>
  <c r="K1175" i="2" a="1"/>
  <c r="K1175" i="2" s="1"/>
  <c r="I1174" i="2"/>
  <c r="J1174" i="2"/>
  <c r="K1174" i="2" a="1"/>
  <c r="K1174" i="2" s="1"/>
  <c r="I1172" i="2"/>
  <c r="J1172" i="2"/>
  <c r="K1172" i="2" a="1"/>
  <c r="K1172" i="2" s="1"/>
  <c r="I1173" i="2"/>
  <c r="J1173" i="2"/>
  <c r="K1173" i="2" a="1"/>
  <c r="K1173" i="2" s="1"/>
  <c r="I1170" i="2"/>
  <c r="J1170" i="2"/>
  <c r="K1170" i="2" a="1"/>
  <c r="K1170" i="2" s="1"/>
  <c r="I1169" i="2"/>
  <c r="J1169" i="2"/>
  <c r="K1169" i="2" a="1"/>
  <c r="K1169" i="2" s="1"/>
  <c r="I1166" i="2"/>
  <c r="J1166" i="2"/>
  <c r="K1166" i="2" a="1"/>
  <c r="K1166" i="2" s="1"/>
  <c r="J1168" i="2"/>
  <c r="I1168" i="2"/>
  <c r="K1168" i="2" a="1"/>
  <c r="K1168" i="2" s="1"/>
  <c r="I1167" i="2"/>
  <c r="J1167" i="2"/>
  <c r="K1167" i="2" a="1"/>
  <c r="K1167" i="2" s="1"/>
  <c r="I1165" i="2"/>
  <c r="J1165" i="2"/>
  <c r="K1165" i="2" a="1"/>
  <c r="K1165" i="2" s="1"/>
  <c r="I1163" i="2"/>
  <c r="J1163" i="2"/>
  <c r="K1163" i="2" a="1"/>
  <c r="K1163" i="2" s="1"/>
  <c r="I1164" i="2"/>
  <c r="J1164" i="2"/>
  <c r="K1164" i="2" a="1"/>
  <c r="K1164" i="2" s="1"/>
  <c r="I1162" i="2"/>
  <c r="J1162" i="2"/>
  <c r="K1162" i="2" a="1"/>
  <c r="K1162" i="2" s="1"/>
  <c r="I1161" i="2"/>
  <c r="J1161" i="2"/>
  <c r="K1161" i="2" a="1"/>
  <c r="K1161" i="2" s="1"/>
  <c r="I1160" i="2"/>
  <c r="J1160" i="2"/>
  <c r="K1160" i="2" a="1"/>
  <c r="K1160" i="2" s="1"/>
  <c r="I1159" i="2"/>
  <c r="J1159" i="2"/>
  <c r="K1159" i="2" a="1"/>
  <c r="K1159" i="2" s="1"/>
  <c r="I1158" i="2"/>
  <c r="J1158" i="2"/>
  <c r="K1158" i="2" a="1"/>
  <c r="K1158" i="2" s="1"/>
  <c r="I1157" i="2"/>
  <c r="J1157" i="2"/>
  <c r="K1157" i="2" a="1"/>
  <c r="K1157" i="2" s="1"/>
  <c r="I1156" i="2"/>
  <c r="J1156" i="2"/>
  <c r="K1156" i="2" a="1"/>
  <c r="K1156" i="2" s="1"/>
  <c r="I1155" i="2"/>
  <c r="J1155" i="2"/>
  <c r="K1155" i="2" a="1"/>
  <c r="K1155" i="2" s="1"/>
  <c r="I1154" i="2"/>
  <c r="J1154" i="2"/>
  <c r="K1154" i="2" a="1"/>
  <c r="K1154" i="2" s="1"/>
  <c r="I1153" i="2"/>
  <c r="J1153" i="2"/>
  <c r="K1153" i="2" a="1"/>
  <c r="K1153" i="2" s="1"/>
  <c r="I1152" i="2"/>
  <c r="J1152" i="2"/>
  <c r="K1152" i="2" a="1"/>
  <c r="K1152" i="2" s="1"/>
  <c r="I1151" i="2"/>
  <c r="J1151" i="2"/>
  <c r="K1151" i="2" a="1"/>
  <c r="K1151" i="2" s="1"/>
  <c r="I1150" i="2"/>
  <c r="J1150" i="2"/>
  <c r="K1150" i="2" a="1"/>
  <c r="K1150" i="2" s="1"/>
  <c r="I1149" i="2"/>
  <c r="J1149" i="2"/>
  <c r="K1149" i="2" a="1"/>
  <c r="K1149" i="2" s="1"/>
  <c r="I1148" i="2"/>
  <c r="J1148" i="2"/>
  <c r="K1148" i="2" a="1"/>
  <c r="K1148" i="2" s="1"/>
  <c r="I1147" i="2"/>
  <c r="J1147" i="2"/>
  <c r="K1147" i="2" a="1"/>
  <c r="K1147" i="2" s="1"/>
  <c r="I1146" i="2"/>
  <c r="J1146" i="2"/>
  <c r="K1146" i="2" a="1"/>
  <c r="K1146" i="2" s="1"/>
  <c r="I1145" i="2"/>
  <c r="J1145" i="2"/>
  <c r="K1145" i="2" a="1"/>
  <c r="K1145" i="2" s="1"/>
  <c r="I1144" i="2"/>
  <c r="J1144" i="2"/>
  <c r="K1144" i="2" a="1"/>
  <c r="K1144" i="2" s="1"/>
  <c r="I1143" i="2"/>
  <c r="J1143" i="2"/>
  <c r="K1143" i="2" a="1"/>
  <c r="K1143" i="2" s="1"/>
  <c r="I1142" i="2"/>
  <c r="J1142" i="2"/>
  <c r="K1142" i="2" a="1"/>
  <c r="K1142" i="2" s="1"/>
  <c r="I1141" i="2"/>
  <c r="J1141" i="2"/>
  <c r="K1141" i="2" a="1"/>
  <c r="K1141" i="2" s="1"/>
  <c r="I1140" i="2"/>
  <c r="J1140" i="2"/>
  <c r="K1140" i="2" a="1"/>
  <c r="K1140" i="2" s="1"/>
  <c r="I1137" i="2"/>
  <c r="J1137" i="2"/>
  <c r="K1137" i="2" a="1"/>
  <c r="K1137" i="2" s="1"/>
  <c r="I1139" i="2"/>
  <c r="J1139" i="2"/>
  <c r="K1139" i="2" a="1"/>
  <c r="K1139" i="2" s="1"/>
  <c r="I1138" i="2"/>
  <c r="J1138" i="2"/>
  <c r="K1138" i="2" a="1"/>
  <c r="K1138" i="2" s="1"/>
  <c r="I1136" i="2"/>
  <c r="J1136" i="2"/>
  <c r="K1136" i="2" a="1"/>
  <c r="K1136" i="2" s="1"/>
  <c r="I1135" i="2"/>
  <c r="J1135" i="2"/>
  <c r="K1135" i="2" a="1"/>
  <c r="K1135" i="2" s="1"/>
  <c r="I1134" i="2"/>
  <c r="J1134" i="2"/>
  <c r="K1134" i="2" a="1"/>
  <c r="K1134" i="2" s="1"/>
  <c r="I1133" i="2"/>
  <c r="J1133" i="2"/>
  <c r="K1133" i="2" a="1"/>
  <c r="K1133" i="2" s="1"/>
  <c r="I1132" i="2"/>
  <c r="J1132" i="2"/>
  <c r="K1132" i="2" a="1"/>
  <c r="K1132" i="2" s="1"/>
  <c r="I1131" i="2"/>
  <c r="J1131" i="2"/>
  <c r="K1131" i="2" a="1"/>
  <c r="K1131" i="2" s="1"/>
  <c r="I1130" i="2"/>
  <c r="J1130" i="2"/>
  <c r="K1130" i="2" a="1"/>
  <c r="K1130" i="2" s="1"/>
  <c r="I1129" i="2"/>
  <c r="J1129" i="2"/>
  <c r="K1129" i="2" a="1"/>
  <c r="K1129" i="2" s="1"/>
  <c r="I1126" i="2" l="1"/>
  <c r="J1126" i="2"/>
  <c r="K1126" i="2" a="1"/>
  <c r="K1126" i="2" s="1"/>
  <c r="J1128" i="2"/>
  <c r="I1128" i="2"/>
  <c r="K1128" i="2" a="1"/>
  <c r="K1128" i="2" s="1"/>
  <c r="I1127" i="2"/>
  <c r="J1127" i="2"/>
  <c r="K1127" i="2" a="1"/>
  <c r="K1127" i="2" s="1"/>
  <c r="I1125" i="2"/>
  <c r="J1125" i="2"/>
  <c r="K1125" i="2" a="1"/>
  <c r="K1125" i="2" s="1"/>
  <c r="I1124" i="2"/>
  <c r="J1124" i="2"/>
  <c r="K1124" i="2" a="1"/>
  <c r="K1124" i="2" s="1"/>
  <c r="J1122" i="2"/>
  <c r="I1123" i="2"/>
  <c r="J1123" i="2"/>
  <c r="K1123" i="2" a="1"/>
  <c r="K1123" i="2" s="1"/>
  <c r="I1122" i="2"/>
  <c r="K1122" i="2" a="1"/>
  <c r="K1122" i="2" s="1"/>
  <c r="I1121" i="2"/>
  <c r="J1121" i="2"/>
  <c r="K1121" i="2" a="1"/>
  <c r="K1121" i="2" s="1"/>
  <c r="I1120" i="2"/>
  <c r="J1120" i="2"/>
  <c r="K1120" i="2" a="1"/>
  <c r="K1120" i="2" s="1"/>
  <c r="I1118" i="2"/>
  <c r="J1118" i="2"/>
  <c r="K1118" i="2" a="1"/>
  <c r="K1118" i="2" s="1"/>
  <c r="I1119" i="2"/>
  <c r="J1119" i="2"/>
  <c r="K1119" i="2" a="1"/>
  <c r="K1119" i="2" s="1"/>
  <c r="I1117" i="2"/>
  <c r="J1117" i="2"/>
  <c r="K1117" i="2" a="1"/>
  <c r="K1117" i="2" s="1"/>
  <c r="I1116" i="2"/>
  <c r="J1116" i="2"/>
  <c r="K1116" i="2" a="1"/>
  <c r="K1116" i="2" s="1"/>
  <c r="I1115" i="2"/>
  <c r="J1115" i="2"/>
  <c r="K1115" i="2" a="1"/>
  <c r="K1115" i="2" s="1"/>
  <c r="I1114" i="2"/>
  <c r="J1114" i="2"/>
  <c r="K1114" i="2" a="1"/>
  <c r="K1114" i="2" s="1"/>
  <c r="I1113" i="2"/>
  <c r="J1113" i="2"/>
  <c r="K1113" i="2" a="1"/>
  <c r="K1113" i="2" s="1"/>
  <c r="I1112" i="2"/>
  <c r="J1112" i="2"/>
  <c r="K1112" i="2" a="1"/>
  <c r="K1112" i="2" s="1"/>
  <c r="I1111" i="2"/>
  <c r="J1111" i="2"/>
  <c r="K1111" i="2" a="1"/>
  <c r="K1111" i="2" s="1"/>
  <c r="I1104" i="2"/>
  <c r="J1104" i="2"/>
  <c r="K1104" i="2" a="1"/>
  <c r="K1104" i="2" s="1"/>
  <c r="I1106" i="2"/>
  <c r="J1106" i="2"/>
  <c r="K1106" i="2" a="1"/>
  <c r="K1106" i="2" s="1"/>
  <c r="I1105" i="2"/>
  <c r="J1105" i="2"/>
  <c r="K1105" i="2" a="1"/>
  <c r="K1105" i="2" s="1"/>
  <c r="I1109" i="2"/>
  <c r="J1109" i="2"/>
  <c r="K1109" i="2" a="1"/>
  <c r="K1109" i="2" s="1"/>
  <c r="I1110" i="2"/>
  <c r="J1110" i="2"/>
  <c r="K1110" i="2" a="1"/>
  <c r="K1110" i="2" s="1"/>
  <c r="I1107" i="2"/>
  <c r="J1107" i="2"/>
  <c r="K1107" i="2" a="1"/>
  <c r="K1107" i="2" s="1"/>
  <c r="I1103" i="2"/>
  <c r="J1103" i="2"/>
  <c r="K1103" i="2" a="1"/>
  <c r="K1103" i="2" s="1"/>
  <c r="I1102" i="2"/>
  <c r="J1102" i="2"/>
  <c r="K1102" i="2" a="1"/>
  <c r="K1102" i="2" s="1"/>
  <c r="I1108" i="2"/>
  <c r="J1108" i="2"/>
  <c r="K1108" i="2" a="1"/>
  <c r="K1108" i="2" s="1"/>
  <c r="I1101" i="2"/>
  <c r="J1101" i="2"/>
  <c r="K1101" i="2" a="1"/>
  <c r="K1101" i="2" s="1"/>
  <c r="I1098" i="2"/>
  <c r="J1098" i="2"/>
  <c r="K1098" i="2" a="1"/>
  <c r="K1098" i="2" s="1"/>
  <c r="I1096" i="2"/>
  <c r="J1096" i="2"/>
  <c r="K1096" i="2" a="1"/>
  <c r="K1096" i="2" s="1"/>
  <c r="I1100" i="2"/>
  <c r="J1100" i="2"/>
  <c r="K1100" i="2" a="1"/>
  <c r="K1100" i="2" s="1"/>
  <c r="I1099" i="2"/>
  <c r="J1099" i="2"/>
  <c r="K1099" i="2" a="1"/>
  <c r="K1099" i="2" s="1"/>
  <c r="I1094" i="2"/>
  <c r="J1094" i="2"/>
  <c r="K1094" i="2" a="1"/>
  <c r="K1094" i="2" s="1"/>
  <c r="I1095" i="2"/>
  <c r="J1095" i="2"/>
  <c r="K1095" i="2" a="1"/>
  <c r="K1095" i="2" s="1"/>
  <c r="I1084" i="2"/>
  <c r="J1084" i="2"/>
  <c r="K1084" i="2" a="1"/>
  <c r="K1084" i="2" s="1"/>
  <c r="I1097" i="2"/>
  <c r="J1097" i="2"/>
  <c r="K1097" i="2" a="1"/>
  <c r="K1097" i="2" s="1"/>
  <c r="I1093" i="2"/>
  <c r="J1093" i="2"/>
  <c r="K1093" i="2" a="1"/>
  <c r="K1093" i="2" s="1"/>
  <c r="I1092" i="2"/>
  <c r="J1092" i="2"/>
  <c r="K1092" i="2" a="1"/>
  <c r="K1092" i="2" s="1"/>
  <c r="I1091" i="2"/>
  <c r="J1091" i="2"/>
  <c r="K1091" i="2" a="1"/>
  <c r="K1091" i="2" s="1"/>
  <c r="I1090" i="2"/>
  <c r="J1090" i="2"/>
  <c r="K1090" i="2" a="1"/>
  <c r="K1090" i="2" s="1"/>
  <c r="I1089" i="2"/>
  <c r="J1089" i="2"/>
  <c r="K1089" i="2" a="1"/>
  <c r="K1089" i="2" s="1"/>
  <c r="I1088" i="2"/>
  <c r="J1088" i="2"/>
  <c r="K1088" i="2" a="1"/>
  <c r="K1088" i="2" s="1"/>
  <c r="I1087" i="2"/>
  <c r="J1087" i="2"/>
  <c r="K1087" i="2" a="1"/>
  <c r="K1087" i="2" s="1"/>
  <c r="I1086" i="2"/>
  <c r="J1086" i="2"/>
  <c r="K1086" i="2" a="1"/>
  <c r="K1086" i="2" s="1"/>
  <c r="I1085" i="2"/>
  <c r="J1085" i="2"/>
  <c r="K1085" i="2" a="1"/>
  <c r="K1085" i="2" s="1"/>
  <c r="I1081" i="2"/>
  <c r="J1081" i="2"/>
  <c r="K1081" i="2" a="1"/>
  <c r="K1081" i="2" s="1"/>
  <c r="I1080" i="2"/>
  <c r="J1080" i="2"/>
  <c r="K1080" i="2" a="1"/>
  <c r="K1080" i="2" s="1"/>
  <c r="I1083" i="2"/>
  <c r="J1083" i="2"/>
  <c r="K1083" i="2" a="1"/>
  <c r="K1083" i="2" s="1"/>
  <c r="I1082" i="2"/>
  <c r="J1082" i="2"/>
  <c r="K1082" i="2" a="1"/>
  <c r="K1082" i="2" s="1"/>
  <c r="I1079" i="2"/>
  <c r="J1079" i="2"/>
  <c r="K1079" i="2" a="1"/>
  <c r="K1079" i="2" s="1"/>
  <c r="I1077" i="2"/>
  <c r="J1077" i="2"/>
  <c r="K1077" i="2" a="1"/>
  <c r="K1077" i="2" s="1"/>
  <c r="I1078" i="2"/>
  <c r="J1078" i="2"/>
  <c r="K1078" i="2" a="1"/>
  <c r="K1078" i="2" s="1"/>
  <c r="I1076" i="2"/>
  <c r="J1076" i="2"/>
  <c r="K1076" i="2" a="1"/>
  <c r="K1076" i="2" s="1"/>
  <c r="I1075" i="2"/>
  <c r="J1075" i="2"/>
  <c r="K1075" i="2" a="1"/>
  <c r="K1075" i="2" s="1"/>
  <c r="I1074" i="2"/>
  <c r="J1074" i="2"/>
  <c r="K1074" i="2" a="1"/>
  <c r="K1074" i="2" s="1"/>
  <c r="I1073" i="2"/>
  <c r="J1073" i="2"/>
  <c r="K1073" i="2" a="1"/>
  <c r="K1073" i="2" s="1"/>
  <c r="I1072" i="2"/>
  <c r="J1072" i="2"/>
  <c r="K1072" i="2" a="1"/>
  <c r="K1072" i="2" s="1"/>
  <c r="I1071" i="2"/>
  <c r="J1071" i="2"/>
  <c r="K1071" i="2" a="1"/>
  <c r="K1071" i="2" s="1"/>
  <c r="I1070" i="2"/>
  <c r="J1070" i="2"/>
  <c r="K1070" i="2" a="1"/>
  <c r="K1070" i="2" s="1"/>
  <c r="I1069" i="2"/>
  <c r="J1069" i="2"/>
  <c r="K1069" i="2" a="1"/>
  <c r="K1069" i="2" s="1"/>
  <c r="I1066" i="2"/>
  <c r="J1066" i="2"/>
  <c r="K1066" i="2" a="1"/>
  <c r="K1066" i="2" s="1"/>
  <c r="I1063" i="2"/>
  <c r="J1063" i="2"/>
  <c r="K1063" i="2" a="1"/>
  <c r="K1063" i="2" s="1"/>
  <c r="I1068" i="2"/>
  <c r="J1068" i="2"/>
  <c r="K1068" i="2" a="1"/>
  <c r="K1068" i="2" s="1"/>
  <c r="I1067" i="2"/>
  <c r="J1067" i="2"/>
  <c r="K1067" i="2" a="1"/>
  <c r="K1067" i="2" s="1"/>
  <c r="I1065" i="2"/>
  <c r="J1065" i="2"/>
  <c r="K1065" i="2" a="1"/>
  <c r="K1065" i="2" s="1"/>
  <c r="I1064" i="2"/>
  <c r="J1064" i="2"/>
  <c r="K1064" i="2" a="1"/>
  <c r="K1064" i="2" s="1"/>
  <c r="I1062" i="2"/>
  <c r="J1062" i="2"/>
  <c r="K1062" i="2" a="1"/>
  <c r="K1062" i="2" s="1"/>
  <c r="I1061" i="2"/>
  <c r="J1061" i="2"/>
  <c r="K1061" i="2" a="1"/>
  <c r="K1061" i="2" s="1"/>
  <c r="I1060" i="2"/>
  <c r="J1060" i="2"/>
  <c r="K1060" i="2" a="1"/>
  <c r="K1060" i="2" s="1"/>
  <c r="I1059" i="2"/>
  <c r="J1059" i="2"/>
  <c r="K1059" i="2" a="1"/>
  <c r="K1059" i="2" s="1"/>
  <c r="I1058" i="2"/>
  <c r="J1058" i="2"/>
  <c r="K1058" i="2" a="1"/>
  <c r="K1058" i="2" s="1"/>
  <c r="I1057" i="2"/>
  <c r="J1057" i="2"/>
  <c r="K1057" i="2" a="1"/>
  <c r="K1057" i="2" s="1"/>
  <c r="I1056" i="2"/>
  <c r="J1056" i="2"/>
  <c r="K1056" i="2" a="1"/>
  <c r="K1056" i="2" s="1"/>
  <c r="I1055" i="2"/>
  <c r="J1055" i="2"/>
  <c r="K1055" i="2" a="1"/>
  <c r="K1055" i="2" s="1"/>
  <c r="I1054" i="2"/>
  <c r="J1054" i="2"/>
  <c r="K1054" i="2" a="1"/>
  <c r="K1054" i="2" s="1"/>
  <c r="I1053" i="2"/>
  <c r="J1053" i="2"/>
  <c r="K1053" i="2" a="1"/>
  <c r="K1053" i="2" s="1"/>
  <c r="I1052" i="2"/>
  <c r="J1052" i="2"/>
  <c r="K1052" i="2" a="1"/>
  <c r="K1052" i="2" s="1"/>
  <c r="I1050" i="2"/>
  <c r="J1050" i="2"/>
  <c r="K1050" i="2" a="1"/>
  <c r="K1050" i="2" s="1"/>
  <c r="I1049" i="2"/>
  <c r="J1049" i="2"/>
  <c r="K1049" i="2" a="1"/>
  <c r="K1049" i="2" s="1"/>
  <c r="I1048" i="2"/>
  <c r="J1048" i="2"/>
  <c r="K1048" i="2" a="1"/>
  <c r="K1048" i="2" s="1"/>
  <c r="I1051" i="2"/>
  <c r="J1051" i="2"/>
  <c r="K1051" i="2" a="1"/>
  <c r="K1051" i="2" s="1"/>
  <c r="I1047" i="2"/>
  <c r="J1047" i="2"/>
  <c r="K1047" i="2" a="1"/>
  <c r="K1047" i="2" s="1"/>
  <c r="I1046" i="2"/>
  <c r="J1046" i="2"/>
  <c r="K1046" i="2" a="1"/>
  <c r="K1046" i="2" s="1"/>
  <c r="I1045" i="2"/>
  <c r="J1045" i="2"/>
  <c r="K1045" i="2" a="1"/>
  <c r="K1045" i="2" s="1"/>
  <c r="I1044" i="2"/>
  <c r="J1044" i="2"/>
  <c r="K1044" i="2" a="1"/>
  <c r="K1044" i="2" s="1"/>
  <c r="I1043" i="2"/>
  <c r="J1043" i="2"/>
  <c r="K1043" i="2" a="1"/>
  <c r="K1043" i="2" s="1"/>
  <c r="I1042" i="2"/>
  <c r="J1042" i="2"/>
  <c r="K1042" i="2" a="1"/>
  <c r="K1042" i="2" s="1"/>
  <c r="I1041" i="2"/>
  <c r="J1041" i="2"/>
  <c r="K1041" i="2" a="1"/>
  <c r="K1041" i="2" s="1"/>
  <c r="I1040" i="2"/>
  <c r="J1040" i="2"/>
  <c r="K1040" i="2" a="1"/>
  <c r="K1040" i="2" s="1"/>
  <c r="I1039" i="2"/>
  <c r="J1039" i="2"/>
  <c r="K1039" i="2" a="1"/>
  <c r="K1039" i="2" s="1"/>
  <c r="I1038" i="2"/>
  <c r="J1038" i="2"/>
  <c r="K1038" i="2" a="1"/>
  <c r="K1038" i="2" s="1"/>
  <c r="I1037" i="2"/>
  <c r="J1037" i="2"/>
  <c r="K1037" i="2" a="1"/>
  <c r="K1037" i="2" s="1"/>
  <c r="I1036" i="2"/>
  <c r="J1036" i="2"/>
  <c r="K1036" i="2" a="1"/>
  <c r="K1036" i="2" s="1"/>
  <c r="I1035" i="2"/>
  <c r="J1035" i="2"/>
  <c r="K1035" i="2" a="1"/>
  <c r="K1035" i="2" s="1"/>
  <c r="I1034" i="2"/>
  <c r="J1034" i="2"/>
  <c r="K1034" i="2" a="1"/>
  <c r="K1034" i="2" s="1"/>
  <c r="I1033" i="2"/>
  <c r="J1033" i="2"/>
  <c r="K1033" i="2" a="1"/>
  <c r="K1033" i="2" s="1"/>
  <c r="I1032" i="2"/>
  <c r="J1032" i="2"/>
  <c r="K1032" i="2" a="1"/>
  <c r="K1032" i="2" s="1"/>
  <c r="I1031" i="2"/>
  <c r="J1031" i="2"/>
  <c r="K1031" i="2" a="1"/>
  <c r="K1031" i="2" s="1"/>
  <c r="I1024" i="2"/>
  <c r="J1024" i="2"/>
  <c r="K1024" i="2" a="1"/>
  <c r="K1024" i="2" s="1"/>
  <c r="I1026" i="2"/>
  <c r="J1026" i="2"/>
  <c r="K1026" i="2" a="1"/>
  <c r="K1026" i="2" s="1"/>
  <c r="I1027" i="2"/>
  <c r="J1027" i="2"/>
  <c r="K1027" i="2" a="1"/>
  <c r="K1027" i="2" s="1"/>
  <c r="I1028" i="2"/>
  <c r="J1028" i="2"/>
  <c r="K1028" i="2" a="1"/>
  <c r="K1028" i="2" s="1"/>
  <c r="I1025" i="2"/>
  <c r="J1025" i="2"/>
  <c r="K1025" i="2" a="1"/>
  <c r="K1025" i="2" s="1"/>
  <c r="I1030" i="2"/>
  <c r="J1030" i="2"/>
  <c r="K1030" i="2" a="1"/>
  <c r="K1030" i="2" s="1"/>
  <c r="I1029" i="2"/>
  <c r="J1029" i="2"/>
  <c r="K1029" i="2" a="1"/>
  <c r="K1029" i="2" s="1"/>
  <c r="I1023" i="2"/>
  <c r="J1023" i="2"/>
  <c r="K1023" i="2" a="1"/>
  <c r="K1023" i="2" s="1"/>
  <c r="I1022" i="2"/>
  <c r="J1022" i="2"/>
  <c r="K1022" i="2" a="1"/>
  <c r="K1022" i="2" s="1"/>
  <c r="I1021" i="2"/>
  <c r="J1021" i="2"/>
  <c r="K1021" i="2" a="1"/>
  <c r="K1021" i="2" s="1"/>
  <c r="I1020" i="2"/>
  <c r="J1020" i="2"/>
  <c r="K1020" i="2" a="1"/>
  <c r="K1020" i="2" s="1"/>
  <c r="I1019" i="2" l="1"/>
  <c r="J1019" i="2"/>
  <c r="K1019" i="2" a="1"/>
  <c r="K1019" i="2" s="1"/>
  <c r="I1018" i="2"/>
  <c r="J1018" i="2"/>
  <c r="K1018" i="2" a="1"/>
  <c r="K1018" i="2" s="1"/>
  <c r="I1017" i="2"/>
  <c r="J1017" i="2"/>
  <c r="K1017" i="2" a="1"/>
  <c r="K1017" i="2" s="1"/>
  <c r="I1016" i="2"/>
  <c r="J1016" i="2"/>
  <c r="K1016" i="2" a="1"/>
  <c r="K1016" i="2" s="1"/>
  <c r="I1009" i="2"/>
  <c r="J1009" i="2"/>
  <c r="K1009" i="2" a="1"/>
  <c r="K1009" i="2" s="1"/>
  <c r="I1015" i="2"/>
  <c r="J1015" i="2"/>
  <c r="K1015" i="2" a="1"/>
  <c r="K1015" i="2" s="1"/>
  <c r="I1004" i="2"/>
  <c r="J1004" i="2"/>
  <c r="K1004" i="2" a="1"/>
  <c r="K1004" i="2" s="1"/>
  <c r="I1014" i="2"/>
  <c r="J1014" i="2"/>
  <c r="K1014" i="2" a="1"/>
  <c r="K1014" i="2" s="1"/>
  <c r="I1013" i="2"/>
  <c r="J1013" i="2"/>
  <c r="K1013" i="2" a="1"/>
  <c r="K1013" i="2" s="1"/>
  <c r="I1012" i="2"/>
  <c r="J1012" i="2"/>
  <c r="K1012" i="2" a="1"/>
  <c r="K1012" i="2" s="1"/>
  <c r="I1011" i="2"/>
  <c r="J1011" i="2"/>
  <c r="K1011" i="2" a="1"/>
  <c r="K1011" i="2" s="1"/>
  <c r="I1010" i="2"/>
  <c r="J1010" i="2"/>
  <c r="K1010" i="2" a="1"/>
  <c r="K1010" i="2" s="1"/>
  <c r="I1008" i="2"/>
  <c r="J1008" i="2"/>
  <c r="K1008" i="2" a="1"/>
  <c r="K1008" i="2" s="1"/>
  <c r="I1007" i="2"/>
  <c r="J1007" i="2"/>
  <c r="K1007" i="2" a="1"/>
  <c r="K1007" i="2" s="1"/>
  <c r="I1006" i="2"/>
  <c r="J1006" i="2"/>
  <c r="K1006" i="2" a="1"/>
  <c r="K1006" i="2" s="1"/>
  <c r="I1005" i="2"/>
  <c r="J1005" i="2"/>
  <c r="K1005" i="2" a="1"/>
  <c r="K1005" i="2" s="1"/>
  <c r="I1003" i="2"/>
  <c r="J1003" i="2"/>
  <c r="K1003" i="2" a="1"/>
  <c r="K1003" i="2" s="1"/>
  <c r="I1002" i="2"/>
  <c r="J1002" i="2"/>
  <c r="K1002" i="2" a="1"/>
  <c r="K1002" i="2" s="1"/>
  <c r="I1001" i="2"/>
  <c r="J1001" i="2"/>
  <c r="K1001" i="2" a="1"/>
  <c r="K1001" i="2" s="1"/>
  <c r="I1000" i="2" l="1"/>
  <c r="J1000" i="2"/>
  <c r="K1000" i="2" a="1"/>
  <c r="K1000" i="2" s="1"/>
  <c r="I998" i="2"/>
  <c r="J998" i="2"/>
  <c r="K998" i="2" a="1"/>
  <c r="K998" i="2" s="1"/>
  <c r="I999" i="2"/>
  <c r="J999" i="2"/>
  <c r="K999" i="2" a="1"/>
  <c r="K999" i="2" s="1"/>
  <c r="I997" i="2"/>
  <c r="J997" i="2"/>
  <c r="K997" i="2" a="1"/>
  <c r="K997" i="2" s="1"/>
  <c r="I996" i="2"/>
  <c r="J996" i="2"/>
  <c r="K996" i="2" a="1"/>
  <c r="K996" i="2" s="1"/>
  <c r="I995" i="2"/>
  <c r="J995" i="2"/>
  <c r="K995" i="2" a="1"/>
  <c r="K995" i="2" s="1"/>
  <c r="I994" i="2"/>
  <c r="J994" i="2"/>
  <c r="K994" i="2" a="1"/>
  <c r="K994" i="2" s="1"/>
  <c r="I993" i="2"/>
  <c r="J993" i="2"/>
  <c r="K993" i="2" a="1"/>
  <c r="K993" i="2" s="1"/>
  <c r="I992" i="2"/>
  <c r="J992" i="2"/>
  <c r="K992" i="2" a="1"/>
  <c r="K992" i="2" s="1"/>
  <c r="I991" i="2"/>
  <c r="J991" i="2"/>
  <c r="K991" i="2" a="1"/>
  <c r="K991" i="2" s="1"/>
  <c r="I990" i="2"/>
  <c r="J990" i="2"/>
  <c r="K990" i="2" a="1"/>
  <c r="K990" i="2" s="1"/>
  <c r="I989" i="2"/>
  <c r="J989" i="2"/>
  <c r="K989" i="2" a="1"/>
  <c r="K989" i="2" s="1"/>
  <c r="I988" i="2"/>
  <c r="J988" i="2"/>
  <c r="K988" i="2" a="1"/>
  <c r="K988" i="2" s="1"/>
  <c r="I987" i="2"/>
  <c r="J987" i="2"/>
  <c r="K987" i="2" a="1"/>
  <c r="K987" i="2" s="1"/>
  <c r="I986" i="2"/>
  <c r="J986" i="2"/>
  <c r="K986" i="2" a="1"/>
  <c r="K986" i="2" s="1"/>
  <c r="I985" i="2"/>
  <c r="J985" i="2"/>
  <c r="K985" i="2" a="1"/>
  <c r="K985" i="2" s="1"/>
  <c r="I984" i="2"/>
  <c r="J984" i="2"/>
  <c r="K984" i="2" a="1"/>
  <c r="K984" i="2" s="1"/>
  <c r="I983" i="2"/>
  <c r="J983" i="2"/>
  <c r="K983" i="2" a="1"/>
  <c r="K983" i="2" s="1"/>
  <c r="I982" i="2"/>
  <c r="J982" i="2"/>
  <c r="K982" i="2" a="1"/>
  <c r="K982" i="2" s="1"/>
  <c r="I981" i="2"/>
  <c r="J981" i="2"/>
  <c r="K981" i="2" a="1"/>
  <c r="K981" i="2" s="1"/>
  <c r="I980" i="2"/>
  <c r="J980" i="2"/>
  <c r="K980" i="2" a="1"/>
  <c r="K980" i="2" s="1"/>
  <c r="I979" i="2"/>
  <c r="J979" i="2"/>
  <c r="K979" i="2" a="1"/>
  <c r="K979" i="2" s="1"/>
  <c r="I978" i="2"/>
  <c r="J978" i="2"/>
  <c r="K978" i="2" a="1"/>
  <c r="K978" i="2" s="1"/>
  <c r="I977" i="2"/>
  <c r="J977" i="2"/>
  <c r="K977" i="2" a="1"/>
  <c r="K977" i="2" s="1"/>
  <c r="I976" i="2"/>
  <c r="J976" i="2"/>
  <c r="K976" i="2" a="1"/>
  <c r="K976" i="2" s="1"/>
  <c r="I975" i="2"/>
  <c r="J975" i="2"/>
  <c r="K975" i="2" a="1"/>
  <c r="K975" i="2" s="1"/>
  <c r="I974" i="2"/>
  <c r="J974" i="2"/>
  <c r="K974" i="2" a="1"/>
  <c r="K974" i="2" s="1"/>
  <c r="I973" i="2"/>
  <c r="J973" i="2"/>
  <c r="K973" i="2" a="1"/>
  <c r="K973" i="2" s="1"/>
  <c r="I972" i="2"/>
  <c r="J972" i="2"/>
  <c r="K972" i="2" a="1"/>
  <c r="K972" i="2" s="1"/>
  <c r="I971" i="2"/>
  <c r="J971" i="2"/>
  <c r="K971" i="2" a="1"/>
  <c r="K971" i="2" s="1"/>
  <c r="I966" i="2"/>
  <c r="J966" i="2"/>
  <c r="K966" i="2" a="1"/>
  <c r="K966" i="2" s="1"/>
  <c r="I965" i="2"/>
  <c r="J965" i="2"/>
  <c r="K965" i="2" a="1"/>
  <c r="K965" i="2" s="1"/>
  <c r="I970" i="2"/>
  <c r="J970" i="2"/>
  <c r="K970" i="2" a="1"/>
  <c r="K970" i="2" s="1"/>
  <c r="I969" i="2"/>
  <c r="J969" i="2"/>
  <c r="K969" i="2" a="1"/>
  <c r="K969" i="2" s="1"/>
  <c r="I968" i="2"/>
  <c r="J968" i="2"/>
  <c r="K968" i="2" a="1"/>
  <c r="K968" i="2" s="1"/>
  <c r="I967" i="2"/>
  <c r="J967" i="2"/>
  <c r="K967" i="2" a="1"/>
  <c r="K967" i="2" s="1"/>
  <c r="I964" i="2"/>
  <c r="J964" i="2"/>
  <c r="K964" i="2" a="1"/>
  <c r="K964" i="2" s="1"/>
  <c r="I963" i="2"/>
  <c r="J963" i="2"/>
  <c r="K963" i="2" a="1"/>
  <c r="K963" i="2" s="1"/>
  <c r="I962" i="2"/>
  <c r="J962" i="2"/>
  <c r="K962" i="2" a="1"/>
  <c r="K962" i="2" s="1"/>
  <c r="I961" i="2"/>
  <c r="J961" i="2"/>
  <c r="K961" i="2" a="1"/>
  <c r="K961" i="2" s="1"/>
  <c r="I960" i="2"/>
  <c r="J960" i="2"/>
  <c r="K960" i="2" a="1"/>
  <c r="K960" i="2" s="1"/>
  <c r="I958" i="2"/>
  <c r="J958" i="2"/>
  <c r="K958" i="2" a="1"/>
  <c r="K958" i="2" s="1"/>
  <c r="I959" i="2"/>
  <c r="J959" i="2"/>
  <c r="K959" i="2" a="1"/>
  <c r="K959" i="2" s="1"/>
  <c r="I957" i="2"/>
  <c r="J957" i="2"/>
  <c r="K957" i="2" a="1"/>
  <c r="K957" i="2" s="1"/>
  <c r="I956" i="2"/>
  <c r="J956" i="2"/>
  <c r="K956" i="2" a="1"/>
  <c r="K956" i="2" s="1"/>
  <c r="I955" i="2"/>
  <c r="J955" i="2"/>
  <c r="K955" i="2" a="1"/>
  <c r="K955" i="2" s="1"/>
  <c r="I954" i="2"/>
  <c r="J954" i="2"/>
  <c r="K954" i="2" a="1"/>
  <c r="K954" i="2" s="1"/>
  <c r="I953" i="2"/>
  <c r="J953" i="2"/>
  <c r="K953" i="2" a="1"/>
  <c r="K953" i="2" s="1"/>
  <c r="I951" i="2"/>
  <c r="J951" i="2"/>
  <c r="K951" i="2" a="1"/>
  <c r="K951" i="2" s="1"/>
  <c r="I952" i="2"/>
  <c r="J952" i="2"/>
  <c r="K952" i="2" a="1"/>
  <c r="K952" i="2" s="1"/>
  <c r="I950" i="2"/>
  <c r="J950" i="2"/>
  <c r="K950" i="2" a="1"/>
  <c r="K950" i="2" s="1"/>
  <c r="I949" i="2"/>
  <c r="J949" i="2"/>
  <c r="K949" i="2" a="1"/>
  <c r="K949" i="2" s="1"/>
  <c r="I948" i="2"/>
  <c r="J948" i="2"/>
  <c r="K948" i="2" a="1"/>
  <c r="K948" i="2" s="1"/>
  <c r="I947" i="2"/>
  <c r="J947" i="2"/>
  <c r="K947" i="2" a="1"/>
  <c r="K947" i="2" s="1"/>
  <c r="I946" i="2"/>
  <c r="J946" i="2"/>
  <c r="K946" i="2" a="1"/>
  <c r="K946" i="2" s="1"/>
  <c r="I945" i="2"/>
  <c r="J945" i="2"/>
  <c r="K945" i="2" a="1"/>
  <c r="K945" i="2" s="1"/>
  <c r="I944" i="2"/>
  <c r="J944" i="2"/>
  <c r="K944" i="2" a="1"/>
  <c r="K944" i="2" s="1"/>
  <c r="I942" i="2"/>
  <c r="J942" i="2"/>
  <c r="K942" i="2" a="1"/>
  <c r="K942" i="2" s="1"/>
  <c r="I943" i="2"/>
  <c r="J943" i="2"/>
  <c r="K943" i="2" a="1"/>
  <c r="K943" i="2" s="1"/>
  <c r="I941" i="2"/>
  <c r="J941" i="2"/>
  <c r="K941" i="2" a="1"/>
  <c r="K941" i="2" s="1"/>
  <c r="I940" i="2"/>
  <c r="J940" i="2"/>
  <c r="K940" i="2" a="1"/>
  <c r="K940" i="2" s="1"/>
  <c r="I939" i="2"/>
  <c r="J939" i="2"/>
  <c r="K939" i="2" a="1"/>
  <c r="K939" i="2" s="1"/>
  <c r="I938" i="2"/>
  <c r="J938" i="2"/>
  <c r="K938" i="2" a="1"/>
  <c r="K938" i="2" s="1"/>
  <c r="I937" i="2"/>
  <c r="J937" i="2"/>
  <c r="K937" i="2" a="1"/>
  <c r="K937" i="2" s="1"/>
  <c r="I936" i="2"/>
  <c r="J936" i="2"/>
  <c r="K936" i="2" a="1"/>
  <c r="K936" i="2" s="1"/>
  <c r="I935" i="2"/>
  <c r="J935" i="2"/>
  <c r="K935" i="2" a="1"/>
  <c r="K935" i="2" s="1"/>
  <c r="I934" i="2"/>
  <c r="J934" i="2"/>
  <c r="K934" i="2" a="1"/>
  <c r="K934" i="2" s="1"/>
  <c r="I933" i="2"/>
  <c r="J933" i="2"/>
  <c r="K933" i="2" a="1"/>
  <c r="K933" i="2" s="1"/>
  <c r="I932" i="2"/>
  <c r="J932" i="2"/>
  <c r="K932" i="2" a="1"/>
  <c r="K932" i="2" s="1"/>
  <c r="I931" i="2"/>
  <c r="J931" i="2"/>
  <c r="K931" i="2" a="1"/>
  <c r="K931" i="2" s="1"/>
  <c r="I930" i="2"/>
  <c r="J930" i="2"/>
  <c r="K930" i="2" a="1"/>
  <c r="K930" i="2" s="1"/>
  <c r="I929" i="2"/>
  <c r="J929" i="2"/>
  <c r="K929" i="2" a="1"/>
  <c r="K929" i="2" s="1"/>
  <c r="I928" i="2"/>
  <c r="J928" i="2"/>
  <c r="K928" i="2" a="1"/>
  <c r="K928" i="2" s="1"/>
  <c r="I927" i="2"/>
  <c r="J927" i="2"/>
  <c r="K927" i="2" a="1"/>
  <c r="K927" i="2" s="1"/>
  <c r="I926" i="2"/>
  <c r="J926" i="2"/>
  <c r="K926" i="2" a="1"/>
  <c r="K926" i="2" s="1"/>
  <c r="I925" i="2"/>
  <c r="J925" i="2"/>
  <c r="K925" i="2" a="1"/>
  <c r="K925" i="2" s="1"/>
  <c r="I924" i="2"/>
  <c r="J924" i="2"/>
  <c r="K924" i="2" a="1"/>
  <c r="K924" i="2" s="1"/>
  <c r="I923" i="2"/>
  <c r="J923" i="2"/>
  <c r="K923" i="2" a="1"/>
  <c r="K923" i="2" s="1"/>
  <c r="I922" i="2"/>
  <c r="J922" i="2"/>
  <c r="K922" i="2" a="1"/>
  <c r="K922" i="2" s="1"/>
  <c r="I921" i="2"/>
  <c r="J921" i="2"/>
  <c r="K921" i="2" a="1"/>
  <c r="K921" i="2" s="1"/>
  <c r="I920" i="2"/>
  <c r="J920" i="2"/>
  <c r="K920" i="2" a="1"/>
  <c r="K920" i="2" s="1"/>
  <c r="I919" i="2"/>
  <c r="J919" i="2"/>
  <c r="K919" i="2" a="1"/>
  <c r="K919" i="2" s="1"/>
  <c r="I918" i="2"/>
  <c r="J918" i="2"/>
  <c r="K918" i="2" a="1"/>
  <c r="K918" i="2" s="1"/>
  <c r="I917" i="2"/>
  <c r="J917" i="2"/>
  <c r="K917" i="2" a="1"/>
  <c r="K917" i="2" s="1"/>
  <c r="I911" i="2"/>
  <c r="J911" i="2"/>
  <c r="K911" i="2" a="1"/>
  <c r="K911" i="2" s="1"/>
  <c r="I914" i="2"/>
  <c r="J914" i="2"/>
  <c r="K914" i="2" a="1"/>
  <c r="K914" i="2" s="1"/>
  <c r="I916" i="2"/>
  <c r="J916" i="2"/>
  <c r="K916" i="2" a="1"/>
  <c r="K916" i="2" s="1"/>
  <c r="I915" i="2"/>
  <c r="J915" i="2"/>
  <c r="K915" i="2" a="1"/>
  <c r="K915" i="2" s="1"/>
  <c r="I913" i="2"/>
  <c r="J913" i="2"/>
  <c r="K913" i="2" a="1"/>
  <c r="K913" i="2" s="1"/>
  <c r="I912" i="2"/>
  <c r="J912" i="2"/>
  <c r="K912" i="2" a="1"/>
  <c r="K912" i="2" s="1"/>
  <c r="I910" i="2"/>
  <c r="J910" i="2"/>
  <c r="K910" i="2" a="1"/>
  <c r="K910" i="2" s="1"/>
  <c r="I909" i="2"/>
  <c r="J909" i="2"/>
  <c r="K909" i="2" a="1"/>
  <c r="K909" i="2" s="1"/>
  <c r="I908" i="2"/>
  <c r="J908" i="2"/>
  <c r="K908" i="2" a="1"/>
  <c r="K908" i="2" s="1"/>
  <c r="I907" i="2"/>
  <c r="J907" i="2"/>
  <c r="K907" i="2" a="1"/>
  <c r="K907" i="2" s="1"/>
  <c r="I906" i="2"/>
  <c r="J906" i="2"/>
  <c r="K906" i="2" a="1"/>
  <c r="K906" i="2" s="1"/>
  <c r="I905" i="2"/>
  <c r="J905" i="2"/>
  <c r="K905" i="2" a="1"/>
  <c r="K905" i="2" s="1"/>
  <c r="I904" i="2"/>
  <c r="J904" i="2"/>
  <c r="K904" i="2" a="1"/>
  <c r="K904" i="2" s="1"/>
  <c r="I903" i="2"/>
  <c r="J903" i="2"/>
  <c r="K903" i="2" a="1"/>
  <c r="K903" i="2" s="1"/>
  <c r="I902" i="2"/>
  <c r="J902" i="2"/>
  <c r="K902" i="2" a="1"/>
  <c r="K902" i="2" s="1"/>
  <c r="I901" i="2" l="1"/>
  <c r="J901" i="2"/>
  <c r="K901" i="2" a="1"/>
  <c r="K901" i="2" s="1"/>
  <c r="I900" i="2"/>
  <c r="J900" i="2"/>
  <c r="K900" i="2" a="1"/>
  <c r="K900" i="2" s="1"/>
  <c r="I899" i="2"/>
  <c r="J899" i="2"/>
  <c r="K899" i="2" a="1"/>
  <c r="K899" i="2" s="1"/>
  <c r="I898" i="2"/>
  <c r="J898" i="2"/>
  <c r="K898" i="2" a="1"/>
  <c r="K898" i="2" s="1"/>
  <c r="I897" i="2"/>
  <c r="J897" i="2"/>
  <c r="K897" i="2" a="1"/>
  <c r="K897" i="2" s="1"/>
  <c r="I896" i="2"/>
  <c r="J896" i="2"/>
  <c r="K896" i="2" a="1"/>
  <c r="K896" i="2" s="1"/>
  <c r="I895" i="2"/>
  <c r="J895" i="2"/>
  <c r="K895" i="2" a="1"/>
  <c r="K895" i="2" s="1"/>
  <c r="I892" i="2"/>
  <c r="J892" i="2"/>
  <c r="K892" i="2" a="1"/>
  <c r="K892" i="2" s="1"/>
  <c r="I894" i="2"/>
  <c r="J894" i="2"/>
  <c r="K894" i="2" a="1"/>
  <c r="K894" i="2" s="1"/>
  <c r="I893" i="2"/>
  <c r="J893" i="2"/>
  <c r="K893" i="2" a="1"/>
  <c r="K893" i="2" s="1"/>
  <c r="I891" i="2"/>
  <c r="J891" i="2"/>
  <c r="K891" i="2" a="1"/>
  <c r="K891" i="2" s="1"/>
  <c r="I890" i="2"/>
  <c r="J890" i="2"/>
  <c r="K890" i="2" a="1"/>
  <c r="K890" i="2" s="1"/>
  <c r="I889" i="2"/>
  <c r="J889" i="2"/>
  <c r="K889" i="2" a="1"/>
  <c r="K889" i="2" s="1"/>
  <c r="I888" i="2"/>
  <c r="J888" i="2"/>
  <c r="K888" i="2" a="1"/>
  <c r="K888" i="2" s="1"/>
  <c r="I887" i="2"/>
  <c r="J887" i="2"/>
  <c r="K887" i="2" a="1"/>
  <c r="K887" i="2" s="1"/>
  <c r="I886" i="2"/>
  <c r="J886" i="2"/>
  <c r="K886" i="2" a="1"/>
  <c r="K886" i="2" s="1"/>
  <c r="I885" i="2"/>
  <c r="J885" i="2"/>
  <c r="K885" i="2" a="1"/>
  <c r="K885" i="2" s="1"/>
  <c r="I884" i="2"/>
  <c r="J884" i="2"/>
  <c r="K884" i="2" a="1"/>
  <c r="K884" i="2" s="1"/>
  <c r="I883" i="2"/>
  <c r="J883" i="2"/>
  <c r="K883" i="2" a="1"/>
  <c r="K883" i="2" s="1"/>
  <c r="I880" i="2"/>
  <c r="J880" i="2"/>
  <c r="K880" i="2" a="1"/>
  <c r="K880" i="2" s="1"/>
  <c r="I882" i="2"/>
  <c r="J882" i="2"/>
  <c r="K882" i="2" a="1"/>
  <c r="K882" i="2" s="1"/>
  <c r="I881" i="2"/>
  <c r="J881" i="2"/>
  <c r="K881" i="2" a="1"/>
  <c r="K881" i="2" s="1"/>
  <c r="I879" i="2"/>
  <c r="J879" i="2"/>
  <c r="K879" i="2" a="1"/>
  <c r="K879" i="2" s="1"/>
  <c r="I876" i="2"/>
  <c r="I878" i="2"/>
  <c r="J878" i="2"/>
  <c r="K878" i="2" a="1"/>
  <c r="K878" i="2" s="1"/>
  <c r="I877" i="2"/>
  <c r="J877" i="2"/>
  <c r="K877" i="2" a="1"/>
  <c r="K877" i="2" s="1"/>
  <c r="J876" i="2"/>
  <c r="K876" i="2" a="1"/>
  <c r="K876" i="2" s="1"/>
  <c r="I875" i="2"/>
  <c r="J875" i="2"/>
  <c r="K875" i="2" a="1"/>
  <c r="K875" i="2" s="1"/>
  <c r="I874" i="2"/>
  <c r="J874" i="2"/>
  <c r="K874" i="2" a="1"/>
  <c r="K874" i="2" s="1"/>
  <c r="I873" i="2"/>
  <c r="J873" i="2"/>
  <c r="K873" i="2" a="1"/>
  <c r="K873" i="2" s="1"/>
  <c r="I862" i="2"/>
  <c r="J862" i="2"/>
  <c r="K862" i="2" a="1"/>
  <c r="K862" i="2" s="1"/>
  <c r="I872" i="2"/>
  <c r="J872" i="2"/>
  <c r="K872" i="2" a="1"/>
  <c r="K872" i="2" s="1"/>
  <c r="I871" i="2"/>
  <c r="J871" i="2"/>
  <c r="K871" i="2" a="1"/>
  <c r="K871" i="2" s="1"/>
  <c r="I870" i="2"/>
  <c r="J870" i="2"/>
  <c r="K870" i="2" a="1"/>
  <c r="K870" i="2" s="1"/>
  <c r="I869" i="2"/>
  <c r="J869" i="2"/>
  <c r="K869" i="2" a="1"/>
  <c r="K869" i="2" s="1"/>
  <c r="I868" i="2"/>
  <c r="J868" i="2"/>
  <c r="K868" i="2" a="1"/>
  <c r="K868" i="2" s="1"/>
  <c r="I867" i="2"/>
  <c r="J867" i="2"/>
  <c r="K867" i="2" a="1"/>
  <c r="K867" i="2" s="1"/>
  <c r="I866" i="2"/>
  <c r="J866" i="2"/>
  <c r="K866" i="2" a="1"/>
  <c r="K866" i="2" s="1"/>
  <c r="I865" i="2"/>
  <c r="J865" i="2"/>
  <c r="K865" i="2" a="1"/>
  <c r="K865" i="2" s="1"/>
  <c r="I859" i="2"/>
  <c r="J859" i="2"/>
  <c r="K859" i="2" a="1"/>
  <c r="K859" i="2" s="1"/>
  <c r="I864" i="2"/>
  <c r="J864" i="2"/>
  <c r="K864" i="2" a="1"/>
  <c r="K864" i="2" s="1"/>
  <c r="I863" i="2"/>
  <c r="J863" i="2"/>
  <c r="K863" i="2" a="1"/>
  <c r="K863" i="2" s="1"/>
  <c r="I861" i="2"/>
  <c r="J861" i="2"/>
  <c r="K861" i="2" a="1"/>
  <c r="K861" i="2" s="1"/>
  <c r="I860" i="2"/>
  <c r="J860" i="2"/>
  <c r="K860" i="2" a="1"/>
  <c r="K860" i="2" s="1"/>
  <c r="I858" i="2"/>
  <c r="J858" i="2"/>
  <c r="K858" i="2" a="1"/>
  <c r="K858" i="2" s="1"/>
  <c r="I857" i="2"/>
  <c r="J857" i="2"/>
  <c r="K857" i="2" a="1"/>
  <c r="K857" i="2" s="1"/>
  <c r="I856" i="2"/>
  <c r="J856" i="2"/>
  <c r="K856" i="2" a="1"/>
  <c r="K856" i="2" s="1"/>
  <c r="I855" i="2"/>
  <c r="J855" i="2"/>
  <c r="K855" i="2" a="1"/>
  <c r="K855" i="2" s="1"/>
  <c r="I854" i="2"/>
  <c r="J854" i="2"/>
  <c r="K854" i="2" a="1"/>
  <c r="K854" i="2" s="1"/>
  <c r="I853" i="2"/>
  <c r="J853" i="2"/>
  <c r="K853" i="2" a="1"/>
  <c r="K853" i="2" s="1"/>
  <c r="I852" i="2"/>
  <c r="J852" i="2"/>
  <c r="K852" i="2" a="1"/>
  <c r="K852" i="2" s="1"/>
  <c r="I851" i="2"/>
  <c r="J851" i="2"/>
  <c r="K851" i="2" a="1"/>
  <c r="K851" i="2" s="1"/>
  <c r="I850" i="2"/>
  <c r="J850" i="2"/>
  <c r="K850" i="2" a="1"/>
  <c r="K850" i="2" s="1"/>
  <c r="I849" i="2"/>
  <c r="J849" i="2"/>
  <c r="K849" i="2" a="1"/>
  <c r="K849" i="2" s="1"/>
  <c r="I848" i="2"/>
  <c r="J848" i="2"/>
  <c r="K848" i="2" a="1"/>
  <c r="K848" i="2" s="1"/>
  <c r="I847" i="2" l="1"/>
  <c r="J847" i="2"/>
  <c r="K847" i="2" a="1"/>
  <c r="K847" i="2" s="1"/>
  <c r="I846" i="2"/>
  <c r="J846" i="2"/>
  <c r="K846" i="2" a="1"/>
  <c r="K846" i="2" s="1"/>
  <c r="I842" i="2"/>
  <c r="J842" i="2"/>
  <c r="K842" i="2" a="1"/>
  <c r="K842" i="2" s="1"/>
  <c r="I845" i="2"/>
  <c r="J845" i="2"/>
  <c r="K845" i="2" a="1"/>
  <c r="K845" i="2" s="1"/>
  <c r="I844" i="2"/>
  <c r="J844" i="2"/>
  <c r="K844" i="2" a="1"/>
  <c r="K844" i="2" s="1"/>
  <c r="I841" i="2"/>
  <c r="J841" i="2"/>
  <c r="K841" i="2" a="1"/>
  <c r="K841" i="2" s="1"/>
  <c r="I843" i="2"/>
  <c r="J843" i="2"/>
  <c r="K843" i="2" a="1"/>
  <c r="K843" i="2" s="1"/>
  <c r="I840" i="2"/>
  <c r="J840" i="2"/>
  <c r="K840" i="2" a="1"/>
  <c r="K840" i="2" s="1"/>
  <c r="I839" i="2"/>
  <c r="J839" i="2"/>
  <c r="K839" i="2" a="1"/>
  <c r="K839" i="2" s="1"/>
  <c r="I838" i="2"/>
  <c r="J838" i="2"/>
  <c r="K838" i="2" a="1"/>
  <c r="K838" i="2" s="1"/>
  <c r="I837" i="2"/>
  <c r="J837" i="2"/>
  <c r="K837" i="2" a="1"/>
  <c r="K837" i="2" s="1"/>
  <c r="I836" i="2"/>
  <c r="J836" i="2"/>
  <c r="K836" i="2" a="1"/>
  <c r="K836" i="2" s="1"/>
  <c r="I835" i="2"/>
  <c r="J835" i="2"/>
  <c r="K835" i="2" a="1"/>
  <c r="K835" i="2" s="1"/>
  <c r="I834" i="2"/>
  <c r="J834" i="2"/>
  <c r="K834" i="2" a="1"/>
  <c r="K834" i="2" s="1"/>
  <c r="I833" i="2"/>
  <c r="J833" i="2"/>
  <c r="K833" i="2" a="1"/>
  <c r="K833" i="2" s="1"/>
  <c r="I832" i="2"/>
  <c r="J832" i="2"/>
  <c r="K832" i="2" a="1"/>
  <c r="K832" i="2" s="1"/>
  <c r="I831" i="2"/>
  <c r="J831" i="2"/>
  <c r="K831" i="2" a="1"/>
  <c r="K831" i="2" s="1"/>
  <c r="I830" i="2"/>
  <c r="J830" i="2"/>
  <c r="K830" i="2" a="1"/>
  <c r="K830" i="2" s="1"/>
  <c r="I829" i="2"/>
  <c r="J829" i="2"/>
  <c r="K829" i="2" a="1"/>
  <c r="K829" i="2" s="1"/>
  <c r="I828" i="2"/>
  <c r="J828" i="2"/>
  <c r="K828" i="2" a="1"/>
  <c r="K828" i="2" s="1"/>
  <c r="I827" i="2"/>
  <c r="J827" i="2"/>
  <c r="K827" i="2" a="1"/>
  <c r="K827" i="2" s="1"/>
  <c r="I826" i="2"/>
  <c r="J826" i="2"/>
  <c r="K826" i="2" a="1"/>
  <c r="K826" i="2" s="1"/>
  <c r="I825" i="2"/>
  <c r="J825" i="2"/>
  <c r="K825" i="2" a="1"/>
  <c r="K825" i="2" s="1"/>
  <c r="I824" i="2"/>
  <c r="J824" i="2"/>
  <c r="K824" i="2" a="1"/>
  <c r="K824" i="2" s="1"/>
  <c r="I823" i="2"/>
  <c r="J823" i="2"/>
  <c r="K823" i="2" a="1"/>
  <c r="K823" i="2" s="1"/>
  <c r="I821" i="2"/>
  <c r="J821" i="2"/>
  <c r="K821" i="2" a="1"/>
  <c r="K821" i="2" s="1"/>
  <c r="I822" i="2"/>
  <c r="J822" i="2"/>
  <c r="K822" i="2" a="1"/>
  <c r="K822" i="2" s="1"/>
  <c r="I817" i="2"/>
  <c r="J817" i="2"/>
  <c r="K817" i="2" a="1"/>
  <c r="K817" i="2" s="1"/>
  <c r="I820" i="2"/>
  <c r="J820" i="2"/>
  <c r="K820" i="2" a="1"/>
  <c r="K820" i="2" s="1"/>
  <c r="I819" i="2"/>
  <c r="J819" i="2"/>
  <c r="K819" i="2" a="1"/>
  <c r="K819" i="2" s="1"/>
  <c r="I818" i="2"/>
  <c r="J818" i="2"/>
  <c r="K818" i="2" a="1"/>
  <c r="K818" i="2" s="1"/>
  <c r="I816" i="2"/>
  <c r="J816" i="2"/>
  <c r="K816" i="2" a="1"/>
  <c r="K816" i="2" s="1"/>
  <c r="I815" i="2"/>
  <c r="J815" i="2"/>
  <c r="K815" i="2" a="1"/>
  <c r="K815" i="2" s="1"/>
  <c r="I814" i="2"/>
  <c r="J814" i="2"/>
  <c r="K814" i="2" a="1"/>
  <c r="K814" i="2" s="1"/>
  <c r="I813" i="2"/>
  <c r="J813" i="2"/>
  <c r="K813" i="2" a="1"/>
  <c r="K813" i="2" s="1"/>
  <c r="I812" i="2"/>
  <c r="J812" i="2"/>
  <c r="K812" i="2" a="1"/>
  <c r="K812" i="2" s="1"/>
  <c r="I811" i="2"/>
  <c r="J811" i="2"/>
  <c r="K811" i="2" a="1"/>
  <c r="K811" i="2" s="1"/>
  <c r="I810" i="2"/>
  <c r="J810" i="2"/>
  <c r="K810" i="2" a="1"/>
  <c r="K810" i="2" s="1"/>
  <c r="I809" i="2"/>
  <c r="J809" i="2"/>
  <c r="K809" i="2" a="1"/>
  <c r="K809" i="2" s="1"/>
  <c r="I801" i="2"/>
  <c r="J801" i="2"/>
  <c r="K801" i="2" a="1"/>
  <c r="K801" i="2" s="1"/>
  <c r="I808" i="2"/>
  <c r="J808" i="2"/>
  <c r="K808" i="2" a="1"/>
  <c r="K808" i="2" s="1"/>
  <c r="I807" i="2"/>
  <c r="J807" i="2"/>
  <c r="K807" i="2" a="1"/>
  <c r="K807" i="2" s="1"/>
  <c r="I806" i="2"/>
  <c r="J806" i="2"/>
  <c r="K806" i="2" a="1"/>
  <c r="K806" i="2" s="1"/>
  <c r="I805" i="2"/>
  <c r="J805" i="2"/>
  <c r="K805" i="2" a="1"/>
  <c r="K805" i="2" s="1"/>
  <c r="I804" i="2"/>
  <c r="J804" i="2"/>
  <c r="K804" i="2" a="1"/>
  <c r="K804" i="2" s="1"/>
  <c r="I803" i="2"/>
  <c r="J803" i="2"/>
  <c r="K803" i="2" a="1"/>
  <c r="K803" i="2" s="1"/>
  <c r="I802" i="2"/>
  <c r="J802" i="2"/>
  <c r="K802" i="2" a="1"/>
  <c r="K802" i="2" s="1"/>
  <c r="I800" i="2"/>
  <c r="J800" i="2"/>
  <c r="K800" i="2" a="1"/>
  <c r="K800" i="2" s="1"/>
  <c r="I799" i="2"/>
  <c r="J799" i="2"/>
  <c r="K799" i="2" a="1"/>
  <c r="K799" i="2" s="1"/>
  <c r="I798" i="2"/>
  <c r="J798" i="2"/>
  <c r="K798" i="2" a="1"/>
  <c r="K798" i="2" s="1"/>
  <c r="I797" i="2"/>
  <c r="J797" i="2"/>
  <c r="K797" i="2" a="1"/>
  <c r="K797" i="2" s="1"/>
  <c r="I796" i="2"/>
  <c r="J796" i="2"/>
  <c r="K796" i="2" a="1"/>
  <c r="K796" i="2" s="1"/>
  <c r="I795" i="2"/>
  <c r="J795" i="2"/>
  <c r="K795" i="2" a="1"/>
  <c r="K795" i="2" s="1"/>
  <c r="I794" i="2"/>
  <c r="J794" i="2"/>
  <c r="K794" i="2" a="1"/>
  <c r="K794" i="2" s="1"/>
  <c r="I793" i="2"/>
  <c r="J793" i="2"/>
  <c r="K793" i="2" a="1"/>
  <c r="K793" i="2" s="1"/>
  <c r="I792" i="2"/>
  <c r="J792" i="2"/>
  <c r="K792" i="2" a="1"/>
  <c r="K792" i="2" s="1"/>
  <c r="I791" i="2"/>
  <c r="J791" i="2"/>
  <c r="K791" i="2" a="1"/>
  <c r="K791" i="2" s="1"/>
  <c r="I790" i="2"/>
  <c r="J790" i="2"/>
  <c r="K790" i="2" a="1"/>
  <c r="K790" i="2" s="1"/>
  <c r="I789" i="2"/>
  <c r="J789" i="2"/>
  <c r="K789" i="2" a="1"/>
  <c r="K789" i="2" s="1"/>
  <c r="I788" i="2"/>
  <c r="J788" i="2"/>
  <c r="K788" i="2" a="1"/>
  <c r="K788" i="2" s="1"/>
  <c r="I787" i="2"/>
  <c r="J787" i="2"/>
  <c r="K787" i="2" a="1"/>
  <c r="K787" i="2" s="1"/>
  <c r="I786" i="2"/>
  <c r="J786" i="2"/>
  <c r="K786" i="2" a="1"/>
  <c r="K786" i="2" s="1"/>
  <c r="I785" i="2"/>
  <c r="J785" i="2"/>
  <c r="K785" i="2" a="1"/>
  <c r="K785" i="2" s="1"/>
  <c r="I784" i="2"/>
  <c r="J784" i="2"/>
  <c r="K784" i="2" a="1"/>
  <c r="K784" i="2" s="1"/>
  <c r="I783" i="2"/>
  <c r="J783" i="2"/>
  <c r="K783" i="2" a="1"/>
  <c r="K783" i="2" s="1"/>
  <c r="I782" i="2"/>
  <c r="J782" i="2"/>
  <c r="K782" i="2" a="1"/>
  <c r="K782" i="2" s="1"/>
  <c r="I781" i="2"/>
  <c r="J781" i="2"/>
  <c r="K781" i="2" a="1"/>
  <c r="K781" i="2" s="1"/>
  <c r="I780" i="2"/>
  <c r="J780" i="2"/>
  <c r="K780" i="2" a="1"/>
  <c r="K780" i="2" s="1"/>
  <c r="I779" i="2"/>
  <c r="J779" i="2"/>
  <c r="K779" i="2" a="1"/>
  <c r="K779" i="2" s="1"/>
  <c r="I778" i="2"/>
  <c r="J778" i="2"/>
  <c r="K778" i="2" a="1"/>
  <c r="K778" i="2" s="1"/>
  <c r="I777" i="2"/>
  <c r="J777" i="2"/>
  <c r="K777" i="2" a="1"/>
  <c r="K777" i="2" s="1"/>
  <c r="I776" i="2"/>
  <c r="J776" i="2"/>
  <c r="K776" i="2" a="1"/>
  <c r="K776" i="2" s="1"/>
  <c r="I775" i="2"/>
  <c r="J775" i="2"/>
  <c r="K775" i="2" a="1"/>
  <c r="K775" i="2" s="1"/>
  <c r="I774" i="2"/>
  <c r="J774" i="2"/>
  <c r="K774" i="2" a="1"/>
  <c r="K774" i="2" s="1"/>
  <c r="I771" i="2"/>
  <c r="J771" i="2"/>
  <c r="K771" i="2" a="1"/>
  <c r="K771" i="2" s="1"/>
  <c r="I773" i="2"/>
  <c r="J773" i="2"/>
  <c r="K773" i="2" a="1"/>
  <c r="K773" i="2" s="1"/>
  <c r="I772" i="2"/>
  <c r="J772" i="2"/>
  <c r="K772" i="2" a="1"/>
  <c r="K772" i="2" s="1"/>
  <c r="I770" i="2"/>
  <c r="J770" i="2"/>
  <c r="K770" i="2" a="1"/>
  <c r="K770" i="2" s="1"/>
  <c r="I769" i="2"/>
  <c r="J769" i="2"/>
  <c r="K769" i="2" a="1"/>
  <c r="K769" i="2" s="1"/>
  <c r="I768" i="2"/>
  <c r="J768" i="2"/>
  <c r="K768" i="2" a="1"/>
  <c r="K768" i="2" s="1"/>
  <c r="I767" i="2"/>
  <c r="J767" i="2"/>
  <c r="K767" i="2" a="1"/>
  <c r="K767" i="2" s="1"/>
  <c r="I766" i="2"/>
  <c r="J766" i="2"/>
  <c r="K766" i="2" a="1"/>
  <c r="K766" i="2" s="1"/>
  <c r="I765" i="2"/>
  <c r="J765" i="2"/>
  <c r="K765" i="2" a="1"/>
  <c r="K765" i="2" s="1"/>
  <c r="I764" i="2"/>
  <c r="J764" i="2"/>
  <c r="K764" i="2" a="1"/>
  <c r="K764" i="2" s="1"/>
  <c r="I756" i="2"/>
  <c r="J756" i="2"/>
  <c r="K756" i="2" a="1"/>
  <c r="K756" i="2" s="1"/>
  <c r="I763" i="2"/>
  <c r="J763" i="2"/>
  <c r="K763" i="2" a="1"/>
  <c r="K763" i="2" s="1"/>
  <c r="I762" i="2"/>
  <c r="J762" i="2"/>
  <c r="K762" i="2" a="1"/>
  <c r="K762" i="2" s="1"/>
  <c r="I761" i="2"/>
  <c r="J761" i="2"/>
  <c r="K761" i="2" a="1"/>
  <c r="K761" i="2" s="1"/>
  <c r="I760" i="2"/>
  <c r="J760" i="2"/>
  <c r="K760" i="2" a="1"/>
  <c r="K760" i="2" s="1"/>
  <c r="I759" i="2"/>
  <c r="J759" i="2"/>
  <c r="K759" i="2" a="1"/>
  <c r="K759" i="2" s="1"/>
  <c r="I758" i="2"/>
  <c r="J758" i="2"/>
  <c r="K758" i="2" a="1"/>
  <c r="K758" i="2" s="1"/>
  <c r="I757" i="2"/>
  <c r="J757" i="2"/>
  <c r="K757" i="2" a="1"/>
  <c r="K757" i="2" s="1"/>
  <c r="I755" i="2"/>
  <c r="J755" i="2"/>
  <c r="K755" i="2" a="1"/>
  <c r="K755" i="2" s="1"/>
  <c r="I754" i="2"/>
  <c r="J754" i="2"/>
  <c r="K754" i="2" a="1"/>
  <c r="K754" i="2" s="1"/>
  <c r="I753" i="2"/>
  <c r="J753" i="2"/>
  <c r="K753" i="2" a="1"/>
  <c r="K753" i="2" s="1"/>
  <c r="I752" i="2"/>
  <c r="J752" i="2"/>
  <c r="K752" i="2" a="1"/>
  <c r="K752" i="2" s="1"/>
  <c r="I751" i="2"/>
  <c r="J751" i="2"/>
  <c r="K751" i="2" a="1"/>
  <c r="K751" i="2" s="1"/>
  <c r="I750" i="2"/>
  <c r="J750" i="2"/>
  <c r="K750" i="2" a="1"/>
  <c r="K750" i="2" s="1"/>
  <c r="I749" i="2"/>
  <c r="J749" i="2"/>
  <c r="K749" i="2" a="1"/>
  <c r="K749" i="2" s="1"/>
  <c r="I748" i="2"/>
  <c r="J748" i="2"/>
  <c r="K748" i="2" a="1"/>
  <c r="K748" i="2" s="1"/>
  <c r="I747" i="2"/>
  <c r="J747" i="2"/>
  <c r="K747" i="2" a="1"/>
  <c r="K747" i="2" s="1"/>
  <c r="I746" i="2"/>
  <c r="J746" i="2"/>
  <c r="K746" i="2" a="1"/>
  <c r="K746" i="2" s="1"/>
  <c r="I744" i="2"/>
  <c r="J744" i="2"/>
  <c r="K744" i="2" a="1"/>
  <c r="K744" i="2" s="1"/>
  <c r="I743" i="2"/>
  <c r="J743" i="2"/>
  <c r="K743" i="2" a="1"/>
  <c r="K743" i="2" s="1"/>
  <c r="I745" i="2"/>
  <c r="J745" i="2"/>
  <c r="K745" i="2" a="1"/>
  <c r="K745" i="2" s="1"/>
  <c r="I742" i="2"/>
  <c r="J742" i="2"/>
  <c r="K742" i="2" a="1"/>
  <c r="K742" i="2" s="1"/>
  <c r="I741" i="2"/>
  <c r="J741" i="2"/>
  <c r="K741" i="2" a="1"/>
  <c r="K741" i="2" s="1"/>
  <c r="I740" i="2"/>
  <c r="J740" i="2"/>
  <c r="K740" i="2" a="1"/>
  <c r="K740" i="2" s="1"/>
  <c r="I739" i="2"/>
  <c r="J739" i="2"/>
  <c r="K739" i="2" a="1"/>
  <c r="K739" i="2" s="1"/>
  <c r="I738" i="2"/>
  <c r="J738" i="2"/>
  <c r="K738" i="2" a="1"/>
  <c r="K738" i="2" s="1"/>
  <c r="I737" i="2"/>
  <c r="J737" i="2"/>
  <c r="K737" i="2" a="1"/>
  <c r="K737" i="2" s="1"/>
  <c r="I736" i="2"/>
  <c r="J736" i="2"/>
  <c r="K736" i="2" a="1"/>
  <c r="K736" i="2" s="1"/>
  <c r="I735" i="2"/>
  <c r="J735" i="2"/>
  <c r="K735" i="2" a="1"/>
  <c r="K735" i="2" s="1"/>
  <c r="I734" i="2"/>
  <c r="J734" i="2"/>
  <c r="K734" i="2" a="1"/>
  <c r="K734" i="2" s="1"/>
  <c r="I733" i="2"/>
  <c r="J733" i="2"/>
  <c r="K733" i="2" a="1"/>
  <c r="K733" i="2" s="1"/>
  <c r="I732" i="2"/>
  <c r="J732" i="2"/>
  <c r="K732" i="2" a="1"/>
  <c r="K732" i="2" s="1"/>
  <c r="I731" i="2"/>
  <c r="J731" i="2"/>
  <c r="K731" i="2" a="1"/>
  <c r="K731" i="2" s="1"/>
  <c r="I730" i="2"/>
  <c r="J730" i="2"/>
  <c r="K730" i="2" a="1"/>
  <c r="K730" i="2" s="1"/>
  <c r="I729" i="2"/>
  <c r="J729" i="2"/>
  <c r="K729" i="2" a="1"/>
  <c r="K729" i="2" s="1"/>
  <c r="I728" i="2"/>
  <c r="J728" i="2"/>
  <c r="K728" i="2" a="1"/>
  <c r="K728" i="2" s="1"/>
  <c r="I727" i="2"/>
  <c r="J727" i="2"/>
  <c r="K727" i="2" a="1"/>
  <c r="K727" i="2" s="1"/>
  <c r="I726" i="2"/>
  <c r="J726" i="2"/>
  <c r="K726" i="2" a="1"/>
  <c r="K726" i="2" s="1"/>
  <c r="I725" i="2"/>
  <c r="J725" i="2"/>
  <c r="K725" i="2" a="1"/>
  <c r="K725" i="2" s="1"/>
  <c r="I724" i="2"/>
  <c r="J724" i="2"/>
  <c r="K724" i="2" a="1"/>
  <c r="K724" i="2" s="1"/>
  <c r="I723" i="2"/>
  <c r="J723" i="2"/>
  <c r="K723" i="2" a="1"/>
  <c r="K723" i="2" s="1"/>
  <c r="I722" i="2"/>
  <c r="J722" i="2"/>
  <c r="K722" i="2" a="1"/>
  <c r="K722" i="2" s="1"/>
  <c r="I721" i="2"/>
  <c r="J721" i="2"/>
  <c r="K721" i="2" a="1"/>
  <c r="K721" i="2" s="1"/>
  <c r="J717" i="2"/>
  <c r="J716" i="2"/>
  <c r="I717" i="2"/>
  <c r="K717" i="2" a="1"/>
  <c r="K717" i="2" s="1"/>
  <c r="I720" i="2"/>
  <c r="J720" i="2"/>
  <c r="K720" i="2" a="1"/>
  <c r="K720" i="2" s="1"/>
  <c r="I719" i="2"/>
  <c r="J719" i="2"/>
  <c r="K719" i="2" a="1"/>
  <c r="K719" i="2" s="1"/>
  <c r="I718" i="2"/>
  <c r="J718" i="2"/>
  <c r="K718" i="2" a="1"/>
  <c r="K718" i="2" s="1"/>
  <c r="I716" i="2"/>
  <c r="K716" i="2" a="1"/>
  <c r="K716" i="2" s="1"/>
  <c r="I715" i="2"/>
  <c r="J715" i="2"/>
  <c r="K715" i="2" a="1"/>
  <c r="K715" i="2" s="1"/>
  <c r="I714" i="2"/>
  <c r="J714" i="2"/>
  <c r="K714" i="2" a="1"/>
  <c r="K714" i="2" s="1"/>
  <c r="I713" i="2"/>
  <c r="J713" i="2"/>
  <c r="K713" i="2" a="1"/>
  <c r="K713" i="2" s="1"/>
  <c r="I711" i="2"/>
  <c r="J711" i="2"/>
  <c r="K711" i="2" a="1"/>
  <c r="K711" i="2" s="1"/>
  <c r="I712" i="2"/>
  <c r="J712" i="2"/>
  <c r="K712" i="2" a="1"/>
  <c r="K712" i="2" s="1"/>
  <c r="I710" i="2"/>
  <c r="J710" i="2"/>
  <c r="K710" i="2" a="1"/>
  <c r="K710" i="2" s="1"/>
  <c r="I709" i="2"/>
  <c r="J709" i="2"/>
  <c r="K709" i="2" a="1"/>
  <c r="K709" i="2" s="1"/>
  <c r="I708" i="2"/>
  <c r="J708" i="2"/>
  <c r="K708" i="2" a="1"/>
  <c r="K708" i="2" s="1"/>
  <c r="I707" i="2"/>
  <c r="J707" i="2"/>
  <c r="K707" i="2" a="1"/>
  <c r="K707" i="2" s="1"/>
  <c r="I706" i="2"/>
  <c r="J706" i="2"/>
  <c r="K706" i="2" a="1"/>
  <c r="K706" i="2" s="1"/>
  <c r="I705" i="2"/>
  <c r="J705" i="2"/>
  <c r="K705" i="2" a="1"/>
  <c r="K705" i="2" s="1"/>
  <c r="I704" i="2"/>
  <c r="J704" i="2"/>
  <c r="K704" i="2" a="1"/>
  <c r="K704" i="2" s="1"/>
  <c r="I703" i="2"/>
  <c r="J703" i="2"/>
  <c r="K703" i="2" a="1"/>
  <c r="K703" i="2" s="1"/>
  <c r="I702" i="2"/>
  <c r="J702" i="2"/>
  <c r="K702" i="2" a="1"/>
  <c r="K702" i="2" s="1"/>
  <c r="I701" i="2"/>
  <c r="J701" i="2"/>
  <c r="K701" i="2" a="1"/>
  <c r="K701" i="2" s="1"/>
  <c r="I700" i="2"/>
  <c r="J700" i="2"/>
  <c r="K700" i="2" a="1"/>
  <c r="K700" i="2" s="1"/>
  <c r="I699" i="2"/>
  <c r="J699" i="2"/>
  <c r="K699" i="2" a="1"/>
  <c r="K699" i="2" s="1"/>
  <c r="I698" i="2"/>
  <c r="J698" i="2"/>
  <c r="K698" i="2" a="1"/>
  <c r="K698" i="2" s="1"/>
  <c r="I697" i="2"/>
  <c r="J697" i="2"/>
  <c r="K697" i="2" a="1"/>
  <c r="K697" i="2" s="1"/>
  <c r="I696" i="2"/>
  <c r="J696" i="2"/>
  <c r="K696" i="2" a="1"/>
  <c r="K696" i="2" s="1"/>
  <c r="I695" i="2"/>
  <c r="J695" i="2"/>
  <c r="K695" i="2" a="1"/>
  <c r="K695" i="2" s="1"/>
  <c r="I694" i="2"/>
  <c r="J694" i="2"/>
  <c r="K694" i="2" a="1"/>
  <c r="K694" i="2" s="1"/>
  <c r="I693" i="2"/>
  <c r="J693" i="2"/>
  <c r="K693" i="2" a="1"/>
  <c r="K693" i="2" s="1"/>
  <c r="I692" i="2"/>
  <c r="J692" i="2"/>
  <c r="K692" i="2" a="1"/>
  <c r="K692" i="2" s="1"/>
  <c r="I691" i="2"/>
  <c r="J691" i="2"/>
  <c r="K691" i="2" a="1"/>
  <c r="K691" i="2" s="1"/>
  <c r="I690" i="2"/>
  <c r="J690" i="2"/>
  <c r="K690" i="2" a="1"/>
  <c r="K690" i="2" s="1"/>
  <c r="I689" i="2"/>
  <c r="J689" i="2"/>
  <c r="K689" i="2" a="1"/>
  <c r="K689" i="2" s="1"/>
  <c r="I688" i="2"/>
  <c r="J688" i="2"/>
  <c r="K688" i="2" a="1"/>
  <c r="K688" i="2" s="1"/>
  <c r="I687" i="2"/>
  <c r="J687" i="2"/>
  <c r="K687" i="2" a="1"/>
  <c r="K687" i="2" s="1"/>
  <c r="I686" i="2"/>
  <c r="J686" i="2"/>
  <c r="K686" i="2" a="1"/>
  <c r="K686" i="2" s="1"/>
  <c r="I685" i="2"/>
  <c r="J685" i="2"/>
  <c r="K685" i="2" a="1"/>
  <c r="K685" i="2" s="1"/>
  <c r="I684" i="2"/>
  <c r="J684" i="2"/>
  <c r="K684" i="2" a="1"/>
  <c r="K684" i="2" s="1"/>
  <c r="I683" i="2"/>
  <c r="J683" i="2"/>
  <c r="K683" i="2" a="1"/>
  <c r="K683" i="2" s="1"/>
  <c r="I676" i="2"/>
  <c r="J676" i="2"/>
  <c r="K676" i="2" a="1"/>
  <c r="K676" i="2" s="1"/>
  <c r="I678" i="2"/>
  <c r="J678" i="2"/>
  <c r="K678" i="2" a="1"/>
  <c r="K678" i="2" s="1"/>
  <c r="I679" i="2"/>
  <c r="J679" i="2"/>
  <c r="K679" i="2" a="1"/>
  <c r="K679" i="2" s="1"/>
  <c r="I682" i="2"/>
  <c r="J682" i="2"/>
  <c r="K682" i="2" a="1"/>
  <c r="K682" i="2" s="1"/>
  <c r="I681" i="2"/>
  <c r="J681" i="2"/>
  <c r="K681" i="2" a="1"/>
  <c r="K681" i="2" s="1"/>
  <c r="I680" i="2"/>
  <c r="J680" i="2"/>
  <c r="K680" i="2" a="1"/>
  <c r="K680" i="2" s="1"/>
  <c r="I677" i="2"/>
  <c r="J677" i="2"/>
  <c r="K677" i="2" a="1"/>
  <c r="K677" i="2" s="1"/>
  <c r="I675" i="2"/>
  <c r="J675" i="2"/>
  <c r="K675" i="2" a="1"/>
  <c r="K675" i="2" s="1"/>
  <c r="I674" i="2"/>
  <c r="J674" i="2"/>
  <c r="K674" i="2" a="1"/>
  <c r="K674" i="2" s="1"/>
  <c r="I673" i="2"/>
  <c r="J673" i="2"/>
  <c r="K673" i="2" a="1"/>
  <c r="K673" i="2" s="1"/>
  <c r="I672" i="2" l="1"/>
  <c r="J672" i="2"/>
  <c r="K672" i="2" a="1"/>
  <c r="K672" i="2" s="1"/>
  <c r="I671" i="2"/>
  <c r="J671" i="2"/>
  <c r="K671" i="2" a="1"/>
  <c r="K671" i="2" s="1"/>
  <c r="I670" i="2"/>
  <c r="J670" i="2"/>
  <c r="K670" i="2" a="1"/>
  <c r="K670" i="2" s="1"/>
  <c r="G667" i="2"/>
  <c r="I667" i="2" s="1"/>
  <c r="G665" i="2"/>
  <c r="J665" i="2" s="1"/>
  <c r="G664" i="2"/>
  <c r="J664" i="2" s="1"/>
  <c r="K665" i="2" a="1"/>
  <c r="K665" i="2" s="1"/>
  <c r="I669" i="2"/>
  <c r="J669" i="2"/>
  <c r="K669" i="2" a="1"/>
  <c r="K669" i="2" s="1"/>
  <c r="I668" i="2"/>
  <c r="J668" i="2"/>
  <c r="K668" i="2" a="1"/>
  <c r="K668" i="2" s="1"/>
  <c r="K667" i="2" a="1"/>
  <c r="K667" i="2" s="1"/>
  <c r="I666" i="2"/>
  <c r="J666" i="2"/>
  <c r="K666" i="2" a="1"/>
  <c r="K666" i="2" s="1"/>
  <c r="K664" i="2" a="1"/>
  <c r="K664" i="2" s="1"/>
  <c r="I663" i="2"/>
  <c r="J663" i="2"/>
  <c r="K663" i="2" a="1"/>
  <c r="K663" i="2" s="1"/>
  <c r="I662" i="2"/>
  <c r="J662" i="2"/>
  <c r="K662" i="2" a="1"/>
  <c r="K662" i="2" s="1"/>
  <c r="I661" i="2"/>
  <c r="J661" i="2"/>
  <c r="K661" i="2" a="1"/>
  <c r="K661" i="2" s="1"/>
  <c r="I660" i="2"/>
  <c r="J660" i="2"/>
  <c r="K660" i="2" a="1"/>
  <c r="K660" i="2" s="1"/>
  <c r="I659" i="2"/>
  <c r="J659" i="2"/>
  <c r="K659" i="2" a="1"/>
  <c r="K659" i="2" s="1"/>
  <c r="I658" i="2"/>
  <c r="J658" i="2"/>
  <c r="K658" i="2" a="1"/>
  <c r="K658" i="2" s="1"/>
  <c r="I657" i="2"/>
  <c r="J657" i="2"/>
  <c r="K657" i="2" a="1"/>
  <c r="K657" i="2" s="1"/>
  <c r="I656" i="2"/>
  <c r="J656" i="2"/>
  <c r="K656" i="2" a="1"/>
  <c r="K656" i="2" s="1"/>
  <c r="I655" i="2"/>
  <c r="J655" i="2"/>
  <c r="K655" i="2" a="1"/>
  <c r="K655" i="2" s="1"/>
  <c r="I654" i="2"/>
  <c r="J654" i="2"/>
  <c r="K654" i="2" a="1"/>
  <c r="K654" i="2" s="1"/>
  <c r="G652" i="2"/>
  <c r="J652" i="2" s="1"/>
  <c r="I653" i="2"/>
  <c r="J653" i="2"/>
  <c r="K653" i="2" a="1"/>
  <c r="K653" i="2" s="1"/>
  <c r="K652" i="2" a="1"/>
  <c r="K652" i="2" s="1"/>
  <c r="G650" i="2"/>
  <c r="J650" i="2" s="1"/>
  <c r="I651" i="2"/>
  <c r="J651" i="2"/>
  <c r="K651" i="2" a="1"/>
  <c r="K651" i="2" s="1"/>
  <c r="K650" i="2" a="1"/>
  <c r="K650" i="2" s="1"/>
  <c r="G644" i="2"/>
  <c r="I644" i="2" s="1"/>
  <c r="G648" i="2"/>
  <c r="I648" i="2" s="1"/>
  <c r="K648" i="2" a="1"/>
  <c r="K648" i="2" s="1"/>
  <c r="K644" i="2" a="1"/>
  <c r="K644" i="2" s="1"/>
  <c r="I649" i="2"/>
  <c r="J649" i="2"/>
  <c r="K649" i="2" a="1"/>
  <c r="K649" i="2" s="1"/>
  <c r="I647" i="2"/>
  <c r="J647" i="2"/>
  <c r="K647" i="2" a="1"/>
  <c r="K647" i="2" s="1"/>
  <c r="I646" i="2"/>
  <c r="J646" i="2"/>
  <c r="K646" i="2" a="1"/>
  <c r="K646" i="2" s="1"/>
  <c r="I645" i="2"/>
  <c r="J645" i="2"/>
  <c r="K645" i="2" a="1"/>
  <c r="K645" i="2" s="1"/>
  <c r="G643" i="2"/>
  <c r="I643" i="2" s="1"/>
  <c r="K643" i="2" a="1"/>
  <c r="K643" i="2" s="1"/>
  <c r="I642" i="2"/>
  <c r="J642" i="2"/>
  <c r="K642" i="2" a="1"/>
  <c r="K642" i="2" s="1"/>
  <c r="I641" i="2"/>
  <c r="J641" i="2"/>
  <c r="K641" i="2" a="1"/>
  <c r="K641" i="2" s="1"/>
  <c r="I640" i="2"/>
  <c r="J640" i="2"/>
  <c r="K640" i="2" a="1"/>
  <c r="K640" i="2" s="1"/>
  <c r="G638" i="2"/>
  <c r="J638" i="2" s="1"/>
  <c r="I639" i="2"/>
  <c r="J639" i="2"/>
  <c r="K639" i="2" a="1"/>
  <c r="K639" i="2" s="1"/>
  <c r="K638" i="2" a="1"/>
  <c r="K638" i="2" s="1"/>
  <c r="I637" i="2"/>
  <c r="J637" i="2"/>
  <c r="K637" i="2" a="1"/>
  <c r="K637" i="2" s="1"/>
  <c r="I636" i="2"/>
  <c r="J636" i="2"/>
  <c r="K636" i="2" a="1"/>
  <c r="K636" i="2" s="1"/>
  <c r="I630" i="2"/>
  <c r="J630" i="2"/>
  <c r="K630" i="2" a="1"/>
  <c r="K630" i="2" s="1"/>
  <c r="I635" i="2"/>
  <c r="J635" i="2"/>
  <c r="K635" i="2" a="1"/>
  <c r="K635" i="2" s="1"/>
  <c r="I634" i="2"/>
  <c r="J634" i="2"/>
  <c r="K634" i="2" a="1"/>
  <c r="K634" i="2" s="1"/>
  <c r="I633" i="2"/>
  <c r="J633" i="2"/>
  <c r="K633" i="2" a="1"/>
  <c r="K633" i="2" s="1"/>
  <c r="I632" i="2"/>
  <c r="J632" i="2"/>
  <c r="K632" i="2" a="1"/>
  <c r="K632" i="2" s="1"/>
  <c r="I631" i="2"/>
  <c r="J631" i="2"/>
  <c r="K631" i="2" a="1"/>
  <c r="K631" i="2" s="1"/>
  <c r="I629" i="2"/>
  <c r="J629" i="2"/>
  <c r="K629" i="2" a="1"/>
  <c r="K629" i="2" s="1"/>
  <c r="I628" i="2"/>
  <c r="J628" i="2"/>
  <c r="K628" i="2" a="1"/>
  <c r="K628" i="2" s="1"/>
  <c r="I627" i="2"/>
  <c r="J627" i="2"/>
  <c r="K627" i="2" a="1"/>
  <c r="K627" i="2" s="1"/>
  <c r="I626" i="2"/>
  <c r="J626" i="2"/>
  <c r="K626" i="2" a="1"/>
  <c r="K626" i="2" s="1"/>
  <c r="I625" i="2"/>
  <c r="J625" i="2"/>
  <c r="K625" i="2" a="1"/>
  <c r="K625" i="2" s="1"/>
  <c r="I624" i="2"/>
  <c r="J624" i="2"/>
  <c r="K624" i="2" a="1"/>
  <c r="K624" i="2" s="1"/>
  <c r="I623" i="2"/>
  <c r="J623" i="2"/>
  <c r="K623" i="2" a="1"/>
  <c r="K623" i="2" s="1"/>
  <c r="I613" i="2"/>
  <c r="J613" i="2"/>
  <c r="K613" i="2" a="1"/>
  <c r="K613" i="2" s="1"/>
  <c r="I622" i="2"/>
  <c r="J622" i="2"/>
  <c r="K622" i="2" a="1"/>
  <c r="K622" i="2" s="1"/>
  <c r="I621" i="2"/>
  <c r="J621" i="2"/>
  <c r="K621" i="2" a="1"/>
  <c r="K621" i="2" s="1"/>
  <c r="I620" i="2"/>
  <c r="J620" i="2"/>
  <c r="K620" i="2" a="1"/>
  <c r="K620" i="2" s="1"/>
  <c r="I619" i="2"/>
  <c r="J619" i="2"/>
  <c r="K619" i="2" a="1"/>
  <c r="K619" i="2" s="1"/>
  <c r="I618" i="2"/>
  <c r="J618" i="2"/>
  <c r="K618" i="2" a="1"/>
  <c r="K618" i="2" s="1"/>
  <c r="I616" i="2"/>
  <c r="J616" i="2"/>
  <c r="K616" i="2" a="1"/>
  <c r="K616" i="2" s="1"/>
  <c r="I617" i="2"/>
  <c r="J617" i="2"/>
  <c r="K617" i="2" a="1"/>
  <c r="K617" i="2" s="1"/>
  <c r="I615" i="2"/>
  <c r="J615" i="2"/>
  <c r="K615" i="2" a="1"/>
  <c r="K615" i="2" s="1"/>
  <c r="I614" i="2"/>
  <c r="J614" i="2"/>
  <c r="K614" i="2" a="1"/>
  <c r="K614" i="2" s="1"/>
  <c r="I612" i="2"/>
  <c r="J612" i="2"/>
  <c r="K612" i="2" a="1"/>
  <c r="K612" i="2" s="1"/>
  <c r="I611" i="2"/>
  <c r="J611" i="2"/>
  <c r="K611" i="2" a="1"/>
  <c r="K611" i="2" s="1"/>
  <c r="I610" i="2"/>
  <c r="J610" i="2"/>
  <c r="K610" i="2" a="1"/>
  <c r="K610" i="2" s="1"/>
  <c r="G608" i="2"/>
  <c r="J608" i="2" s="1"/>
  <c r="I609" i="2"/>
  <c r="J609" i="2"/>
  <c r="K609" i="2" a="1"/>
  <c r="K609" i="2" s="1"/>
  <c r="K608" i="2" a="1"/>
  <c r="K608" i="2" s="1"/>
  <c r="I607" i="2"/>
  <c r="J607" i="2"/>
  <c r="K607" i="2" a="1"/>
  <c r="K607" i="2" s="1"/>
  <c r="I606" i="2"/>
  <c r="J606" i="2"/>
  <c r="K606" i="2" a="1"/>
  <c r="K606" i="2" s="1"/>
  <c r="I605" i="2"/>
  <c r="J605" i="2"/>
  <c r="K605" i="2" a="1"/>
  <c r="K605" i="2" s="1"/>
  <c r="I604" i="2"/>
  <c r="J604" i="2"/>
  <c r="K604" i="2" a="1"/>
  <c r="K604" i="2" s="1"/>
  <c r="I603" i="2"/>
  <c r="J603" i="2"/>
  <c r="K603" i="2" a="1"/>
  <c r="K603" i="2" s="1"/>
  <c r="I602" i="2"/>
  <c r="J602" i="2"/>
  <c r="K602" i="2" a="1"/>
  <c r="K602" i="2" s="1"/>
  <c r="I601" i="2"/>
  <c r="J601" i="2"/>
  <c r="K601" i="2" a="1"/>
  <c r="K601" i="2" s="1"/>
  <c r="I600" i="2"/>
  <c r="J600" i="2"/>
  <c r="K600" i="2" a="1"/>
  <c r="K600" i="2" s="1"/>
  <c r="J596" i="2"/>
  <c r="I599" i="2"/>
  <c r="J599" i="2"/>
  <c r="K599" i="2" a="1"/>
  <c r="K599" i="2" s="1"/>
  <c r="I598" i="2"/>
  <c r="J598" i="2"/>
  <c r="K598" i="2" a="1"/>
  <c r="K598" i="2" s="1"/>
  <c r="I597" i="2"/>
  <c r="J597" i="2"/>
  <c r="K597" i="2" a="1"/>
  <c r="K597" i="2" s="1"/>
  <c r="K596" i="2" a="1"/>
  <c r="K596" i="2" s="1"/>
  <c r="I595" i="2"/>
  <c r="J595" i="2"/>
  <c r="K595" i="2" a="1"/>
  <c r="K595" i="2" s="1"/>
  <c r="I594" i="2"/>
  <c r="J594" i="2"/>
  <c r="K594" i="2" a="1"/>
  <c r="K594" i="2" s="1"/>
  <c r="I593" i="2"/>
  <c r="J593" i="2"/>
  <c r="K593" i="2" a="1"/>
  <c r="K593" i="2" s="1"/>
  <c r="I588" i="2"/>
  <c r="J588" i="2"/>
  <c r="K588" i="2" a="1"/>
  <c r="K588" i="2" s="1"/>
  <c r="I592" i="2"/>
  <c r="J592" i="2"/>
  <c r="K592" i="2" a="1"/>
  <c r="K592" i="2" s="1"/>
  <c r="I591" i="2"/>
  <c r="J591" i="2"/>
  <c r="K591" i="2" a="1"/>
  <c r="K591" i="2" s="1"/>
  <c r="I590" i="2"/>
  <c r="J590" i="2"/>
  <c r="K590" i="2" a="1"/>
  <c r="K590" i="2" s="1"/>
  <c r="I589" i="2"/>
  <c r="J589" i="2"/>
  <c r="K589" i="2" a="1"/>
  <c r="K589" i="2" s="1"/>
  <c r="I587" i="2"/>
  <c r="J587" i="2"/>
  <c r="K587" i="2" a="1"/>
  <c r="K587" i="2" s="1"/>
  <c r="I586" i="2"/>
  <c r="J586" i="2"/>
  <c r="K586" i="2" a="1"/>
  <c r="K586" i="2" s="1"/>
  <c r="I585" i="2"/>
  <c r="J585" i="2"/>
  <c r="K585" i="2" a="1"/>
  <c r="K585" i="2" s="1"/>
  <c r="I584" i="2"/>
  <c r="J584" i="2"/>
  <c r="K584" i="2" a="1"/>
  <c r="K584" i="2" s="1"/>
  <c r="I583" i="2"/>
  <c r="J583" i="2"/>
  <c r="K583" i="2" a="1"/>
  <c r="K583" i="2" s="1"/>
  <c r="I582" i="2"/>
  <c r="J582" i="2"/>
  <c r="K582" i="2" a="1"/>
  <c r="K582" i="2" s="1"/>
  <c r="I581" i="2"/>
  <c r="J581" i="2"/>
  <c r="K581" i="2" a="1"/>
  <c r="K581" i="2" s="1"/>
  <c r="I580" i="2"/>
  <c r="J580" i="2"/>
  <c r="K580" i="2" a="1"/>
  <c r="K580" i="2" s="1"/>
  <c r="I579" i="2"/>
  <c r="J579" i="2"/>
  <c r="K579" i="2" a="1"/>
  <c r="K579" i="2" s="1"/>
  <c r="I578" i="2"/>
  <c r="J578" i="2"/>
  <c r="K578" i="2" a="1"/>
  <c r="K578" i="2" s="1"/>
  <c r="I577" i="2"/>
  <c r="J577" i="2"/>
  <c r="K577" i="2" a="1"/>
  <c r="K577" i="2" s="1"/>
  <c r="I575" i="2"/>
  <c r="J575" i="2"/>
  <c r="K575" i="2" a="1"/>
  <c r="K575" i="2" s="1"/>
  <c r="I576" i="2"/>
  <c r="J576" i="2"/>
  <c r="K576" i="2" a="1"/>
  <c r="K576" i="2" s="1"/>
  <c r="I574" i="2"/>
  <c r="J574" i="2"/>
  <c r="K574" i="2" a="1"/>
  <c r="K574" i="2" s="1"/>
  <c r="I568" i="2"/>
  <c r="J568" i="2"/>
  <c r="K568" i="2" a="1"/>
  <c r="K568" i="2" s="1"/>
  <c r="I562" i="2"/>
  <c r="J562" i="2"/>
  <c r="K562" i="2" a="1"/>
  <c r="K562" i="2" s="1"/>
  <c r="I567" i="2"/>
  <c r="J567" i="2"/>
  <c r="K567" i="2" a="1"/>
  <c r="K567" i="2" s="1"/>
  <c r="I573" i="2"/>
  <c r="J573" i="2"/>
  <c r="K573" i="2" a="1"/>
  <c r="K573" i="2" s="1"/>
  <c r="I572" i="2"/>
  <c r="J572" i="2"/>
  <c r="K572" i="2" a="1"/>
  <c r="K572" i="2" s="1"/>
  <c r="I571" i="2"/>
  <c r="J571" i="2"/>
  <c r="K571" i="2" a="1"/>
  <c r="K571" i="2" s="1"/>
  <c r="I570" i="2"/>
  <c r="J570" i="2"/>
  <c r="K570" i="2" a="1"/>
  <c r="K570" i="2" s="1"/>
  <c r="I569" i="2"/>
  <c r="J569" i="2"/>
  <c r="K569" i="2" a="1"/>
  <c r="K569" i="2" s="1"/>
  <c r="I566" i="2"/>
  <c r="J566" i="2"/>
  <c r="K566" i="2" a="1"/>
  <c r="K566" i="2" s="1"/>
  <c r="I565" i="2"/>
  <c r="J565" i="2"/>
  <c r="K565" i="2" a="1"/>
  <c r="K565" i="2" s="1"/>
  <c r="I564" i="2"/>
  <c r="J564" i="2"/>
  <c r="K564" i="2" a="1"/>
  <c r="K564" i="2" s="1"/>
  <c r="I563" i="2"/>
  <c r="J563" i="2"/>
  <c r="K563" i="2" a="1"/>
  <c r="K563" i="2" s="1"/>
  <c r="I561" i="2"/>
  <c r="J561" i="2"/>
  <c r="K561" i="2" a="1"/>
  <c r="K561" i="2" s="1"/>
  <c r="I560" i="2"/>
  <c r="J560" i="2"/>
  <c r="K560" i="2" a="1"/>
  <c r="K560" i="2" s="1"/>
  <c r="I559" i="2"/>
  <c r="J559" i="2"/>
  <c r="K559" i="2" a="1"/>
  <c r="K559" i="2" s="1"/>
  <c r="I558" i="2"/>
  <c r="J558" i="2"/>
  <c r="K558" i="2" a="1"/>
  <c r="K558" i="2" s="1"/>
  <c r="I552" i="2"/>
  <c r="J552" i="2"/>
  <c r="K552" i="2" a="1"/>
  <c r="K552" i="2" s="1"/>
  <c r="I551" i="2"/>
  <c r="J551" i="2"/>
  <c r="K551" i="2" a="1"/>
  <c r="K551" i="2" s="1"/>
  <c r="I557" i="2"/>
  <c r="J557" i="2"/>
  <c r="K557" i="2" a="1"/>
  <c r="K557" i="2" s="1"/>
  <c r="I556" i="2"/>
  <c r="J556" i="2"/>
  <c r="K556" i="2" a="1"/>
  <c r="K556" i="2" s="1"/>
  <c r="I555" i="2"/>
  <c r="J555" i="2"/>
  <c r="K555" i="2" a="1"/>
  <c r="K555" i="2" s="1"/>
  <c r="I554" i="2"/>
  <c r="J554" i="2"/>
  <c r="K554" i="2" a="1"/>
  <c r="K554" i="2" s="1"/>
  <c r="I553" i="2"/>
  <c r="J553" i="2"/>
  <c r="K553" i="2" a="1"/>
  <c r="K553" i="2" s="1"/>
  <c r="I550" i="2"/>
  <c r="J550" i="2"/>
  <c r="K550" i="2" a="1"/>
  <c r="K550" i="2" s="1"/>
  <c r="I549" i="2"/>
  <c r="J549" i="2"/>
  <c r="K549" i="2" a="1"/>
  <c r="K549" i="2" s="1"/>
  <c r="I544" i="2"/>
  <c r="J544" i="2"/>
  <c r="K544" i="2" a="1"/>
  <c r="K544" i="2" s="1"/>
  <c r="I548" i="2"/>
  <c r="J548" i="2"/>
  <c r="K548" i="2" a="1"/>
  <c r="K548" i="2" s="1"/>
  <c r="I547" i="2"/>
  <c r="J547" i="2"/>
  <c r="K547" i="2" a="1"/>
  <c r="K547" i="2" s="1"/>
  <c r="I546" i="2"/>
  <c r="J546" i="2"/>
  <c r="K546" i="2" a="1"/>
  <c r="K546" i="2" s="1"/>
  <c r="I545" i="2"/>
  <c r="J545" i="2"/>
  <c r="K545" i="2" a="1"/>
  <c r="K545" i="2" s="1"/>
  <c r="I543" i="2"/>
  <c r="J543" i="2"/>
  <c r="K543" i="2" a="1"/>
  <c r="K543" i="2" s="1"/>
  <c r="I541" i="2"/>
  <c r="J541" i="2"/>
  <c r="K541" i="2" a="1"/>
  <c r="K541" i="2" s="1"/>
  <c r="I542" i="2"/>
  <c r="J542" i="2"/>
  <c r="K542" i="2" a="1"/>
  <c r="K542" i="2" s="1"/>
  <c r="I540" i="2"/>
  <c r="J540" i="2"/>
  <c r="K540" i="2" a="1"/>
  <c r="K540" i="2" s="1"/>
  <c r="I539" i="2"/>
  <c r="J539" i="2"/>
  <c r="K539" i="2" a="1"/>
  <c r="K539" i="2" s="1"/>
  <c r="I538" i="2"/>
  <c r="J538" i="2"/>
  <c r="K538" i="2" a="1"/>
  <c r="K538" i="2" s="1"/>
  <c r="I537" i="2"/>
  <c r="J537" i="2"/>
  <c r="K537" i="2" a="1"/>
  <c r="K537" i="2" s="1"/>
  <c r="I536" i="2"/>
  <c r="J536" i="2"/>
  <c r="K536" i="2" a="1"/>
  <c r="K536" i="2" s="1"/>
  <c r="I532" i="2"/>
  <c r="J532" i="2"/>
  <c r="K532" i="2" a="1"/>
  <c r="K532" i="2" s="1"/>
  <c r="I533" i="2"/>
  <c r="J533" i="2"/>
  <c r="K533" i="2" a="1"/>
  <c r="K533" i="2" s="1"/>
  <c r="I535" i="2"/>
  <c r="J535" i="2"/>
  <c r="K535" i="2" a="1"/>
  <c r="K535" i="2" s="1"/>
  <c r="I534" i="2"/>
  <c r="J534" i="2"/>
  <c r="K534" i="2" a="1"/>
  <c r="K534" i="2" s="1"/>
  <c r="I531" i="2"/>
  <c r="J531" i="2"/>
  <c r="K531" i="2" a="1"/>
  <c r="K531" i="2" s="1"/>
  <c r="I530" i="2"/>
  <c r="J530" i="2"/>
  <c r="K530" i="2" a="1"/>
  <c r="K530" i="2" s="1"/>
  <c r="I529" i="2"/>
  <c r="J529" i="2"/>
  <c r="K529" i="2" a="1"/>
  <c r="K529" i="2" s="1"/>
  <c r="I528" i="2"/>
  <c r="J528" i="2"/>
  <c r="K528" i="2" a="1"/>
  <c r="K528" i="2" s="1"/>
  <c r="I527" i="2"/>
  <c r="J527" i="2"/>
  <c r="K527" i="2" a="1"/>
  <c r="K527" i="2" s="1"/>
  <c r="I526" i="2"/>
  <c r="J526" i="2"/>
  <c r="K526" i="2" a="1"/>
  <c r="K526" i="2" s="1"/>
  <c r="I525" i="2"/>
  <c r="J525" i="2"/>
  <c r="K525" i="2" a="1"/>
  <c r="K525" i="2" s="1"/>
  <c r="I524" i="2"/>
  <c r="J524" i="2"/>
  <c r="K524" i="2" a="1"/>
  <c r="K524" i="2" s="1"/>
  <c r="I523" i="2"/>
  <c r="J523" i="2"/>
  <c r="K523" i="2" a="1"/>
  <c r="K523" i="2" s="1"/>
  <c r="I522" i="2"/>
  <c r="J522" i="2"/>
  <c r="K522" i="2" a="1"/>
  <c r="K522" i="2" s="1"/>
  <c r="I521" i="2"/>
  <c r="J521" i="2"/>
  <c r="K521" i="2" a="1"/>
  <c r="K521" i="2" s="1"/>
  <c r="I520" i="2"/>
  <c r="J520" i="2"/>
  <c r="K520" i="2" a="1"/>
  <c r="K520" i="2" s="1"/>
  <c r="I519" i="2"/>
  <c r="J519" i="2"/>
  <c r="K519" i="2" a="1"/>
  <c r="K519" i="2" s="1"/>
  <c r="I518" i="2"/>
  <c r="J518" i="2"/>
  <c r="K518" i="2" a="1"/>
  <c r="K518" i="2" s="1"/>
  <c r="I517" i="2"/>
  <c r="J517" i="2"/>
  <c r="K517" i="2" a="1"/>
  <c r="K517" i="2" s="1"/>
  <c r="I512" i="2"/>
  <c r="J512" i="2"/>
  <c r="K512" i="2" a="1"/>
  <c r="K512" i="2" s="1"/>
  <c r="I513" i="2"/>
  <c r="J513" i="2"/>
  <c r="K513" i="2" a="1"/>
  <c r="K513" i="2" s="1"/>
  <c r="I516" i="2"/>
  <c r="J516" i="2"/>
  <c r="K516" i="2" a="1"/>
  <c r="K516" i="2" s="1"/>
  <c r="I515" i="2"/>
  <c r="J515" i="2"/>
  <c r="K515" i="2" a="1"/>
  <c r="K515" i="2" s="1"/>
  <c r="I514" i="2"/>
  <c r="J514" i="2"/>
  <c r="K514" i="2" a="1"/>
  <c r="K514" i="2" s="1"/>
  <c r="I511" i="2"/>
  <c r="J511" i="2"/>
  <c r="K511" i="2" a="1"/>
  <c r="K511" i="2" s="1"/>
  <c r="I510" i="2"/>
  <c r="J510" i="2"/>
  <c r="K510" i="2" a="1"/>
  <c r="K510" i="2" s="1"/>
  <c r="I509" i="2"/>
  <c r="J509" i="2"/>
  <c r="K509" i="2" a="1"/>
  <c r="K509" i="2" s="1"/>
  <c r="I508" i="2"/>
  <c r="J508" i="2"/>
  <c r="K508" i="2" a="1"/>
  <c r="K508" i="2" s="1"/>
  <c r="I507" i="2"/>
  <c r="J507" i="2"/>
  <c r="K507" i="2" a="1"/>
  <c r="K507" i="2" s="1"/>
  <c r="I506" i="2"/>
  <c r="J506" i="2"/>
  <c r="K506" i="2" a="1"/>
  <c r="K506" i="2" s="1"/>
  <c r="I500" i="2"/>
  <c r="J500" i="2"/>
  <c r="K500" i="2" a="1"/>
  <c r="K500" i="2" s="1"/>
  <c r="I505" i="2"/>
  <c r="J505" i="2"/>
  <c r="K505" i="2" a="1"/>
  <c r="K505" i="2" s="1"/>
  <c r="I504" i="2"/>
  <c r="J504" i="2"/>
  <c r="K504" i="2" a="1"/>
  <c r="K504" i="2" s="1"/>
  <c r="I503" i="2"/>
  <c r="J503" i="2"/>
  <c r="K503" i="2" a="1"/>
  <c r="K503" i="2" s="1"/>
  <c r="I502" i="2"/>
  <c r="J502" i="2"/>
  <c r="K502" i="2" a="1"/>
  <c r="K502" i="2" s="1"/>
  <c r="I499" i="2"/>
  <c r="J499" i="2"/>
  <c r="K499" i="2" a="1"/>
  <c r="K499" i="2" s="1"/>
  <c r="I501" i="2"/>
  <c r="J501" i="2"/>
  <c r="K501" i="2" a="1"/>
  <c r="K501" i="2" s="1"/>
  <c r="I498" i="2"/>
  <c r="J498" i="2"/>
  <c r="K498" i="2" a="1"/>
  <c r="K498" i="2" s="1"/>
  <c r="I497" i="2"/>
  <c r="J497" i="2"/>
  <c r="K497" i="2" a="1"/>
  <c r="K497" i="2" s="1"/>
  <c r="I496" i="2"/>
  <c r="J496" i="2"/>
  <c r="K496" i="2" a="1"/>
  <c r="K496" i="2" s="1"/>
  <c r="I495" i="2"/>
  <c r="J495" i="2"/>
  <c r="K495" i="2" a="1"/>
  <c r="K495" i="2" s="1"/>
  <c r="I494" i="2"/>
  <c r="J494" i="2"/>
  <c r="K494" i="2" a="1"/>
  <c r="K494" i="2" s="1"/>
  <c r="I493" i="2"/>
  <c r="J493" i="2"/>
  <c r="K493" i="2" a="1"/>
  <c r="K493" i="2" s="1"/>
  <c r="I492" i="2"/>
  <c r="J492" i="2"/>
  <c r="K492" i="2" a="1"/>
  <c r="K492" i="2" s="1"/>
  <c r="I491" i="2"/>
  <c r="J491" i="2"/>
  <c r="K491" i="2" a="1"/>
  <c r="K491" i="2" s="1"/>
  <c r="I490" i="2"/>
  <c r="J490" i="2"/>
  <c r="K490" i="2" a="1"/>
  <c r="K490" i="2" s="1"/>
  <c r="I489" i="2"/>
  <c r="J489" i="2"/>
  <c r="K489" i="2" a="1"/>
  <c r="K489" i="2" s="1"/>
  <c r="I488" i="2"/>
  <c r="J488" i="2"/>
  <c r="K488" i="2" a="1"/>
  <c r="K488" i="2" s="1"/>
  <c r="I487" i="2"/>
  <c r="J487" i="2"/>
  <c r="K487" i="2" a="1"/>
  <c r="K487" i="2" s="1"/>
  <c r="I482" i="2"/>
  <c r="J482" i="2"/>
  <c r="K482" i="2" a="1"/>
  <c r="K482" i="2" s="1"/>
  <c r="I486" i="2"/>
  <c r="J486" i="2"/>
  <c r="K486" i="2" a="1"/>
  <c r="K486" i="2" s="1"/>
  <c r="I485" i="2"/>
  <c r="J485" i="2"/>
  <c r="K485" i="2" a="1"/>
  <c r="K485" i="2" s="1"/>
  <c r="I484" i="2"/>
  <c r="J484" i="2"/>
  <c r="K484" i="2" a="1"/>
  <c r="K484" i="2" s="1"/>
  <c r="I483" i="2"/>
  <c r="J483" i="2"/>
  <c r="K483" i="2" a="1"/>
  <c r="K483" i="2" s="1"/>
  <c r="I481" i="2"/>
  <c r="J481" i="2"/>
  <c r="K481" i="2" a="1"/>
  <c r="K481" i="2" s="1"/>
  <c r="I480" i="2"/>
  <c r="J480" i="2"/>
  <c r="K480" i="2" a="1"/>
  <c r="K480" i="2" s="1"/>
  <c r="I479" i="2"/>
  <c r="J479" i="2"/>
  <c r="K479" i="2" a="1"/>
  <c r="K479" i="2" s="1"/>
  <c r="I478" i="2"/>
  <c r="J478" i="2"/>
  <c r="K478" i="2" a="1"/>
  <c r="K478" i="2" s="1"/>
  <c r="I477" i="2"/>
  <c r="J477" i="2"/>
  <c r="K477" i="2" a="1"/>
  <c r="K477" i="2" s="1"/>
  <c r="I476" i="2"/>
  <c r="J476" i="2"/>
  <c r="K476" i="2" a="1"/>
  <c r="K476" i="2" s="1"/>
  <c r="I475" i="2"/>
  <c r="J475" i="2"/>
  <c r="K475" i="2" a="1"/>
  <c r="K475" i="2" s="1"/>
  <c r="G473" i="2"/>
  <c r="I473" i="2" s="1"/>
  <c r="I474" i="2"/>
  <c r="J474" i="2"/>
  <c r="K474" i="2" a="1"/>
  <c r="K474" i="2" s="1"/>
  <c r="K473" i="2" a="1"/>
  <c r="K473" i="2" s="1"/>
  <c r="I472" i="2"/>
  <c r="J472" i="2"/>
  <c r="K472" i="2" a="1"/>
  <c r="K472" i="2" s="1"/>
  <c r="I471" i="2"/>
  <c r="J471" i="2"/>
  <c r="K471" i="2" a="1"/>
  <c r="K471" i="2" s="1"/>
  <c r="I470" i="2"/>
  <c r="J470" i="2"/>
  <c r="K470" i="2" a="1"/>
  <c r="K470" i="2" s="1"/>
  <c r="G468" i="2"/>
  <c r="J468" i="2" s="1"/>
  <c r="G469" i="2"/>
  <c r="I469" i="2" s="1"/>
  <c r="G466" i="2"/>
  <c r="I466" i="2" s="1"/>
  <c r="G465" i="2"/>
  <c r="J465" i="2" s="1"/>
  <c r="I467" i="2"/>
  <c r="J467" i="2"/>
  <c r="K467" i="2" a="1"/>
  <c r="K467" i="2" s="1"/>
  <c r="K469" i="2" a="1"/>
  <c r="K469" i="2" s="1"/>
  <c r="K468" i="2" a="1"/>
  <c r="K468" i="2" s="1"/>
  <c r="K466" i="2" a="1"/>
  <c r="K466" i="2" s="1"/>
  <c r="K465" i="2" a="1"/>
  <c r="K465" i="2" s="1"/>
  <c r="I464" i="2"/>
  <c r="J464" i="2"/>
  <c r="K464" i="2" a="1"/>
  <c r="K464" i="2" s="1"/>
  <c r="I463" i="2"/>
  <c r="J463" i="2"/>
  <c r="K463" i="2" a="1"/>
  <c r="K463" i="2" s="1"/>
  <c r="I462" i="2"/>
  <c r="J462" i="2"/>
  <c r="K462" i="2" a="1"/>
  <c r="K462" i="2" s="1"/>
  <c r="G458" i="2"/>
  <c r="J458" i="2" s="1"/>
  <c r="I461" i="2"/>
  <c r="J461" i="2"/>
  <c r="K461" i="2" a="1"/>
  <c r="K461" i="2" s="1"/>
  <c r="I460" i="2"/>
  <c r="J460" i="2"/>
  <c r="K460" i="2" a="1"/>
  <c r="K460" i="2" s="1"/>
  <c r="I459" i="2"/>
  <c r="J459" i="2"/>
  <c r="K459" i="2" a="1"/>
  <c r="K459" i="2" s="1"/>
  <c r="K458" i="2" a="1"/>
  <c r="K458" i="2" s="1"/>
  <c r="I457" i="2"/>
  <c r="J457" i="2"/>
  <c r="K457" i="2" a="1"/>
  <c r="K457" i="2" s="1"/>
  <c r="G456" i="2"/>
  <c r="J456" i="2" s="1"/>
  <c r="G454" i="2"/>
  <c r="I454" i="2" s="1"/>
  <c r="K456" i="2" a="1"/>
  <c r="K456" i="2" s="1"/>
  <c r="I455" i="2"/>
  <c r="J455" i="2"/>
  <c r="K455" i="2" a="1"/>
  <c r="K455" i="2" s="1"/>
  <c r="K454" i="2" a="1"/>
  <c r="K454" i="2" s="1"/>
  <c r="G453" i="2"/>
  <c r="J453" i="2" s="1"/>
  <c r="K453" i="2" a="1"/>
  <c r="K453" i="2" s="1"/>
  <c r="I452" i="2"/>
  <c r="J452" i="2"/>
  <c r="K452" i="2" a="1"/>
  <c r="K452" i="2" s="1"/>
  <c r="K451" i="2" a="1"/>
  <c r="K451" i="2" s="1"/>
  <c r="G451" i="2"/>
  <c r="I451" i="2" s="1"/>
  <c r="K450" i="2" a="1"/>
  <c r="K450" i="2" s="1"/>
  <c r="I450" i="2"/>
  <c r="I448" i="2"/>
  <c r="J448" i="2"/>
  <c r="K448" i="2" a="1"/>
  <c r="K448" i="2" s="1"/>
  <c r="G449" i="2"/>
  <c r="J449" i="2" s="1"/>
  <c r="G446" i="2"/>
  <c r="I446" i="2" s="1"/>
  <c r="G444" i="2"/>
  <c r="I444" i="2" s="1"/>
  <c r="I447" i="2"/>
  <c r="J447" i="2"/>
  <c r="K447" i="2" a="1"/>
  <c r="K447" i="2" s="1"/>
  <c r="K449" i="2" a="1"/>
  <c r="K449" i="2" s="1"/>
  <c r="K446" i="2" a="1"/>
  <c r="K446" i="2" s="1"/>
  <c r="I445" i="2"/>
  <c r="J445" i="2"/>
  <c r="K445" i="2" a="1"/>
  <c r="K445" i="2" s="1"/>
  <c r="K444" i="2" a="1"/>
  <c r="K444" i="2" s="1"/>
  <c r="I443" i="2"/>
  <c r="J443" i="2"/>
  <c r="K443" i="2" a="1"/>
  <c r="K443" i="2" s="1"/>
  <c r="G440" i="2"/>
  <c r="J440" i="2" s="1"/>
  <c r="G439" i="2"/>
  <c r="J439" i="2" s="1"/>
  <c r="I442" i="2"/>
  <c r="J442" i="2"/>
  <c r="K442" i="2" a="1"/>
  <c r="K442" i="2" s="1"/>
  <c r="I441" i="2"/>
  <c r="J441" i="2"/>
  <c r="K441" i="2" a="1"/>
  <c r="K441" i="2" s="1"/>
  <c r="K440" i="2" a="1"/>
  <c r="K440" i="2" s="1"/>
  <c r="K439" i="2" a="1"/>
  <c r="K439" i="2" s="1"/>
  <c r="G436" i="2"/>
  <c r="I436" i="2" s="1"/>
  <c r="G434" i="2"/>
  <c r="J434" i="2" s="1"/>
  <c r="I438" i="2"/>
  <c r="J438" i="2"/>
  <c r="K438" i="2" a="1"/>
  <c r="K438" i="2" s="1"/>
  <c r="I437" i="2"/>
  <c r="J437" i="2"/>
  <c r="K437" i="2" a="1"/>
  <c r="K437" i="2" s="1"/>
  <c r="K436" i="2" a="1"/>
  <c r="K436" i="2" s="1"/>
  <c r="I435" i="2"/>
  <c r="J435" i="2"/>
  <c r="K435" i="2" a="1"/>
  <c r="K435" i="2" s="1"/>
  <c r="K434" i="2" a="1"/>
  <c r="K434" i="2" s="1"/>
  <c r="G433" i="2"/>
  <c r="I433" i="2" s="1"/>
  <c r="K433" i="2" a="1"/>
  <c r="K433" i="2" s="1"/>
  <c r="I432" i="2"/>
  <c r="J432" i="2"/>
  <c r="K432" i="2" a="1"/>
  <c r="K432" i="2" s="1"/>
  <c r="I428" i="2"/>
  <c r="J428" i="2"/>
  <c r="K428" i="2" a="1"/>
  <c r="K428" i="2" s="1"/>
  <c r="G430" i="2"/>
  <c r="J430" i="2" s="1"/>
  <c r="G427" i="2"/>
  <c r="I427" i="2" s="1"/>
  <c r="G426" i="2"/>
  <c r="I426" i="2" s="1"/>
  <c r="G423" i="2"/>
  <c r="J423" i="2" s="1"/>
  <c r="I431" i="2"/>
  <c r="J431" i="2"/>
  <c r="K431" i="2" a="1"/>
  <c r="K431" i="2" s="1"/>
  <c r="K430" i="2" a="1"/>
  <c r="K430" i="2" s="1"/>
  <c r="I429" i="2"/>
  <c r="J429" i="2"/>
  <c r="K429" i="2" a="1"/>
  <c r="K429" i="2" s="1"/>
  <c r="K427" i="2" a="1"/>
  <c r="K427" i="2" s="1"/>
  <c r="I424" i="2"/>
  <c r="J424" i="2"/>
  <c r="K424" i="2" a="1"/>
  <c r="K424" i="2" s="1"/>
  <c r="K426" i="2" a="1"/>
  <c r="K426" i="2" s="1"/>
  <c r="I425" i="2"/>
  <c r="J425" i="2"/>
  <c r="K425" i="2" a="1"/>
  <c r="K425" i="2" s="1"/>
  <c r="K423" i="2" a="1"/>
  <c r="K423" i="2" s="1"/>
  <c r="I422" i="2"/>
  <c r="J422" i="2"/>
  <c r="K422" i="2" a="1"/>
  <c r="K422" i="2" s="1"/>
  <c r="I421" i="2"/>
  <c r="J421" i="2"/>
  <c r="K421" i="2" a="1"/>
  <c r="K421" i="2" s="1"/>
  <c r="I420" i="2"/>
  <c r="J420" i="2"/>
  <c r="K420" i="2" a="1"/>
  <c r="K420" i="2" s="1"/>
  <c r="I396" i="2"/>
  <c r="J396" i="2"/>
  <c r="K396" i="2" a="1"/>
  <c r="K396" i="2" s="1"/>
  <c r="I419" i="2"/>
  <c r="J419" i="2"/>
  <c r="K419" i="2" a="1"/>
  <c r="K419" i="2" s="1"/>
  <c r="G418" i="2"/>
  <c r="J418" i="2" s="1"/>
  <c r="K418" i="2" a="1"/>
  <c r="K418" i="2" s="1"/>
  <c r="I417" i="2"/>
  <c r="J417" i="2"/>
  <c r="K417" i="2" a="1"/>
  <c r="K417" i="2" s="1"/>
  <c r="I416" i="2"/>
  <c r="J416" i="2"/>
  <c r="K416" i="2" a="1"/>
  <c r="K416" i="2" s="1"/>
  <c r="I414" i="2"/>
  <c r="J414" i="2"/>
  <c r="K414" i="2" a="1"/>
  <c r="K414" i="2" s="1"/>
  <c r="I415" i="2"/>
  <c r="J415" i="2"/>
  <c r="K415" i="2" a="1"/>
  <c r="K415" i="2" s="1"/>
  <c r="I413" i="2"/>
  <c r="J413" i="2"/>
  <c r="K413" i="2" a="1"/>
  <c r="K413" i="2" s="1"/>
  <c r="I412" i="2"/>
  <c r="J412" i="2"/>
  <c r="K412" i="2" a="1"/>
  <c r="K412" i="2" s="1"/>
  <c r="I411" i="2"/>
  <c r="J411" i="2"/>
  <c r="K411" i="2" a="1"/>
  <c r="K411" i="2" s="1"/>
  <c r="I410" i="2"/>
  <c r="J410" i="2"/>
  <c r="K410" i="2" a="1"/>
  <c r="K410" i="2" s="1"/>
  <c r="I409" i="2"/>
  <c r="J409" i="2"/>
  <c r="K409" i="2" a="1"/>
  <c r="K409" i="2" s="1"/>
  <c r="I408" i="2"/>
  <c r="J408" i="2"/>
  <c r="K408" i="2" a="1"/>
  <c r="K408" i="2" s="1"/>
  <c r="I407" i="2"/>
  <c r="J407" i="2"/>
  <c r="K407" i="2" a="1"/>
  <c r="K407" i="2" s="1"/>
  <c r="I406" i="2"/>
  <c r="J406" i="2"/>
  <c r="K406" i="2" a="1"/>
  <c r="K406" i="2" s="1"/>
  <c r="I405" i="2"/>
  <c r="J405" i="2"/>
  <c r="K405" i="2" a="1"/>
  <c r="K405" i="2" s="1"/>
  <c r="I404" i="2"/>
  <c r="J404" i="2"/>
  <c r="K404" i="2" a="1"/>
  <c r="K404" i="2" s="1"/>
  <c r="G402" i="2"/>
  <c r="I402" i="2" s="1"/>
  <c r="G403" i="2"/>
  <c r="J403" i="2" s="1"/>
  <c r="G400" i="2"/>
  <c r="I400" i="2" s="1"/>
  <c r="K403" i="2" a="1"/>
  <c r="K403" i="2" s="1"/>
  <c r="K402" i="2" a="1"/>
  <c r="K402" i="2" s="1"/>
  <c r="I401" i="2"/>
  <c r="J401" i="2"/>
  <c r="K401" i="2" a="1"/>
  <c r="K401" i="2" s="1"/>
  <c r="K400" i="2" a="1"/>
  <c r="K400" i="2" s="1"/>
  <c r="I399" i="2"/>
  <c r="J399" i="2"/>
  <c r="K399" i="2" a="1"/>
  <c r="K399" i="2" s="1"/>
  <c r="G397" i="2"/>
  <c r="I397" i="2" s="1"/>
  <c r="I398" i="2"/>
  <c r="J398" i="2"/>
  <c r="K398" i="2" a="1"/>
  <c r="K398" i="2" s="1"/>
  <c r="K397" i="2" a="1"/>
  <c r="K397" i="2" s="1"/>
  <c r="I395" i="2"/>
  <c r="J395" i="2"/>
  <c r="K395" i="2" a="1"/>
  <c r="K395" i="2" s="1"/>
  <c r="I394" i="2"/>
  <c r="J394" i="2"/>
  <c r="K394" i="2" a="1"/>
  <c r="K394" i="2" s="1"/>
  <c r="I393" i="2"/>
  <c r="K393" i="2" a="1"/>
  <c r="K393" i="2" s="1"/>
  <c r="I392" i="2"/>
  <c r="J392" i="2"/>
  <c r="K392" i="2" a="1"/>
  <c r="K392" i="2" s="1"/>
  <c r="I391" i="2"/>
  <c r="J391" i="2"/>
  <c r="K391" i="2" a="1"/>
  <c r="K391" i="2" s="1"/>
  <c r="G388" i="2"/>
  <c r="J388" i="2" s="1"/>
  <c r="G386" i="2"/>
  <c r="J386" i="2" s="1"/>
  <c r="I390" i="2"/>
  <c r="J390" i="2"/>
  <c r="K390" i="2" a="1"/>
  <c r="K390" i="2" s="1"/>
  <c r="I389" i="2"/>
  <c r="J389" i="2"/>
  <c r="K389" i="2" a="1"/>
  <c r="K389" i="2" s="1"/>
  <c r="I387" i="2"/>
  <c r="J387" i="2"/>
  <c r="K387" i="2" a="1"/>
  <c r="K387" i="2" s="1"/>
  <c r="K388" i="2" a="1"/>
  <c r="K388" i="2" s="1"/>
  <c r="K386" i="2" a="1"/>
  <c r="K386" i="2" s="1"/>
  <c r="I385" i="2"/>
  <c r="J385" i="2"/>
  <c r="K385" i="2" a="1"/>
  <c r="K385" i="2" s="1"/>
  <c r="I384" i="2"/>
  <c r="J384" i="2"/>
  <c r="K384" i="2" a="1"/>
  <c r="K384" i="2" s="1"/>
  <c r="G377" i="2"/>
  <c r="I377" i="2" s="1"/>
  <c r="G383" i="2"/>
  <c r="I383" i="2" s="1"/>
  <c r="I380" i="2"/>
  <c r="G379" i="2"/>
  <c r="I379" i="2" s="1"/>
  <c r="G372" i="2"/>
  <c r="I372" i="2" s="1"/>
  <c r="K383" i="2" a="1"/>
  <c r="K383" i="2" s="1"/>
  <c r="I382" i="2"/>
  <c r="J382" i="2"/>
  <c r="K382" i="2" a="1"/>
  <c r="K382" i="2" s="1"/>
  <c r="I381" i="2"/>
  <c r="J381" i="2"/>
  <c r="K381" i="2" a="1"/>
  <c r="K381" i="2" s="1"/>
  <c r="J380" i="2"/>
  <c r="K380" i="2" a="1"/>
  <c r="K380" i="2" s="1"/>
  <c r="K379" i="2" a="1"/>
  <c r="K379" i="2" s="1"/>
  <c r="I378" i="2"/>
  <c r="J378" i="2"/>
  <c r="K378" i="2" a="1"/>
  <c r="K378" i="2" s="1"/>
  <c r="K377" i="2" a="1"/>
  <c r="K377" i="2" s="1"/>
  <c r="I375" i="2"/>
  <c r="J375" i="2"/>
  <c r="K375" i="2" a="1"/>
  <c r="K375" i="2" s="1"/>
  <c r="I376" i="2"/>
  <c r="J376" i="2"/>
  <c r="K376" i="2" a="1"/>
  <c r="K376" i="2" s="1"/>
  <c r="I374" i="2"/>
  <c r="J374" i="2"/>
  <c r="K374" i="2" a="1"/>
  <c r="K374" i="2" s="1"/>
  <c r="I373" i="2"/>
  <c r="J373" i="2"/>
  <c r="K373" i="2" a="1"/>
  <c r="K373" i="2" s="1"/>
  <c r="K372" i="2" a="1"/>
  <c r="K372" i="2" s="1"/>
  <c r="G371" i="2"/>
  <c r="J371" i="2" s="1"/>
  <c r="K371" i="2" a="1"/>
  <c r="K371" i="2" s="1"/>
  <c r="I370" i="2"/>
  <c r="J370" i="2"/>
  <c r="K370" i="2" a="1"/>
  <c r="K370" i="2" s="1"/>
  <c r="J648" i="2" l="1"/>
  <c r="I665" i="2"/>
  <c r="I664" i="2"/>
  <c r="I650" i="2"/>
  <c r="J667" i="2"/>
  <c r="I608" i="2"/>
  <c r="I652" i="2"/>
  <c r="J643" i="2"/>
  <c r="J644" i="2"/>
  <c r="I638" i="2"/>
  <c r="I596" i="2"/>
  <c r="I371" i="2"/>
  <c r="J377" i="2"/>
  <c r="J454" i="2"/>
  <c r="I456" i="2"/>
  <c r="I458" i="2"/>
  <c r="J433" i="2"/>
  <c r="I453" i="2"/>
  <c r="I468" i="2"/>
  <c r="J469" i="2"/>
  <c r="J383" i="2"/>
  <c r="I449" i="2"/>
  <c r="J473" i="2"/>
  <c r="I418" i="2"/>
  <c r="I434" i="2"/>
  <c r="I439" i="2"/>
  <c r="J444" i="2"/>
  <c r="I440" i="2"/>
  <c r="I465" i="2"/>
  <c r="J436" i="2"/>
  <c r="J426" i="2"/>
  <c r="J446" i="2"/>
  <c r="J466" i="2"/>
  <c r="J451" i="2"/>
  <c r="J450" i="2"/>
  <c r="I423" i="2"/>
  <c r="I430" i="2"/>
  <c r="J427" i="2"/>
  <c r="J372" i="2"/>
  <c r="I388" i="2"/>
  <c r="I386" i="2"/>
  <c r="I403" i="2"/>
  <c r="J379" i="2"/>
  <c r="J400" i="2"/>
  <c r="J397" i="2"/>
  <c r="J402" i="2"/>
  <c r="J393" i="2"/>
  <c r="G364" i="2"/>
  <c r="J364" i="2" s="1"/>
  <c r="I363" i="2"/>
  <c r="J363" i="2"/>
  <c r="K363" i="2" a="1"/>
  <c r="K363" i="2" s="1"/>
  <c r="G369" i="2"/>
  <c r="J369" i="2" s="1"/>
  <c r="G367" i="2"/>
  <c r="J367" i="2" s="1"/>
  <c r="I368" i="2"/>
  <c r="J368" i="2"/>
  <c r="K368" i="2" a="1"/>
  <c r="K368" i="2" s="1"/>
  <c r="K369" i="2" a="1"/>
  <c r="K369" i="2" s="1"/>
  <c r="I366" i="2"/>
  <c r="J366" i="2"/>
  <c r="K366" i="2" a="1"/>
  <c r="K366" i="2" s="1"/>
  <c r="K367" i="2" a="1"/>
  <c r="K367" i="2" s="1"/>
  <c r="I365" i="2"/>
  <c r="J365" i="2"/>
  <c r="K365" i="2" a="1"/>
  <c r="K365" i="2" s="1"/>
  <c r="K364" i="2" a="1"/>
  <c r="K364" i="2" s="1"/>
  <c r="I362" i="2"/>
  <c r="J362" i="2"/>
  <c r="K362" i="2" a="1"/>
  <c r="K362" i="2" s="1"/>
  <c r="G361" i="2"/>
  <c r="J361" i="2" s="1"/>
  <c r="K361" i="2" a="1"/>
  <c r="K361" i="2" s="1"/>
  <c r="I360" i="2"/>
  <c r="J360" i="2"/>
  <c r="K360" i="2" a="1"/>
  <c r="K360" i="2" s="1"/>
  <c r="I359" i="2"/>
  <c r="J359" i="2"/>
  <c r="K359" i="2" a="1"/>
  <c r="K359" i="2" s="1"/>
  <c r="G358" i="2"/>
  <c r="I358" i="2" s="1"/>
  <c r="K358" i="2" a="1"/>
  <c r="K358" i="2" s="1"/>
  <c r="I357" i="2"/>
  <c r="J357" i="2"/>
  <c r="K357" i="2" a="1"/>
  <c r="K357" i="2" s="1"/>
  <c r="G356" i="2"/>
  <c r="I356" i="2" s="1"/>
  <c r="K356" i="2" a="1"/>
  <c r="K356" i="2" s="1"/>
  <c r="I355" i="2"/>
  <c r="J355" i="2"/>
  <c r="K355" i="2" a="1"/>
  <c r="K355" i="2" s="1"/>
  <c r="I354" i="2"/>
  <c r="J354" i="2"/>
  <c r="K354" i="2" a="1"/>
  <c r="K354" i="2" s="1"/>
  <c r="I353" i="2"/>
  <c r="J353" i="2"/>
  <c r="K353" i="2" a="1"/>
  <c r="K353" i="2" s="1"/>
  <c r="G352" i="2"/>
  <c r="J352" i="2" s="1"/>
  <c r="I351" i="2"/>
  <c r="J351" i="2"/>
  <c r="K351" i="2" a="1"/>
  <c r="K351" i="2" s="1"/>
  <c r="K352" i="2" a="1"/>
  <c r="K352" i="2" s="1"/>
  <c r="I350" i="2"/>
  <c r="J350" i="2"/>
  <c r="K350" i="2" a="1"/>
  <c r="K350" i="2" s="1"/>
  <c r="G348" i="2"/>
  <c r="I348" i="2" s="1"/>
  <c r="G349" i="2"/>
  <c r="J349" i="2" s="1"/>
  <c r="K349" i="2" a="1"/>
  <c r="K349" i="2" s="1"/>
  <c r="K348" i="2" a="1"/>
  <c r="K348" i="2" s="1"/>
  <c r="I347" i="2"/>
  <c r="J347" i="2"/>
  <c r="K347" i="2" a="1"/>
  <c r="K347" i="2" s="1"/>
  <c r="G346" i="2"/>
  <c r="J346" i="2" s="1"/>
  <c r="K346" i="2" a="1"/>
  <c r="K346" i="2" s="1"/>
  <c r="I345" i="2"/>
  <c r="J345" i="2"/>
  <c r="K345" i="2" a="1"/>
  <c r="K345" i="2" s="1"/>
  <c r="K344" i="2" a="1"/>
  <c r="K344" i="2" s="1"/>
  <c r="G344" i="2"/>
  <c r="I344" i="2" s="1"/>
  <c r="I343" i="2"/>
  <c r="J343" i="2"/>
  <c r="K343" i="2" a="1"/>
  <c r="K343" i="2" s="1"/>
  <c r="G341" i="2"/>
  <c r="I341" i="2" s="1"/>
  <c r="G340" i="2"/>
  <c r="I340" i="2" s="1"/>
  <c r="I342" i="2"/>
  <c r="J342" i="2"/>
  <c r="K342" i="2" a="1"/>
  <c r="K342" i="2" s="1"/>
  <c r="K341" i="2" a="1"/>
  <c r="K341" i="2" s="1"/>
  <c r="K340" i="2" a="1"/>
  <c r="K340" i="2" s="1"/>
  <c r="J356" i="2" l="1"/>
  <c r="I361" i="2"/>
  <c r="I367" i="2"/>
  <c r="I369" i="2"/>
  <c r="I352" i="2"/>
  <c r="J341" i="2"/>
  <c r="I346" i="2"/>
  <c r="I364" i="2"/>
  <c r="J348" i="2"/>
  <c r="J358" i="2"/>
  <c r="I349" i="2"/>
  <c r="J340" i="2"/>
  <c r="J344" i="2"/>
  <c r="I339" i="2"/>
  <c r="J339" i="2"/>
  <c r="K339" i="2" a="1"/>
  <c r="K339" i="2" s="1"/>
  <c r="I338" i="2"/>
  <c r="J338" i="2"/>
  <c r="K338" i="2" a="1"/>
  <c r="K338" i="2" s="1"/>
  <c r="I335" i="2"/>
  <c r="J335" i="2"/>
  <c r="K335" i="2" a="1"/>
  <c r="K335" i="2" s="1"/>
  <c r="I337" i="2"/>
  <c r="J337" i="2"/>
  <c r="K337" i="2" a="1"/>
  <c r="K337" i="2" s="1"/>
  <c r="I336" i="2"/>
  <c r="J336" i="2"/>
  <c r="K336" i="2" a="1"/>
  <c r="K336" i="2" s="1"/>
  <c r="G327" i="2"/>
  <c r="J327" i="2" s="1"/>
  <c r="G330" i="2"/>
  <c r="J330" i="2" s="1"/>
  <c r="K330" i="2" a="1"/>
  <c r="K330" i="2" s="1"/>
  <c r="K327" i="2" a="1"/>
  <c r="K327" i="2" s="1"/>
  <c r="G332" i="2"/>
  <c r="G334" i="2"/>
  <c r="J334" i="2" s="1"/>
  <c r="I333" i="2"/>
  <c r="J333" i="2"/>
  <c r="K333" i="2" a="1"/>
  <c r="K333" i="2" s="1"/>
  <c r="K334" i="2" a="1"/>
  <c r="K334" i="2" s="1"/>
  <c r="K332" i="2" a="1"/>
  <c r="K332" i="2" s="1"/>
  <c r="I331" i="2"/>
  <c r="J331" i="2"/>
  <c r="K331" i="2" a="1"/>
  <c r="K331" i="2" s="1"/>
  <c r="G324" i="2"/>
  <c r="I329" i="2"/>
  <c r="J329" i="2"/>
  <c r="K329" i="2" a="1"/>
  <c r="K329" i="2" s="1"/>
  <c r="I328" i="2"/>
  <c r="J328" i="2"/>
  <c r="K328" i="2" a="1"/>
  <c r="K328" i="2" s="1"/>
  <c r="I326" i="2"/>
  <c r="J326" i="2"/>
  <c r="K326" i="2" a="1"/>
  <c r="K326" i="2" s="1"/>
  <c r="I325" i="2"/>
  <c r="J325" i="2"/>
  <c r="K325" i="2" a="1"/>
  <c r="K325" i="2" s="1"/>
  <c r="K324" i="2" a="1"/>
  <c r="K324" i="2" s="1"/>
  <c r="I323" i="2"/>
  <c r="J323" i="2"/>
  <c r="K323" i="2" a="1"/>
  <c r="K323" i="2" s="1"/>
  <c r="G322" i="2"/>
  <c r="J322" i="2" s="1"/>
  <c r="G320" i="2"/>
  <c r="I320" i="2" s="1"/>
  <c r="I321" i="2"/>
  <c r="J321" i="2"/>
  <c r="K321" i="2" a="1"/>
  <c r="K321" i="2" s="1"/>
  <c r="K320" i="2" a="1"/>
  <c r="K320" i="2" s="1"/>
  <c r="G319" i="2"/>
  <c r="J319" i="2" s="1"/>
  <c r="K322" i="2" a="1"/>
  <c r="K322" i="2" s="1"/>
  <c r="K319" i="2" a="1"/>
  <c r="K319" i="2" s="1"/>
  <c r="G316" i="2"/>
  <c r="J316" i="2" s="1"/>
  <c r="G317" i="2"/>
  <c r="J317" i="2" s="1"/>
  <c r="I318" i="2"/>
  <c r="J318" i="2"/>
  <c r="K318" i="2" a="1"/>
  <c r="K318" i="2" s="1"/>
  <c r="K317" i="2" a="1"/>
  <c r="K317" i="2" s="1"/>
  <c r="I315" i="2"/>
  <c r="J315" i="2"/>
  <c r="K315" i="2" a="1"/>
  <c r="K315" i="2" s="1"/>
  <c r="K316" i="2" a="1"/>
  <c r="K316" i="2" s="1"/>
  <c r="G313" i="2"/>
  <c r="I314" i="2"/>
  <c r="J314" i="2"/>
  <c r="K314" i="2" a="1"/>
  <c r="K314" i="2" s="1"/>
  <c r="K313" i="2" a="1"/>
  <c r="K313" i="2" s="1"/>
  <c r="G309" i="2"/>
  <c r="J309" i="2" s="1"/>
  <c r="I312" i="2"/>
  <c r="J312" i="2"/>
  <c r="K312" i="2" a="1"/>
  <c r="K312" i="2" s="1"/>
  <c r="I311" i="2"/>
  <c r="J311" i="2"/>
  <c r="K311" i="2" a="1"/>
  <c r="K311" i="2" s="1"/>
  <c r="I310" i="2"/>
  <c r="J310" i="2"/>
  <c r="K310" i="2" a="1"/>
  <c r="K310" i="2" s="1"/>
  <c r="K309" i="2" a="1"/>
  <c r="K309" i="2" s="1"/>
  <c r="G308" i="2"/>
  <c r="K308" i="2" a="1"/>
  <c r="K308" i="2" s="1"/>
  <c r="I307" i="2"/>
  <c r="J307" i="2"/>
  <c r="K307" i="2" a="1"/>
  <c r="K307" i="2" s="1"/>
  <c r="I330" i="2" l="1"/>
  <c r="J324" i="2"/>
  <c r="J308" i="2"/>
  <c r="I313" i="2"/>
  <c r="I327" i="2"/>
  <c r="J332" i="2"/>
  <c r="I332" i="2"/>
  <c r="I322" i="2"/>
  <c r="I334" i="2"/>
  <c r="I324" i="2"/>
  <c r="I308" i="2"/>
  <c r="J320" i="2"/>
  <c r="J313" i="2"/>
  <c r="I319" i="2"/>
  <c r="I317" i="2"/>
  <c r="I316" i="2"/>
  <c r="I309" i="2"/>
  <c r="I306" i="2"/>
  <c r="J306" i="2"/>
  <c r="K306" i="2" a="1"/>
  <c r="K306" i="2" s="1"/>
  <c r="I305" i="2"/>
  <c r="J305" i="2"/>
  <c r="K305" i="2" a="1"/>
  <c r="K305" i="2" s="1"/>
  <c r="G304" i="2"/>
  <c r="J304" i="2" s="1"/>
  <c r="G301" i="2"/>
  <c r="I301" i="2" s="1"/>
  <c r="G298" i="2"/>
  <c r="J298" i="2" s="1"/>
  <c r="G297" i="2"/>
  <c r="J297" i="2" s="1"/>
  <c r="G294" i="2"/>
  <c r="G302" i="2"/>
  <c r="I302" i="2" s="1"/>
  <c r="K304" i="2" a="1"/>
  <c r="K304" i="2" s="1"/>
  <c r="I303" i="2"/>
  <c r="J303" i="2"/>
  <c r="K303" i="2" a="1"/>
  <c r="K303" i="2" s="1"/>
  <c r="K302" i="2" a="1"/>
  <c r="K302" i="2" s="1"/>
  <c r="K301" i="2" a="1"/>
  <c r="K301" i="2" s="1"/>
  <c r="I300" i="2"/>
  <c r="J300" i="2"/>
  <c r="K300" i="2" a="1"/>
  <c r="K300" i="2" s="1"/>
  <c r="I299" i="2"/>
  <c r="J299" i="2"/>
  <c r="K299" i="2" a="1"/>
  <c r="K299" i="2" s="1"/>
  <c r="K298" i="2" a="1"/>
  <c r="K298" i="2" s="1"/>
  <c r="I296" i="2"/>
  <c r="J296" i="2"/>
  <c r="K296" i="2" a="1"/>
  <c r="K296" i="2" s="1"/>
  <c r="K297" i="2" a="1"/>
  <c r="K297" i="2" s="1"/>
  <c r="I295" i="2"/>
  <c r="J295" i="2"/>
  <c r="K295" i="2" a="1"/>
  <c r="K295" i="2" s="1"/>
  <c r="K294" i="2" a="1"/>
  <c r="K294" i="2" s="1"/>
  <c r="G292" i="2"/>
  <c r="I292" i="2" s="1"/>
  <c r="G290" i="2"/>
  <c r="J290" i="2" s="1"/>
  <c r="G288" i="2"/>
  <c r="I288" i="2" s="1"/>
  <c r="I293" i="2"/>
  <c r="J293" i="2"/>
  <c r="K293" i="2" a="1"/>
  <c r="K293" i="2" s="1"/>
  <c r="K292" i="2" a="1"/>
  <c r="K292" i="2" s="1"/>
  <c r="I291" i="2"/>
  <c r="J291" i="2"/>
  <c r="K291" i="2" a="1"/>
  <c r="K291" i="2" s="1"/>
  <c r="K290" i="2" a="1"/>
  <c r="K290" i="2" s="1"/>
  <c r="I289" i="2"/>
  <c r="J289" i="2"/>
  <c r="K289" i="2" a="1"/>
  <c r="K289" i="2" s="1"/>
  <c r="G285" i="2"/>
  <c r="I287" i="2"/>
  <c r="J287" i="2"/>
  <c r="K287" i="2" a="1"/>
  <c r="K287" i="2" s="1"/>
  <c r="K288" i="2" a="1"/>
  <c r="K288" i="2" s="1"/>
  <c r="I286" i="2"/>
  <c r="J286" i="2"/>
  <c r="K286" i="2" a="1"/>
  <c r="K286" i="2" s="1"/>
  <c r="K285" i="2" a="1"/>
  <c r="K285" i="2" s="1"/>
  <c r="I284" i="2"/>
  <c r="J284" i="2"/>
  <c r="K284" i="2" a="1"/>
  <c r="K284" i="2" s="1"/>
  <c r="I283" i="2"/>
  <c r="J283" i="2"/>
  <c r="K283" i="2" a="1"/>
  <c r="K283" i="2" s="1"/>
  <c r="I282" i="2"/>
  <c r="J282" i="2"/>
  <c r="K282" i="2" a="1"/>
  <c r="K282" i="2" s="1"/>
  <c r="I273" i="2"/>
  <c r="J273" i="2"/>
  <c r="K273" i="2" a="1"/>
  <c r="K273" i="2" s="1"/>
  <c r="G281" i="2"/>
  <c r="I281" i="2" s="1"/>
  <c r="G279" i="2"/>
  <c r="I279" i="2" s="1"/>
  <c r="G276" i="2"/>
  <c r="K281" i="2" a="1"/>
  <c r="K281" i="2" s="1"/>
  <c r="I280" i="2"/>
  <c r="J280" i="2"/>
  <c r="K280" i="2" a="1"/>
  <c r="K280" i="2" s="1"/>
  <c r="I278" i="2"/>
  <c r="J278" i="2"/>
  <c r="K278" i="2" a="1"/>
  <c r="K278" i="2" s="1"/>
  <c r="K279" i="2" a="1"/>
  <c r="K279" i="2" s="1"/>
  <c r="I277" i="2"/>
  <c r="J277" i="2"/>
  <c r="K277" i="2" a="1"/>
  <c r="K277" i="2" s="1"/>
  <c r="K276" i="2" a="1"/>
  <c r="K276" i="2" s="1"/>
  <c r="I275" i="2"/>
  <c r="J275" i="2"/>
  <c r="K275" i="2" a="1"/>
  <c r="K275" i="2" s="1"/>
  <c r="I274" i="2"/>
  <c r="J274" i="2"/>
  <c r="K274" i="2" a="1"/>
  <c r="K274" i="2" s="1"/>
  <c r="I269" i="2"/>
  <c r="J269" i="2"/>
  <c r="K269" i="2" a="1"/>
  <c r="K269" i="2" s="1"/>
  <c r="I265" i="2"/>
  <c r="I266" i="2"/>
  <c r="I267" i="2"/>
  <c r="I268" i="2"/>
  <c r="I270" i="2"/>
  <c r="I271" i="2"/>
  <c r="I272" i="2"/>
  <c r="J265" i="2"/>
  <c r="J266" i="2"/>
  <c r="J267" i="2"/>
  <c r="J268" i="2"/>
  <c r="J270" i="2"/>
  <c r="J271" i="2"/>
  <c r="J272" i="2"/>
  <c r="K265" i="2" a="1"/>
  <c r="K265" i="2" s="1"/>
  <c r="K266" i="2" a="1"/>
  <c r="K266" i="2" s="1"/>
  <c r="K267" i="2" a="1"/>
  <c r="K267" i="2" s="1"/>
  <c r="K268" i="2" a="1"/>
  <c r="K268" i="2" s="1"/>
  <c r="K270" i="2" a="1"/>
  <c r="K270" i="2" s="1"/>
  <c r="K271" i="2" a="1"/>
  <c r="K271" i="2" s="1"/>
  <c r="K272" i="2" a="1"/>
  <c r="K272" i="2" s="1"/>
  <c r="I264" i="2"/>
  <c r="J264" i="2"/>
  <c r="K264" i="2" a="1"/>
  <c r="K264" i="2" s="1"/>
  <c r="I263" i="2"/>
  <c r="J263" i="2"/>
  <c r="K263" i="2" a="1"/>
  <c r="K263" i="2" s="1"/>
  <c r="I262" i="2"/>
  <c r="J262" i="2"/>
  <c r="K262" i="2" a="1"/>
  <c r="K262" i="2" s="1"/>
  <c r="I261" i="2"/>
  <c r="J261" i="2"/>
  <c r="K261" i="2" a="1"/>
  <c r="K261" i="2" s="1"/>
  <c r="I260" i="2"/>
  <c r="J260" i="2"/>
  <c r="K260" i="2" a="1"/>
  <c r="K260" i="2" s="1"/>
  <c r="I259" i="2"/>
  <c r="J259" i="2"/>
  <c r="K259" i="2" a="1"/>
  <c r="K259" i="2" s="1"/>
  <c r="I258" i="2"/>
  <c r="J258" i="2"/>
  <c r="K258" i="2" a="1"/>
  <c r="K258" i="2" s="1"/>
  <c r="I255" i="2"/>
  <c r="J255" i="2"/>
  <c r="K255" i="2" a="1"/>
  <c r="K255" i="2" s="1"/>
  <c r="I257" i="2"/>
  <c r="J257" i="2"/>
  <c r="K257" i="2" a="1"/>
  <c r="K257" i="2" s="1"/>
  <c r="I256" i="2"/>
  <c r="J256" i="2"/>
  <c r="K256" i="2" a="1"/>
  <c r="K256" i="2" s="1"/>
  <c r="I254" i="2"/>
  <c r="J254" i="2"/>
  <c r="K254" i="2" a="1"/>
  <c r="K254" i="2" s="1"/>
  <c r="I253" i="2"/>
  <c r="J253" i="2"/>
  <c r="K253" i="2" a="1"/>
  <c r="K253" i="2" s="1"/>
  <c r="I252" i="2"/>
  <c r="J252" i="2"/>
  <c r="K252" i="2" a="1"/>
  <c r="K252" i="2" s="1"/>
  <c r="I251" i="2"/>
  <c r="J251" i="2"/>
  <c r="K251" i="2" a="1"/>
  <c r="K251" i="2" s="1"/>
  <c r="I244" i="2"/>
  <c r="J244" i="2"/>
  <c r="K244" i="2" a="1"/>
  <c r="K244" i="2" s="1"/>
  <c r="I250" i="2"/>
  <c r="J250" i="2"/>
  <c r="K250" i="2" a="1"/>
  <c r="K250" i="2" s="1"/>
  <c r="I249" i="2"/>
  <c r="J249" i="2"/>
  <c r="K249" i="2" a="1"/>
  <c r="K249" i="2" s="1"/>
  <c r="I248" i="2"/>
  <c r="J248" i="2"/>
  <c r="K248" i="2" a="1"/>
  <c r="K248" i="2" s="1"/>
  <c r="I247" i="2"/>
  <c r="J247" i="2"/>
  <c r="K247" i="2" a="1"/>
  <c r="K247" i="2" s="1"/>
  <c r="I246" i="2"/>
  <c r="J246" i="2"/>
  <c r="K246" i="2" a="1"/>
  <c r="K246" i="2" s="1"/>
  <c r="I245" i="2"/>
  <c r="J245" i="2"/>
  <c r="K245" i="2" a="1"/>
  <c r="K245" i="2" s="1"/>
  <c r="I243" i="2"/>
  <c r="J243" i="2"/>
  <c r="K243" i="2" a="1"/>
  <c r="K243" i="2" s="1"/>
  <c r="I242" i="2"/>
  <c r="J242" i="2"/>
  <c r="K242" i="2" a="1"/>
  <c r="K242" i="2" s="1"/>
  <c r="I241" i="2"/>
  <c r="J241" i="2"/>
  <c r="K241" i="2" a="1"/>
  <c r="K241" i="2" s="1"/>
  <c r="I240" i="2"/>
  <c r="J240" i="2"/>
  <c r="K240" i="2" a="1"/>
  <c r="K240" i="2" s="1"/>
  <c r="I238" i="2"/>
  <c r="I239" i="2"/>
  <c r="J238" i="2"/>
  <c r="J239" i="2"/>
  <c r="K238" i="2" a="1"/>
  <c r="K238" i="2" s="1"/>
  <c r="K239" i="2" a="1"/>
  <c r="K239" i="2" s="1"/>
  <c r="I237" i="2"/>
  <c r="J237" i="2"/>
  <c r="K237" i="2" a="1"/>
  <c r="K237" i="2" s="1"/>
  <c r="I234" i="2"/>
  <c r="J234" i="2"/>
  <c r="K234" i="2" a="1"/>
  <c r="K234" i="2" s="1"/>
  <c r="I236" i="2"/>
  <c r="J236" i="2"/>
  <c r="K236" i="2" a="1"/>
  <c r="K236" i="2" s="1"/>
  <c r="I235" i="2"/>
  <c r="J235" i="2"/>
  <c r="K235" i="2" a="1"/>
  <c r="K235" i="2" s="1"/>
  <c r="I233" i="2"/>
  <c r="J233" i="2"/>
  <c r="K233" i="2" a="1"/>
  <c r="K233" i="2" s="1"/>
  <c r="I232" i="2"/>
  <c r="J232" i="2"/>
  <c r="K232" i="2" a="1"/>
  <c r="K232" i="2" s="1"/>
  <c r="I231" i="2"/>
  <c r="J231" i="2"/>
  <c r="K231" i="2" a="1"/>
  <c r="K231" i="2" s="1"/>
  <c r="I230" i="2"/>
  <c r="J230" i="2"/>
  <c r="K230" i="2" a="1"/>
  <c r="K230" i="2" s="1"/>
  <c r="I229" i="2"/>
  <c r="J229" i="2"/>
  <c r="K229" i="2" a="1"/>
  <c r="K229" i="2" s="1"/>
  <c r="I228" i="2"/>
  <c r="J228" i="2"/>
  <c r="K228" i="2" a="1"/>
  <c r="K228" i="2" s="1"/>
  <c r="I226" i="2"/>
  <c r="J226" i="2"/>
  <c r="K226" i="2" a="1"/>
  <c r="K226" i="2" s="1"/>
  <c r="I227" i="2"/>
  <c r="J227" i="2"/>
  <c r="K227" i="2" a="1"/>
  <c r="K227" i="2" s="1"/>
  <c r="I225" i="2"/>
  <c r="J225" i="2"/>
  <c r="K225" i="2" a="1"/>
  <c r="K225" i="2" s="1"/>
  <c r="I224" i="2"/>
  <c r="J224" i="2"/>
  <c r="K224" i="2" a="1"/>
  <c r="K224" i="2" s="1"/>
  <c r="I285" i="2" l="1"/>
  <c r="I294" i="2"/>
  <c r="J276" i="2"/>
  <c r="I297" i="2"/>
  <c r="I298" i="2"/>
  <c r="I304" i="2"/>
  <c r="J294" i="2"/>
  <c r="J301" i="2"/>
  <c r="J285" i="2"/>
  <c r="J281" i="2"/>
  <c r="I290" i="2"/>
  <c r="I276" i="2"/>
  <c r="J292" i="2"/>
  <c r="J302" i="2"/>
  <c r="J288" i="2"/>
  <c r="J279" i="2"/>
  <c r="I217" i="2"/>
  <c r="J217" i="2"/>
  <c r="K217" i="2" a="1"/>
  <c r="K217" i="2" s="1"/>
  <c r="I223" i="2"/>
  <c r="J223" i="2"/>
  <c r="K223" i="2" a="1"/>
  <c r="K223" i="2" s="1"/>
  <c r="I222" i="2"/>
  <c r="J222" i="2"/>
  <c r="K222" i="2" a="1"/>
  <c r="K222" i="2" s="1"/>
  <c r="I220" i="2"/>
  <c r="J220" i="2"/>
  <c r="K220" i="2" a="1"/>
  <c r="K220" i="2" s="1"/>
  <c r="I221" i="2"/>
  <c r="J221" i="2"/>
  <c r="K221" i="2" a="1"/>
  <c r="K221" i="2" s="1"/>
  <c r="I219" i="2"/>
  <c r="J219" i="2"/>
  <c r="K219" i="2" a="1"/>
  <c r="K219" i="2" s="1"/>
  <c r="I216" i="2"/>
  <c r="J216" i="2"/>
  <c r="K216" i="2" a="1"/>
  <c r="K216" i="2" s="1"/>
  <c r="I218" i="2"/>
  <c r="J218" i="2"/>
  <c r="K218" i="2" a="1"/>
  <c r="K218" i="2" s="1"/>
  <c r="I215" i="2"/>
  <c r="J215" i="2"/>
  <c r="K215" i="2" a="1"/>
  <c r="K215" i="2" s="1"/>
  <c r="I214" i="2"/>
  <c r="J214" i="2"/>
  <c r="K214" i="2" a="1"/>
  <c r="K214" i="2" s="1"/>
  <c r="I213" i="2"/>
  <c r="J213" i="2"/>
  <c r="K213" i="2" a="1"/>
  <c r="K213" i="2" s="1"/>
  <c r="I207" i="2"/>
  <c r="J207" i="2"/>
  <c r="K207" i="2" a="1"/>
  <c r="K207" i="2" s="1"/>
  <c r="I212" i="2"/>
  <c r="J212" i="2"/>
  <c r="K212" i="2" a="1"/>
  <c r="K212" i="2" s="1"/>
  <c r="I211" i="2"/>
  <c r="J211" i="2"/>
  <c r="K211" i="2" a="1"/>
  <c r="K211" i="2" s="1"/>
  <c r="I210" i="2"/>
  <c r="J210" i="2"/>
  <c r="K210" i="2" a="1"/>
  <c r="K210" i="2" s="1"/>
  <c r="I209" i="2"/>
  <c r="J209" i="2"/>
  <c r="K209" i="2" a="1"/>
  <c r="K209" i="2" s="1"/>
  <c r="I208" i="2"/>
  <c r="J208" i="2"/>
  <c r="K208" i="2" a="1"/>
  <c r="K208" i="2" s="1"/>
  <c r="I206" i="2"/>
  <c r="J206" i="2"/>
  <c r="K206" i="2" a="1"/>
  <c r="K206" i="2" s="1"/>
  <c r="I205" i="2"/>
  <c r="J205" i="2"/>
  <c r="K205" i="2" a="1"/>
  <c r="K205" i="2" s="1"/>
  <c r="I204" i="2"/>
  <c r="J204" i="2"/>
  <c r="K204" i="2" a="1"/>
  <c r="K204" i="2" s="1"/>
  <c r="I203" i="2"/>
  <c r="J203" i="2"/>
  <c r="K203" i="2" a="1"/>
  <c r="K203" i="2" s="1"/>
  <c r="I202" i="2"/>
  <c r="J202" i="2"/>
  <c r="K202" i="2" a="1"/>
  <c r="K202" i="2" s="1"/>
  <c r="I201" i="2"/>
  <c r="J201" i="2"/>
  <c r="K201" i="2" a="1"/>
  <c r="K201" i="2" s="1"/>
  <c r="I200" i="2"/>
  <c r="J200" i="2"/>
  <c r="K200" i="2" a="1"/>
  <c r="K200" i="2" s="1"/>
  <c r="I199" i="2"/>
  <c r="J199" i="2"/>
  <c r="K199" i="2" a="1"/>
  <c r="K199" i="2" s="1"/>
  <c r="I196" i="2"/>
  <c r="J196" i="2"/>
  <c r="K196" i="2" a="1"/>
  <c r="K196" i="2" s="1"/>
  <c r="I197" i="2"/>
  <c r="J197" i="2"/>
  <c r="K197" i="2" a="1"/>
  <c r="K197" i="2" s="1"/>
  <c r="I198" i="2"/>
  <c r="J198" i="2"/>
  <c r="K198" i="2" a="1"/>
  <c r="K198" i="2" s="1"/>
  <c r="I194" i="2"/>
  <c r="I195" i="2"/>
  <c r="J194" i="2"/>
  <c r="J195" i="2"/>
  <c r="K194" i="2" a="1"/>
  <c r="K194" i="2" s="1"/>
  <c r="K195" i="2" a="1"/>
  <c r="K195" i="2" s="1"/>
  <c r="I2" i="2"/>
  <c r="J2" i="2"/>
  <c r="K2" i="2" a="1"/>
  <c r="K2" i="2" s="1"/>
  <c r="I3" i="2"/>
  <c r="J3" i="2"/>
  <c r="K3" i="2" a="1"/>
  <c r="K3" i="2" s="1"/>
  <c r="J4" i="2"/>
  <c r="K4" i="2" a="1"/>
  <c r="K4" i="2" s="1"/>
  <c r="J5" i="2"/>
  <c r="K5" i="2" a="1"/>
  <c r="K5" i="2" s="1"/>
  <c r="I6" i="2"/>
  <c r="J6" i="2"/>
  <c r="K6" i="2" a="1"/>
  <c r="K6" i="2" s="1"/>
  <c r="I7" i="2"/>
  <c r="J7" i="2"/>
  <c r="K7" i="2" a="1"/>
  <c r="K7" i="2" s="1"/>
  <c r="I8" i="2"/>
  <c r="J8" i="2"/>
  <c r="K8" i="2" a="1"/>
  <c r="K8" i="2" s="1"/>
  <c r="I9" i="2"/>
  <c r="J9" i="2"/>
  <c r="K9" i="2" a="1"/>
  <c r="K9" i="2" s="1"/>
  <c r="I10" i="2"/>
  <c r="J10" i="2"/>
  <c r="K10" i="2" a="1"/>
  <c r="K10" i="2" s="1"/>
  <c r="I11" i="2"/>
  <c r="J11" i="2"/>
  <c r="K11" i="2" a="1"/>
  <c r="K11" i="2" s="1"/>
  <c r="I12" i="2"/>
  <c r="J12" i="2"/>
  <c r="K12" i="2" a="1"/>
  <c r="K12" i="2" s="1"/>
  <c r="I13" i="2"/>
  <c r="J13" i="2"/>
  <c r="K13" i="2" a="1"/>
  <c r="K13" i="2" s="1"/>
  <c r="I14" i="2"/>
  <c r="J14" i="2"/>
  <c r="K14" i="2" a="1"/>
  <c r="K14" i="2" s="1"/>
  <c r="I15" i="2"/>
  <c r="J15" i="2"/>
  <c r="K15" i="2" a="1"/>
  <c r="K15" i="2" s="1"/>
  <c r="I16" i="2"/>
  <c r="J16" i="2"/>
  <c r="K16" i="2" a="1"/>
  <c r="K16" i="2" s="1"/>
  <c r="I17" i="2"/>
  <c r="J17" i="2"/>
  <c r="K17" i="2" a="1"/>
  <c r="K17" i="2" s="1"/>
  <c r="I18" i="2"/>
  <c r="J18" i="2"/>
  <c r="K18" i="2" a="1"/>
  <c r="K18" i="2" s="1"/>
  <c r="I19" i="2"/>
  <c r="J19" i="2"/>
  <c r="K19" i="2" a="1"/>
  <c r="K19" i="2" s="1"/>
  <c r="I20" i="2"/>
  <c r="J20" i="2"/>
  <c r="K20" i="2" a="1"/>
  <c r="K20" i="2" s="1"/>
  <c r="I21" i="2"/>
  <c r="J21" i="2"/>
  <c r="K21" i="2" a="1"/>
  <c r="K21" i="2" s="1"/>
  <c r="G22" i="2"/>
  <c r="K22" i="2" a="1"/>
  <c r="K22" i="2" s="1"/>
  <c r="I23" i="2"/>
  <c r="J23" i="2"/>
  <c r="K23" i="2" a="1"/>
  <c r="K23" i="2" s="1"/>
  <c r="I24" i="2"/>
  <c r="J24" i="2"/>
  <c r="K24" i="2" a="1"/>
  <c r="K24" i="2" s="1"/>
  <c r="I25" i="2"/>
  <c r="J25" i="2"/>
  <c r="K25" i="2" a="1"/>
  <c r="K25" i="2" s="1"/>
  <c r="I26" i="2"/>
  <c r="J26" i="2"/>
  <c r="K26" i="2" a="1"/>
  <c r="K26" i="2" s="1"/>
  <c r="I27" i="2"/>
  <c r="J27" i="2"/>
  <c r="K27" i="2" a="1"/>
  <c r="K27" i="2" s="1"/>
  <c r="I28" i="2"/>
  <c r="J28" i="2"/>
  <c r="K28" i="2" a="1"/>
  <c r="K28" i="2" s="1"/>
  <c r="I29" i="2"/>
  <c r="J29" i="2"/>
  <c r="K29" i="2" a="1"/>
  <c r="K29" i="2" s="1"/>
  <c r="I30" i="2"/>
  <c r="J30" i="2"/>
  <c r="K30" i="2" a="1"/>
  <c r="K30" i="2" s="1"/>
  <c r="I31" i="2"/>
  <c r="J31" i="2"/>
  <c r="K31" i="2" a="1"/>
  <c r="K31" i="2" s="1"/>
  <c r="I33" i="2"/>
  <c r="J33" i="2"/>
  <c r="K33" i="2" a="1"/>
  <c r="K33" i="2" s="1"/>
  <c r="I32" i="2"/>
  <c r="J32" i="2"/>
  <c r="K32" i="2" a="1"/>
  <c r="K32" i="2" s="1"/>
  <c r="I34" i="2"/>
  <c r="J34" i="2"/>
  <c r="K34" i="2" a="1"/>
  <c r="K34" i="2" s="1"/>
  <c r="I35" i="2"/>
  <c r="J35" i="2"/>
  <c r="K35" i="2" a="1"/>
  <c r="K35" i="2" s="1"/>
  <c r="I36" i="2"/>
  <c r="J36" i="2"/>
  <c r="K36" i="2" a="1"/>
  <c r="K36" i="2" s="1"/>
  <c r="I37" i="2"/>
  <c r="J37" i="2"/>
  <c r="K37" i="2" a="1"/>
  <c r="K37" i="2" s="1"/>
  <c r="I38" i="2"/>
  <c r="J38" i="2"/>
  <c r="K38" i="2" a="1"/>
  <c r="K38" i="2" s="1"/>
  <c r="I39" i="2"/>
  <c r="J39" i="2"/>
  <c r="K39" i="2" a="1"/>
  <c r="K39" i="2" s="1"/>
  <c r="I40" i="2"/>
  <c r="J40" i="2"/>
  <c r="K40" i="2" a="1"/>
  <c r="K40" i="2" s="1"/>
  <c r="I41" i="2"/>
  <c r="J41" i="2"/>
  <c r="K41" i="2" a="1"/>
  <c r="K41" i="2" s="1"/>
  <c r="I42" i="2"/>
  <c r="J42" i="2"/>
  <c r="K42" i="2" a="1"/>
  <c r="K42" i="2" s="1"/>
  <c r="I43" i="2"/>
  <c r="J43" i="2"/>
  <c r="K43" i="2" a="1"/>
  <c r="K43" i="2" s="1"/>
  <c r="I44" i="2"/>
  <c r="J44" i="2"/>
  <c r="K44" i="2" a="1"/>
  <c r="K44" i="2" s="1"/>
  <c r="I45" i="2"/>
  <c r="J45" i="2"/>
  <c r="K45" i="2" a="1"/>
  <c r="K45" i="2" s="1"/>
  <c r="I46" i="2"/>
  <c r="J46" i="2"/>
  <c r="K46" i="2" a="1"/>
  <c r="K46" i="2" s="1"/>
  <c r="I47" i="2"/>
  <c r="J47" i="2"/>
  <c r="K47" i="2" a="1"/>
  <c r="K47" i="2" s="1"/>
  <c r="I48" i="2"/>
  <c r="J48" i="2"/>
  <c r="K48" i="2" a="1"/>
  <c r="K48" i="2" s="1"/>
  <c r="I49" i="2"/>
  <c r="J49" i="2"/>
  <c r="K49" i="2" a="1"/>
  <c r="K49" i="2" s="1"/>
  <c r="I50" i="2"/>
  <c r="J50" i="2"/>
  <c r="K50" i="2" a="1"/>
  <c r="K50" i="2" s="1"/>
  <c r="I51" i="2"/>
  <c r="J51" i="2"/>
  <c r="K51" i="2" a="1"/>
  <c r="K51" i="2" s="1"/>
  <c r="I52" i="2"/>
  <c r="J52" i="2"/>
  <c r="K52" i="2" a="1"/>
  <c r="K52" i="2" s="1"/>
  <c r="I53" i="2"/>
  <c r="J53" i="2"/>
  <c r="K53" i="2" a="1"/>
  <c r="K53" i="2" s="1"/>
  <c r="I54" i="2"/>
  <c r="J54" i="2"/>
  <c r="K54" i="2" a="1"/>
  <c r="K54" i="2" s="1"/>
  <c r="I56" i="2"/>
  <c r="J56" i="2"/>
  <c r="K56" i="2" a="1"/>
  <c r="K56" i="2" s="1"/>
  <c r="I55" i="2"/>
  <c r="J55" i="2"/>
  <c r="K55" i="2" a="1"/>
  <c r="K55" i="2" s="1"/>
  <c r="I57" i="2"/>
  <c r="J57" i="2"/>
  <c r="K57" i="2" a="1"/>
  <c r="K57" i="2" s="1"/>
  <c r="I58" i="2"/>
  <c r="J58" i="2"/>
  <c r="K58" i="2" a="1"/>
  <c r="K58" i="2" s="1"/>
  <c r="I59" i="2"/>
  <c r="J59" i="2"/>
  <c r="K59" i="2" a="1"/>
  <c r="K59" i="2" s="1"/>
  <c r="I60" i="2"/>
  <c r="J60" i="2"/>
  <c r="K60" i="2" a="1"/>
  <c r="K60" i="2" s="1"/>
  <c r="I61" i="2"/>
  <c r="J61" i="2"/>
  <c r="K61" i="2" a="1"/>
  <c r="K61" i="2" s="1"/>
  <c r="I62" i="2"/>
  <c r="J62" i="2"/>
  <c r="K62" i="2" a="1"/>
  <c r="K62" i="2" s="1"/>
  <c r="I63" i="2"/>
  <c r="J63" i="2"/>
  <c r="K63" i="2" a="1"/>
  <c r="K63" i="2" s="1"/>
  <c r="I64" i="2"/>
  <c r="J64" i="2"/>
  <c r="K64" i="2" a="1"/>
  <c r="K64" i="2" s="1"/>
  <c r="I65" i="2"/>
  <c r="J65" i="2"/>
  <c r="K65" i="2" a="1"/>
  <c r="K65" i="2" s="1"/>
  <c r="I66" i="2"/>
  <c r="J66" i="2"/>
  <c r="K66" i="2" a="1"/>
  <c r="K66" i="2" s="1"/>
  <c r="I67" i="2"/>
  <c r="J67" i="2"/>
  <c r="K67" i="2" a="1"/>
  <c r="K67" i="2" s="1"/>
  <c r="I68" i="2"/>
  <c r="J68" i="2"/>
  <c r="K68" i="2" a="1"/>
  <c r="K68" i="2" s="1"/>
  <c r="I69" i="2"/>
  <c r="J69" i="2"/>
  <c r="K69" i="2" a="1"/>
  <c r="K69" i="2" s="1"/>
  <c r="I70" i="2"/>
  <c r="J70" i="2"/>
  <c r="K70" i="2" a="1"/>
  <c r="K70" i="2" s="1"/>
  <c r="I71" i="2"/>
  <c r="J71" i="2"/>
  <c r="K71" i="2" a="1"/>
  <c r="K71" i="2" s="1"/>
  <c r="I72" i="2"/>
  <c r="J72" i="2"/>
  <c r="K72" i="2" a="1"/>
  <c r="K72" i="2" s="1"/>
  <c r="I73" i="2"/>
  <c r="J73" i="2"/>
  <c r="K73" i="2" a="1"/>
  <c r="K73" i="2" s="1"/>
  <c r="I74" i="2"/>
  <c r="J74" i="2"/>
  <c r="K74" i="2" a="1"/>
  <c r="K74" i="2" s="1"/>
  <c r="G75" i="2"/>
  <c r="K75" i="2" a="1"/>
  <c r="K75" i="2" s="1"/>
  <c r="I76" i="2"/>
  <c r="J76" i="2"/>
  <c r="K76" i="2" a="1"/>
  <c r="K76" i="2" s="1"/>
  <c r="I77" i="2"/>
  <c r="J77" i="2"/>
  <c r="K77" i="2" a="1"/>
  <c r="K77" i="2" s="1"/>
  <c r="I78" i="2"/>
  <c r="J78" i="2"/>
  <c r="K78" i="2" a="1"/>
  <c r="K78" i="2" s="1"/>
  <c r="I79" i="2"/>
  <c r="J79" i="2"/>
  <c r="K79" i="2" a="1"/>
  <c r="K79" i="2" s="1"/>
  <c r="I80" i="2"/>
  <c r="J80" i="2"/>
  <c r="K80" i="2" a="1"/>
  <c r="K80" i="2" s="1"/>
  <c r="I81" i="2"/>
  <c r="J81" i="2"/>
  <c r="K81" i="2" a="1"/>
  <c r="K81" i="2" s="1"/>
  <c r="I82" i="2"/>
  <c r="J82" i="2"/>
  <c r="K82" i="2" a="1"/>
  <c r="K82" i="2" s="1"/>
  <c r="I83" i="2"/>
  <c r="J83" i="2"/>
  <c r="K83" i="2" a="1"/>
  <c r="K83" i="2" s="1"/>
  <c r="I84" i="2"/>
  <c r="J84" i="2"/>
  <c r="K84" i="2" a="1"/>
  <c r="K84" i="2" s="1"/>
  <c r="I85" i="2"/>
  <c r="J85" i="2"/>
  <c r="K85" i="2" a="1"/>
  <c r="K85" i="2" s="1"/>
  <c r="I86" i="2"/>
  <c r="J86" i="2"/>
  <c r="K86" i="2" a="1"/>
  <c r="K86" i="2" s="1"/>
  <c r="I88" i="2"/>
  <c r="J88" i="2"/>
  <c r="K88" i="2" a="1"/>
  <c r="K88" i="2" s="1"/>
  <c r="I87" i="2"/>
  <c r="J87" i="2"/>
  <c r="K87" i="2" a="1"/>
  <c r="K87" i="2" s="1"/>
  <c r="I89" i="2"/>
  <c r="J89" i="2"/>
  <c r="K89" i="2" a="1"/>
  <c r="K89" i="2" s="1"/>
  <c r="I90" i="2"/>
  <c r="J90" i="2"/>
  <c r="K90" i="2" a="1"/>
  <c r="K90" i="2" s="1"/>
  <c r="I91" i="2"/>
  <c r="J91" i="2"/>
  <c r="K91" i="2" a="1"/>
  <c r="K91" i="2" s="1"/>
  <c r="I92" i="2"/>
  <c r="J92" i="2"/>
  <c r="K92" i="2" a="1"/>
  <c r="K92" i="2" s="1"/>
  <c r="I93" i="2"/>
  <c r="J93" i="2"/>
  <c r="K93" i="2" a="1"/>
  <c r="K93" i="2" s="1"/>
  <c r="I94" i="2"/>
  <c r="J94" i="2"/>
  <c r="K94" i="2" a="1"/>
  <c r="K94" i="2" s="1"/>
  <c r="I95" i="2"/>
  <c r="J95" i="2"/>
  <c r="K95" i="2" a="1"/>
  <c r="K95" i="2" s="1"/>
  <c r="I96" i="2"/>
  <c r="J96" i="2"/>
  <c r="K96" i="2" a="1"/>
  <c r="K96" i="2" s="1"/>
  <c r="I97" i="2"/>
  <c r="J97" i="2"/>
  <c r="K97" i="2" a="1"/>
  <c r="K97" i="2" s="1"/>
  <c r="I98" i="2"/>
  <c r="J98" i="2"/>
  <c r="K98" i="2" a="1"/>
  <c r="K98" i="2" s="1"/>
  <c r="I99" i="2"/>
  <c r="J99" i="2"/>
  <c r="K99" i="2" a="1"/>
  <c r="K99" i="2" s="1"/>
  <c r="I100" i="2"/>
  <c r="J100" i="2"/>
  <c r="K100" i="2" a="1"/>
  <c r="K100" i="2" s="1"/>
  <c r="I101" i="2"/>
  <c r="J101" i="2"/>
  <c r="K101" i="2" a="1"/>
  <c r="K101" i="2" s="1"/>
  <c r="I102" i="2"/>
  <c r="J102" i="2"/>
  <c r="K102" i="2" a="1"/>
  <c r="K102" i="2" s="1"/>
  <c r="I103" i="2"/>
  <c r="J103" i="2"/>
  <c r="K103" i="2" a="1"/>
  <c r="K103" i="2" s="1"/>
  <c r="I104" i="2"/>
  <c r="J104" i="2"/>
  <c r="K104" i="2" a="1"/>
  <c r="K104" i="2" s="1"/>
  <c r="I105" i="2"/>
  <c r="J105" i="2"/>
  <c r="K105" i="2" a="1"/>
  <c r="K105" i="2" s="1"/>
  <c r="I106" i="2"/>
  <c r="J106" i="2"/>
  <c r="K106" i="2" a="1"/>
  <c r="K106" i="2" s="1"/>
  <c r="I107" i="2"/>
  <c r="J107" i="2"/>
  <c r="K107" i="2" a="1"/>
  <c r="K107" i="2" s="1"/>
  <c r="I108" i="2"/>
  <c r="J108" i="2"/>
  <c r="K108" i="2" a="1"/>
  <c r="K108" i="2" s="1"/>
  <c r="I109" i="2"/>
  <c r="J109" i="2"/>
  <c r="K109" i="2" a="1"/>
  <c r="K109" i="2" s="1"/>
  <c r="I110" i="2"/>
  <c r="J110" i="2"/>
  <c r="K110" i="2" a="1"/>
  <c r="K110" i="2" s="1"/>
  <c r="I111" i="2"/>
  <c r="J111" i="2"/>
  <c r="K111" i="2" a="1"/>
  <c r="K111" i="2" s="1"/>
  <c r="I112" i="2"/>
  <c r="J112" i="2"/>
  <c r="K112" i="2" a="1"/>
  <c r="K112" i="2" s="1"/>
  <c r="I113" i="2"/>
  <c r="J113" i="2"/>
  <c r="K113" i="2" a="1"/>
  <c r="K113" i="2" s="1"/>
  <c r="I114" i="2"/>
  <c r="J114" i="2"/>
  <c r="K114" i="2" a="1"/>
  <c r="K114" i="2" s="1"/>
  <c r="I115" i="2"/>
  <c r="J115" i="2"/>
  <c r="K115" i="2" a="1"/>
  <c r="K115" i="2" s="1"/>
  <c r="I116" i="2"/>
  <c r="J116" i="2"/>
  <c r="K116" i="2" a="1"/>
  <c r="K116" i="2" s="1"/>
  <c r="I117" i="2"/>
  <c r="J117" i="2"/>
  <c r="K117" i="2" a="1"/>
  <c r="K117" i="2" s="1"/>
  <c r="I118" i="2"/>
  <c r="J118" i="2"/>
  <c r="K118" i="2" a="1"/>
  <c r="K118" i="2" s="1"/>
  <c r="I119" i="2"/>
  <c r="J119" i="2"/>
  <c r="K119" i="2" a="1"/>
  <c r="K119" i="2" s="1"/>
  <c r="I120" i="2"/>
  <c r="J120" i="2"/>
  <c r="K120" i="2" a="1"/>
  <c r="K120" i="2" s="1"/>
  <c r="I121" i="2"/>
  <c r="J121" i="2"/>
  <c r="K121" i="2" a="1"/>
  <c r="K121" i="2" s="1"/>
  <c r="I122" i="2"/>
  <c r="J122" i="2"/>
  <c r="K122" i="2" a="1"/>
  <c r="K122" i="2" s="1"/>
  <c r="I123" i="2"/>
  <c r="J123" i="2"/>
  <c r="K123" i="2" a="1"/>
  <c r="K123" i="2" s="1"/>
  <c r="I124" i="2"/>
  <c r="J124" i="2"/>
  <c r="K124" i="2" a="1"/>
  <c r="K124" i="2" s="1"/>
  <c r="I125" i="2"/>
  <c r="J125" i="2"/>
  <c r="K125" i="2" a="1"/>
  <c r="K125" i="2" s="1"/>
  <c r="I126" i="2"/>
  <c r="J126" i="2"/>
  <c r="K126" i="2" a="1"/>
  <c r="K126" i="2" s="1"/>
  <c r="I127" i="2"/>
  <c r="J127" i="2"/>
  <c r="K127" i="2" a="1"/>
  <c r="K127" i="2" s="1"/>
  <c r="I128" i="2"/>
  <c r="J128" i="2"/>
  <c r="K128" i="2" a="1"/>
  <c r="K128" i="2" s="1"/>
  <c r="I130" i="2"/>
  <c r="J130" i="2"/>
  <c r="K130" i="2" a="1"/>
  <c r="K130" i="2" s="1"/>
  <c r="I129" i="2"/>
  <c r="J129" i="2"/>
  <c r="K129" i="2" a="1"/>
  <c r="K129" i="2" s="1"/>
  <c r="I131" i="2"/>
  <c r="J131" i="2"/>
  <c r="K131" i="2" a="1"/>
  <c r="K131" i="2" s="1"/>
  <c r="I132" i="2"/>
  <c r="J132" i="2"/>
  <c r="K132" i="2" a="1"/>
  <c r="K132" i="2" s="1"/>
  <c r="I133" i="2"/>
  <c r="J133" i="2"/>
  <c r="K133" i="2" a="1"/>
  <c r="K133" i="2" s="1"/>
  <c r="I134" i="2"/>
  <c r="J134" i="2"/>
  <c r="K134" i="2" a="1"/>
  <c r="K134" i="2" s="1"/>
  <c r="I135" i="2"/>
  <c r="J135" i="2"/>
  <c r="K135" i="2" a="1"/>
  <c r="K135" i="2" s="1"/>
  <c r="I136" i="2"/>
  <c r="J136" i="2"/>
  <c r="K136" i="2" a="1"/>
  <c r="K136" i="2" s="1"/>
  <c r="I137" i="2"/>
  <c r="J137" i="2"/>
  <c r="K137" i="2" a="1"/>
  <c r="K137" i="2" s="1"/>
  <c r="I138" i="2"/>
  <c r="J138" i="2"/>
  <c r="K138" i="2" a="1"/>
  <c r="K138" i="2" s="1"/>
  <c r="I139" i="2"/>
  <c r="J139" i="2"/>
  <c r="K139" i="2" a="1"/>
  <c r="K139" i="2" s="1"/>
  <c r="I140" i="2"/>
  <c r="J140" i="2"/>
  <c r="K140" i="2" a="1"/>
  <c r="K140" i="2" s="1"/>
  <c r="I141" i="2"/>
  <c r="J141" i="2"/>
  <c r="K141" i="2" a="1"/>
  <c r="K141" i="2" s="1"/>
  <c r="I142" i="2"/>
  <c r="J142" i="2"/>
  <c r="K142" i="2" a="1"/>
  <c r="K142" i="2" s="1"/>
  <c r="I143" i="2"/>
  <c r="J143" i="2"/>
  <c r="K143" i="2" a="1"/>
  <c r="K143" i="2" s="1"/>
  <c r="I144" i="2"/>
  <c r="J144" i="2"/>
  <c r="K144" i="2" a="1"/>
  <c r="K144" i="2" s="1"/>
  <c r="I145" i="2"/>
  <c r="J145" i="2"/>
  <c r="K145" i="2" a="1"/>
  <c r="K145" i="2" s="1"/>
  <c r="I146" i="2"/>
  <c r="J146" i="2"/>
  <c r="K146" i="2" a="1"/>
  <c r="K146" i="2" s="1"/>
  <c r="I147" i="2"/>
  <c r="J147" i="2"/>
  <c r="K147" i="2" a="1"/>
  <c r="K147" i="2" s="1"/>
  <c r="I148" i="2"/>
  <c r="J148" i="2"/>
  <c r="K148" i="2" a="1"/>
  <c r="K148" i="2" s="1"/>
  <c r="I149" i="2"/>
  <c r="J149" i="2"/>
  <c r="K149" i="2" a="1"/>
  <c r="K149" i="2" s="1"/>
  <c r="I150" i="2"/>
  <c r="J150" i="2"/>
  <c r="K150" i="2" a="1"/>
  <c r="K150" i="2" s="1"/>
  <c r="I151" i="2"/>
  <c r="J151" i="2"/>
  <c r="K151" i="2" a="1"/>
  <c r="K151" i="2" s="1"/>
  <c r="I152" i="2"/>
  <c r="J152" i="2"/>
  <c r="K152" i="2" a="1"/>
  <c r="K152" i="2" s="1"/>
  <c r="I153" i="2"/>
  <c r="J153" i="2"/>
  <c r="K153" i="2" a="1"/>
  <c r="K153" i="2" s="1"/>
  <c r="I154" i="2"/>
  <c r="J154" i="2"/>
  <c r="K154" i="2" a="1"/>
  <c r="K154" i="2" s="1"/>
  <c r="I155" i="2"/>
  <c r="J155" i="2"/>
  <c r="K155" i="2" a="1"/>
  <c r="K155" i="2" s="1"/>
  <c r="I156" i="2"/>
  <c r="J156" i="2"/>
  <c r="K156" i="2" a="1"/>
  <c r="K156" i="2" s="1"/>
  <c r="I157" i="2"/>
  <c r="J157" i="2"/>
  <c r="K157" i="2" a="1"/>
  <c r="K157" i="2" s="1"/>
  <c r="I158" i="2"/>
  <c r="J158" i="2"/>
  <c r="K158" i="2" a="1"/>
  <c r="K158" i="2" s="1"/>
  <c r="I159" i="2"/>
  <c r="J159" i="2"/>
  <c r="K159" i="2" a="1"/>
  <c r="K159" i="2" s="1"/>
  <c r="I160" i="2"/>
  <c r="J160" i="2"/>
  <c r="K160" i="2" a="1"/>
  <c r="K160" i="2" s="1"/>
  <c r="I161" i="2"/>
  <c r="J161" i="2"/>
  <c r="K161" i="2" a="1"/>
  <c r="K161" i="2" s="1"/>
  <c r="I162" i="2"/>
  <c r="J162" i="2"/>
  <c r="K162" i="2" a="1"/>
  <c r="K162" i="2" s="1"/>
  <c r="I163" i="2"/>
  <c r="J163" i="2"/>
  <c r="K163" i="2" a="1"/>
  <c r="K163" i="2" s="1"/>
  <c r="I164" i="2"/>
  <c r="J164" i="2"/>
  <c r="K164" i="2" a="1"/>
  <c r="K164" i="2" s="1"/>
  <c r="I165" i="2"/>
  <c r="J165" i="2"/>
  <c r="K165" i="2" a="1"/>
  <c r="K165" i="2" s="1"/>
  <c r="I166" i="2"/>
  <c r="J166" i="2"/>
  <c r="K166" i="2" a="1"/>
  <c r="K166" i="2" s="1"/>
  <c r="I167" i="2"/>
  <c r="J167" i="2"/>
  <c r="K167" i="2" a="1"/>
  <c r="K167" i="2" s="1"/>
  <c r="I168" i="2"/>
  <c r="J168" i="2"/>
  <c r="K168" i="2" a="1"/>
  <c r="K168" i="2" s="1"/>
  <c r="I169" i="2"/>
  <c r="J169" i="2"/>
  <c r="K169" i="2" a="1"/>
  <c r="K169" i="2" s="1"/>
  <c r="I170" i="2"/>
  <c r="J170" i="2"/>
  <c r="K170" i="2" a="1"/>
  <c r="K170" i="2" s="1"/>
  <c r="I171" i="2"/>
  <c r="J171" i="2"/>
  <c r="K171" i="2" a="1"/>
  <c r="K171" i="2" s="1"/>
  <c r="I172" i="2"/>
  <c r="J172" i="2"/>
  <c r="K172" i="2" a="1"/>
  <c r="K172" i="2" s="1"/>
  <c r="I173" i="2"/>
  <c r="J173" i="2"/>
  <c r="K173" i="2" a="1"/>
  <c r="K173" i="2" s="1"/>
  <c r="I174" i="2"/>
  <c r="J174" i="2"/>
  <c r="K174" i="2" a="1"/>
  <c r="K174" i="2" s="1"/>
  <c r="I175" i="2"/>
  <c r="J175" i="2"/>
  <c r="K175" i="2" a="1"/>
  <c r="K175" i="2" s="1"/>
  <c r="I176" i="2"/>
  <c r="J176" i="2"/>
  <c r="K176" i="2" a="1"/>
  <c r="K176" i="2" s="1"/>
  <c r="I177" i="2"/>
  <c r="J177" i="2"/>
  <c r="K177" i="2" a="1"/>
  <c r="K177" i="2" s="1"/>
  <c r="I178" i="2"/>
  <c r="J178" i="2"/>
  <c r="K178" i="2" a="1"/>
  <c r="K178" i="2" s="1"/>
  <c r="I179" i="2"/>
  <c r="J179" i="2"/>
  <c r="K179" i="2" a="1"/>
  <c r="K179" i="2" s="1"/>
  <c r="I180" i="2"/>
  <c r="J180" i="2"/>
  <c r="K180" i="2" a="1"/>
  <c r="K180" i="2" s="1"/>
  <c r="I181" i="2"/>
  <c r="J181" i="2"/>
  <c r="K181" i="2" a="1"/>
  <c r="K181" i="2" s="1"/>
  <c r="I182" i="2"/>
  <c r="J182" i="2"/>
  <c r="K182" i="2" a="1"/>
  <c r="K182" i="2" s="1"/>
  <c r="I183" i="2"/>
  <c r="J183" i="2"/>
  <c r="K183" i="2" a="1"/>
  <c r="K183" i="2" s="1"/>
  <c r="I184" i="2"/>
  <c r="J184" i="2"/>
  <c r="K184" i="2" a="1"/>
  <c r="K184" i="2" s="1"/>
  <c r="I185" i="2"/>
  <c r="J185" i="2"/>
  <c r="K185" i="2" a="1"/>
  <c r="K185" i="2" s="1"/>
  <c r="I186" i="2"/>
  <c r="J186" i="2"/>
  <c r="K186" i="2" a="1"/>
  <c r="K186" i="2" s="1"/>
  <c r="I187" i="2"/>
  <c r="J187" i="2"/>
  <c r="K187" i="2" a="1"/>
  <c r="K187" i="2" s="1"/>
  <c r="I188" i="2"/>
  <c r="J188" i="2"/>
  <c r="K188" i="2" a="1"/>
  <c r="K188" i="2" s="1"/>
  <c r="I189" i="2"/>
  <c r="J189" i="2"/>
  <c r="K189" i="2" a="1"/>
  <c r="K189" i="2" s="1"/>
  <c r="I190" i="2"/>
  <c r="J190" i="2"/>
  <c r="K190" i="2" a="1"/>
  <c r="K190" i="2" s="1"/>
  <c r="I191" i="2"/>
  <c r="J191" i="2"/>
  <c r="K191" i="2" a="1"/>
  <c r="K191" i="2" s="1"/>
  <c r="I192" i="2"/>
  <c r="J192" i="2"/>
  <c r="K192" i="2" a="1"/>
  <c r="K192" i="2" s="1"/>
  <c r="I193" i="2"/>
  <c r="J193" i="2"/>
  <c r="K193" i="2" a="1"/>
  <c r="K193" i="2" s="1"/>
  <c r="J22" i="2" l="1"/>
  <c r="I75" i="2"/>
  <c r="J75" i="2"/>
  <c r="I22" i="2"/>
  <c r="S10" i="1" a="1"/>
  <c r="T6" i="1" a="1"/>
  <c r="T6" i="1" s="1"/>
  <c r="T5" i="1" a="1"/>
  <c r="T5" i="1" s="1"/>
  <c r="T4" i="1" a="1"/>
  <c r="T4" i="1" s="1"/>
  <c r="T3" i="1" a="1"/>
  <c r="T3" i="1" s="1"/>
  <c r="E15" i="1" a="1"/>
  <c r="E15" i="1" s="1"/>
  <c r="D16" i="1" a="1"/>
  <c r="D16" i="1" s="1"/>
  <c r="N10" i="1" a="1"/>
  <c r="N10" i="1" s="1"/>
  <c r="I10" i="1" a="1"/>
  <c r="I10" i="1" s="1"/>
  <c r="O6" i="1" a="1"/>
  <c r="O6" i="1" s="1"/>
  <c r="O5" i="1" a="1"/>
  <c r="O5" i="1" s="1"/>
  <c r="O4" i="1" a="1"/>
  <c r="O4" i="1" s="1"/>
  <c r="O3" i="1" a="1"/>
  <c r="O3" i="1" s="1"/>
  <c r="T11" i="1" l="1"/>
  <c r="U11" i="1" s="1"/>
  <c r="T12" i="1"/>
  <c r="U12" i="1" s="1"/>
  <c r="S10" i="1"/>
  <c r="T10" i="1" s="1"/>
  <c r="E16" i="1"/>
  <c r="O10" i="1"/>
  <c r="P10" i="1" s="1"/>
  <c r="E18" i="1"/>
  <c r="O11" i="1"/>
  <c r="P11" i="1" s="1"/>
  <c r="E17" i="1"/>
  <c r="O12" i="1"/>
  <c r="P12" i="1" s="1"/>
  <c r="U10" i="1" l="1"/>
  <c r="J3" i="1" a="1"/>
  <c r="J3" i="1" s="1"/>
  <c r="Y5" i="1"/>
  <c r="Y4" i="1"/>
  <c r="J4" i="1" a="1"/>
  <c r="J4" i="1" s="1"/>
  <c r="J5" i="1" a="1"/>
  <c r="J5" i="1" s="1"/>
  <c r="J6" i="1" a="1"/>
  <c r="J6" i="1" s="1"/>
  <c r="J12" i="1" l="1"/>
  <c r="K12" i="1" s="1"/>
  <c r="J11" i="1"/>
  <c r="K11" i="1" s="1"/>
  <c r="F16" i="1"/>
  <c r="J10" i="1"/>
  <c r="K10" i="1" s="1"/>
  <c r="G16" i="1" l="1"/>
  <c r="G17" i="1"/>
  <c r="F17" i="1"/>
  <c r="F18" i="1" l="1"/>
  <c r="G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<sst xmlns="http://schemas.openxmlformats.org/spreadsheetml/2006/main" count="2651" uniqueCount="139">
  <si>
    <t>waga psa [kg]</t>
  </si>
  <si>
    <t>porcja dzienna [g/dzień]</t>
  </si>
  <si>
    <t>masa psa</t>
  </si>
  <si>
    <t>wiek szczenięcia</t>
  </si>
  <si>
    <t>data</t>
  </si>
  <si>
    <t>posiłek nr</t>
  </si>
  <si>
    <t>karma</t>
  </si>
  <si>
    <t>porcja [g]</t>
  </si>
  <si>
    <t>Wiejska Zagroda Jagnięcina ze Szpinakiem</t>
  </si>
  <si>
    <t>posiłek</t>
  </si>
  <si>
    <t>energia [kcal/g]</t>
  </si>
  <si>
    <t>kalorie [kcal]</t>
  </si>
  <si>
    <t>Brit Mono Protein Beef &amp; Rice</t>
  </si>
  <si>
    <t>dzienna porcja [g]</t>
  </si>
  <si>
    <t>% dziennej</t>
  </si>
  <si>
    <t>Etykiety wierszy</t>
  </si>
  <si>
    <t>MACED Super Premium Steki Wołowe</t>
  </si>
  <si>
    <t>waga</t>
  </si>
  <si>
    <t>porcja dzienna [szt]</t>
  </si>
  <si>
    <t>waga [g]</t>
  </si>
  <si>
    <t>Woolf Duck kostki</t>
  </si>
  <si>
    <t>Suma z porcja [g]</t>
  </si>
  <si>
    <t>waga [kg]</t>
  </si>
  <si>
    <t>Brit Mono Protein Turkey &amp; Sweet Potato</t>
  </si>
  <si>
    <t>Biodrówka wieprzowa mielona</t>
  </si>
  <si>
    <t>Woolf Rabbit kostki</t>
  </si>
  <si>
    <t>Brit Mono Protein Lamb &amp; Rice</t>
  </si>
  <si>
    <t>Brit Mono Protein Rabbit</t>
  </si>
  <si>
    <t>Woolf Mediterranean Fish</t>
  </si>
  <si>
    <t>Kurza łapka</t>
  </si>
  <si>
    <t>Brit Mono Protein Lamb</t>
  </si>
  <si>
    <t>Brit Mono Protein Tuna &amp; Sweet Potato</t>
  </si>
  <si>
    <t>Wiejska Zagroda Indyk z Jabłkiem</t>
  </si>
  <si>
    <t>Brit Mono Protein Beef</t>
  </si>
  <si>
    <t>Brit Mono Protein Turkey</t>
  </si>
  <si>
    <t>Filet z indyka</t>
  </si>
  <si>
    <t>Woolf Lamb kostki</t>
  </si>
  <si>
    <t>Karkówka mielona</t>
  </si>
  <si>
    <t>Gulaszowe indyk</t>
  </si>
  <si>
    <t>Pierś indyk</t>
  </si>
  <si>
    <t>Resztki z indyka z rosołu</t>
  </si>
  <si>
    <t>Premiere Junior Snack kurczak wołowina</t>
  </si>
  <si>
    <t>Pedigree Rodeo</t>
  </si>
  <si>
    <t>Wieprzowina mielona</t>
  </si>
  <si>
    <t>John Dog Soft Bites 70% Swiss Beef</t>
  </si>
  <si>
    <t>Łopatka wieprzowa</t>
  </si>
  <si>
    <t>Activ Pet Dental Sticks Mini</t>
  </si>
  <si>
    <t>Banan</t>
  </si>
  <si>
    <t>Pupil 100% beef</t>
  </si>
  <si>
    <t>Woolf Horse</t>
  </si>
  <si>
    <t>Orlando Medium Dentalsticks</t>
  </si>
  <si>
    <t>Woolf Goat</t>
  </si>
  <si>
    <t>Kurczak liofilizowany</t>
  </si>
  <si>
    <t>Woolf Iberian Pork</t>
  </si>
  <si>
    <t>Jajko gotowane</t>
  </si>
  <si>
    <t>Woolf Triangle Lamb Cod</t>
  </si>
  <si>
    <t>Schab wieprzowy</t>
  </si>
  <si>
    <t>Karkówka</t>
  </si>
  <si>
    <t>Woolf Mini Lamb Bone</t>
  </si>
  <si>
    <t>Woolf Soft Duck Fillet</t>
  </si>
  <si>
    <t>Trixie Premio Lamb Chicken Bagels</t>
  </si>
  <si>
    <t>Pro Food Wild Line Dzik</t>
  </si>
  <si>
    <t>Skóra wołowa</t>
  </si>
  <si>
    <t xml:space="preserve">Brit Premium by Nature Chicken with Hearts </t>
  </si>
  <si>
    <t>Żwacze wołowe</t>
  </si>
  <si>
    <t>Brit Premium by Nature Lamb with Buckwheat</t>
  </si>
  <si>
    <t>Kurczak skrawki</t>
  </si>
  <si>
    <t>Woolf Lamb Soft Cubes</t>
  </si>
  <si>
    <t>Brit Premium by Nature Fish with Fish Skin</t>
  </si>
  <si>
    <t>Suszony kabanos z byka</t>
  </si>
  <si>
    <t>Brit Premium by Nature Pork with Trachea</t>
  </si>
  <si>
    <t>Jabłko</t>
  </si>
  <si>
    <t xml:space="preserve">Brit Premium by Nature Turkey with Liver </t>
  </si>
  <si>
    <t>Wieprzowina skrawki</t>
  </si>
  <si>
    <t>Brit Premium by Nature Beef with Tripe</t>
  </si>
  <si>
    <t>Chleb</t>
  </si>
  <si>
    <t>Pro Food Wild Line Jeleń</t>
  </si>
  <si>
    <t>Indyk skrawki</t>
  </si>
  <si>
    <t>Łapka kurczaka</t>
  </si>
  <si>
    <t>Kiełbasa</t>
  </si>
  <si>
    <t>Polędwica sopocka</t>
  </si>
  <si>
    <t>Ziemniaki gotowane</t>
  </si>
  <si>
    <t>Wiejska Zagroda Białoryby</t>
  </si>
  <si>
    <t>Pedigree Biscrok Biscuits</t>
  </si>
  <si>
    <t>Wiejska Zagroda Wieprzowina z Jeleniem</t>
  </si>
  <si>
    <t>Indyk mielony</t>
  </si>
  <si>
    <t>Wiejska Zagroda Wieprzowe wątróbki</t>
  </si>
  <si>
    <t>Wiejska Zagroda Indyk z Jagnięciną</t>
  </si>
  <si>
    <t>Wiejska Zagroda Wołowe Kąski</t>
  </si>
  <si>
    <t>Wiejska Zagroda Jeleń z Wieprzowiną</t>
  </si>
  <si>
    <t>Wiejska Zagroda Cielęcina z Pstrągiem</t>
  </si>
  <si>
    <t>Mini Rollsy z Sarny</t>
  </si>
  <si>
    <t>Wiejska Zagroda Wołowina z Dzikiem</t>
  </si>
  <si>
    <t>Wiejska Zagroda Tuńczyk</t>
  </si>
  <si>
    <t>Ucho wieprzowe</t>
  </si>
  <si>
    <t>Wiejska Zagroda Jagnięce Kąski</t>
  </si>
  <si>
    <t>Mięso z rosołu</t>
  </si>
  <si>
    <t>Brit Care Dog Functional Snack Dental Jeleń</t>
  </si>
  <si>
    <t>Orlando Ciasteczka</t>
  </si>
  <si>
    <t>Wiejska Zagroda Wieprzowa Szynka</t>
  </si>
  <si>
    <t>Wiejska Zagroda Ryby Morskie</t>
  </si>
  <si>
    <t>Wiejska Zagroda Indyk z Królikiem</t>
  </si>
  <si>
    <t>Wiejska Zagroda Sarna z Przepiórką</t>
  </si>
  <si>
    <t>Wiejska Zagroda Jagnięcina z Kaczką</t>
  </si>
  <si>
    <t>Dog's Profit Pro Food Kaczka</t>
  </si>
  <si>
    <t>Wiejska Zagroda Mięsna Uczta</t>
  </si>
  <si>
    <t>Wiejska Zagroda Dzik z Wołowiną</t>
  </si>
  <si>
    <t>Wiejska Zagroda Kaczka z Gruszką sucha</t>
  </si>
  <si>
    <t>Wiejska Zagroda Kaczka z Gruszką mokra</t>
  </si>
  <si>
    <t>Dog's Profit Pro Food Wołowina</t>
  </si>
  <si>
    <t>Indyk gotowany</t>
  </si>
  <si>
    <t>Chrząstka wieprzowa</t>
  </si>
  <si>
    <t>Dog's Profit Pro Food Jeleń</t>
  </si>
  <si>
    <t>Wiejska Zagroda Wieprzowina z Koniną</t>
  </si>
  <si>
    <t>Brit Care Dog Functional Snack Mineral Ham</t>
  </si>
  <si>
    <t>Wiejska Zagroda Monoproteinowy Łosoś</t>
  </si>
  <si>
    <t>Wiejska Zagroda MONO Kaczka</t>
  </si>
  <si>
    <t>Wiejska Zagroda Indyk z Gęsią mokra</t>
  </si>
  <si>
    <t>Wiejska Zagroda Indyk z Gęsią sucha</t>
  </si>
  <si>
    <t>Wiejska Zagroda MONO Kurczak</t>
  </si>
  <si>
    <t>Woolf Salmon Chunkies</t>
  </si>
  <si>
    <t>Wiejska Zagroda MONO Wołowina</t>
  </si>
  <si>
    <t>Woolf Duck Chunkies</t>
  </si>
  <si>
    <t>Alpha Spirit 7 Days Formula</t>
  </si>
  <si>
    <t>Woolf Rabbit Chunkies</t>
  </si>
  <si>
    <t>Brit Dental Stick CALM</t>
  </si>
  <si>
    <t>Brit Pate &amp; Meat Venison</t>
  </si>
  <si>
    <t>Brit Pate &amp; Meat Rabbit</t>
  </si>
  <si>
    <t>Alpha Spirit Duck</t>
  </si>
  <si>
    <t>Wiejska Zagroda MONO Wieprzowina</t>
  </si>
  <si>
    <t>Woolf Soft Beef Chunkies</t>
  </si>
  <si>
    <t>Wiejska Zagroda MONO Królik</t>
  </si>
  <si>
    <t>ROGY pasta orzechowa z wiórkami kokosowymi</t>
  </si>
  <si>
    <t>Woolf Lamb Chunkies</t>
  </si>
  <si>
    <t>Brit Pate &amp; Meat Chicken</t>
  </si>
  <si>
    <t>Brit Pate &amp; Meat Salmon</t>
  </si>
  <si>
    <t>Brit Dental Stick IMMUNO</t>
  </si>
  <si>
    <t>Brit Pate &amp; Meat Turkey</t>
  </si>
  <si>
    <t>Brit Pate &amp; Meat 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</si>
</sst>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pivotButton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2" fontId="0" fillId="0" borderId="0" xfId="0" applyNumberFormat="1"/>
    <xf numFmtId="165" fontId="1" fillId="0" borderId="0" xfId="0" applyNumberFormat="1" applyFont="1"/>
    <xf numFmtId="10" fontId="1" fillId="0" borderId="0" xfId="0" applyNumberFormat="1" applyFont="1"/>
    <xf numFmtId="0" fontId="1" fillId="0" borderId="0" xfId="1" applyFont="1" applyAlignment="1">
      <alignment horizontal="center" vertical="center" wrapText="1"/>
    </xf>
    <xf numFmtId="0" fontId="1" fillId="0" borderId="0" xfId="0" applyNumberFormat="1" applyFont="1" applyAlignment="1">
      <alignment vertical="center"/>
    </xf>
  </cellXfs>
  <cellStyles count="2">
    <cellStyle name="Hiperłącze" xfId="1" builtinId="8"/>
    <cellStyle name="Normalny" xfId="0" builtinId="0"/>
  </cellStyles>
  <dxfs count="62">
    <dxf>
      <alignment wrapText="1"/>
    </dxf>
    <dxf>
      <alignment wrapText="1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0" formatCode="General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indent="0" justifyLastLine="0" shrinkToFit="0" readingOrder="0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[dog_food_consumption.xlsx]Arkusz2!Tabela przestawna1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Arkusz2!$R$1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Arkusz2!$Q$2:$Q$354</c:f>
              <c:strCache>
                <c:ptCount val="353"/>
                <c:pt idx="0">
                  <c:v>12.11.2024</c:v>
                </c:pt>
                <c:pt idx="1">
                  <c:v>13.11.2024</c:v>
                </c:pt>
                <c:pt idx="2">
                  <c:v>14.11.2024</c:v>
                </c:pt>
                <c:pt idx="3">
                  <c:v>15.11.2024</c:v>
                </c:pt>
                <c:pt idx="4">
                  <c:v>16.11.2024</c:v>
                </c:pt>
                <c:pt idx="5">
                  <c:v>17.11.2024</c:v>
                </c:pt>
                <c:pt idx="6">
                  <c:v>18.11.2024</c:v>
                </c:pt>
                <c:pt idx="7">
                  <c:v>19.11.2024</c:v>
                </c:pt>
                <c:pt idx="8">
                  <c:v>20.11.2024</c:v>
                </c:pt>
                <c:pt idx="9">
                  <c:v>21.11.2024</c:v>
                </c:pt>
                <c:pt idx="10">
                  <c:v>22.11.2024</c:v>
                </c:pt>
                <c:pt idx="11">
                  <c:v>23.11.2024</c:v>
                </c:pt>
                <c:pt idx="12">
                  <c:v>24.11.2024</c:v>
                </c:pt>
                <c:pt idx="13">
                  <c:v>25.11.2024</c:v>
                </c:pt>
                <c:pt idx="14">
                  <c:v>26.11.2024</c:v>
                </c:pt>
                <c:pt idx="15">
                  <c:v>27.11.2024</c:v>
                </c:pt>
                <c:pt idx="16">
                  <c:v>28.11.2024</c:v>
                </c:pt>
                <c:pt idx="17">
                  <c:v>29.11.2024</c:v>
                </c:pt>
                <c:pt idx="18">
                  <c:v>30.11.2024</c:v>
                </c:pt>
                <c:pt idx="19">
                  <c:v>01.12.2024</c:v>
                </c:pt>
                <c:pt idx="20">
                  <c:v>02.12.2024</c:v>
                </c:pt>
                <c:pt idx="21">
                  <c:v>03.12.2024</c:v>
                </c:pt>
                <c:pt idx="22">
                  <c:v>04.12.2024</c:v>
                </c:pt>
                <c:pt idx="23">
                  <c:v>05.12.2024</c:v>
                </c:pt>
                <c:pt idx="24">
                  <c:v>06.12.2024</c:v>
                </c:pt>
                <c:pt idx="25">
                  <c:v>07.12.2024</c:v>
                </c:pt>
                <c:pt idx="26">
                  <c:v>08.12.2024</c:v>
                </c:pt>
                <c:pt idx="27">
                  <c:v>09.12.2024</c:v>
                </c:pt>
                <c:pt idx="28">
                  <c:v>10.12.2024</c:v>
                </c:pt>
                <c:pt idx="29">
                  <c:v>11.12.2024</c:v>
                </c:pt>
                <c:pt idx="30">
                  <c:v>12.12.2024</c:v>
                </c:pt>
                <c:pt idx="31">
                  <c:v>13.12.2024</c:v>
                </c:pt>
                <c:pt idx="32">
                  <c:v>14.12.2024</c:v>
                </c:pt>
                <c:pt idx="33">
                  <c:v>15.12.2024</c:v>
                </c:pt>
                <c:pt idx="34">
                  <c:v>16.12.2024</c:v>
                </c:pt>
                <c:pt idx="35">
                  <c:v>17.12.2024</c:v>
                </c:pt>
                <c:pt idx="36">
                  <c:v>18.12.2024</c:v>
                </c:pt>
                <c:pt idx="37">
                  <c:v>19.12.2024</c:v>
                </c:pt>
                <c:pt idx="38">
                  <c:v>20.12.2024</c:v>
                </c:pt>
                <c:pt idx="39">
                  <c:v>21.12.2024</c:v>
                </c:pt>
                <c:pt idx="40">
                  <c:v>22.12.2024</c:v>
                </c:pt>
                <c:pt idx="41">
                  <c:v>23.12.2024</c:v>
                </c:pt>
                <c:pt idx="42">
                  <c:v>24.12.2024</c:v>
                </c:pt>
                <c:pt idx="43">
                  <c:v>25.12.2024</c:v>
                </c:pt>
                <c:pt idx="44">
                  <c:v>26.12.2024</c:v>
                </c:pt>
                <c:pt idx="45">
                  <c:v>27.12.2024</c:v>
                </c:pt>
                <c:pt idx="46">
                  <c:v>28.12.2024</c:v>
                </c:pt>
                <c:pt idx="47">
                  <c:v>29.12.2024</c:v>
                </c:pt>
                <c:pt idx="48">
                  <c:v>30.12.2024</c:v>
                </c:pt>
                <c:pt idx="49">
                  <c:v>31.12.2024</c:v>
                </c:pt>
                <c:pt idx="50">
                  <c:v>01.01.2025</c:v>
                </c:pt>
                <c:pt idx="51">
                  <c:v>02.01.2025</c:v>
                </c:pt>
                <c:pt idx="52">
                  <c:v>03.01.2025</c:v>
                </c:pt>
                <c:pt idx="53">
                  <c:v>04.01.2025</c:v>
                </c:pt>
                <c:pt idx="54">
                  <c:v>05.01.2025</c:v>
                </c:pt>
                <c:pt idx="55">
                  <c:v>06.01.2025</c:v>
                </c:pt>
                <c:pt idx="56">
                  <c:v>07.01.2025</c:v>
                </c:pt>
                <c:pt idx="57">
                  <c:v>08.01.2025</c:v>
                </c:pt>
                <c:pt idx="58">
                  <c:v>09.01.2025</c:v>
                </c:pt>
                <c:pt idx="59">
                  <c:v>10.01.2025</c:v>
                </c:pt>
                <c:pt idx="60">
                  <c:v>11.01.2025</c:v>
                </c:pt>
                <c:pt idx="61">
                  <c:v>12.01.2025</c:v>
                </c:pt>
                <c:pt idx="62">
                  <c:v>13.01.2025</c:v>
                </c:pt>
                <c:pt idx="63">
                  <c:v>14.01.2025</c:v>
                </c:pt>
                <c:pt idx="64">
                  <c:v>15.01.2025</c:v>
                </c:pt>
                <c:pt idx="65">
                  <c:v>16.01.2025</c:v>
                </c:pt>
                <c:pt idx="66">
                  <c:v>17.01.2025</c:v>
                </c:pt>
                <c:pt idx="67">
                  <c:v>18.01.2025</c:v>
                </c:pt>
                <c:pt idx="68">
                  <c:v>19.01.2025</c:v>
                </c:pt>
                <c:pt idx="69">
                  <c:v>20.01.2025</c:v>
                </c:pt>
                <c:pt idx="70">
                  <c:v>21.01.2025</c:v>
                </c:pt>
                <c:pt idx="71">
                  <c:v>22.01.2025</c:v>
                </c:pt>
                <c:pt idx="72">
                  <c:v>23.01.2025</c:v>
                </c:pt>
                <c:pt idx="73">
                  <c:v>24.01.2025</c:v>
                </c:pt>
                <c:pt idx="74">
                  <c:v>25.01.2025</c:v>
                </c:pt>
                <c:pt idx="75">
                  <c:v>26.01.2025</c:v>
                </c:pt>
                <c:pt idx="76">
                  <c:v>27.01.2025</c:v>
                </c:pt>
                <c:pt idx="77">
                  <c:v>28.01.2025</c:v>
                </c:pt>
                <c:pt idx="78">
                  <c:v>29.01.2025</c:v>
                </c:pt>
                <c:pt idx="79">
                  <c:v>30.01.2025</c:v>
                </c:pt>
                <c:pt idx="80">
                  <c:v>31.01.2025</c:v>
                </c:pt>
                <c:pt idx="81">
                  <c:v>01.02.2025</c:v>
                </c:pt>
                <c:pt idx="82">
                  <c:v>02.02.2025</c:v>
                </c:pt>
                <c:pt idx="83">
                  <c:v>03.02.2025</c:v>
                </c:pt>
                <c:pt idx="84">
                  <c:v>04.02.2025</c:v>
                </c:pt>
                <c:pt idx="85">
                  <c:v>05.02.2025</c:v>
                </c:pt>
                <c:pt idx="86">
                  <c:v>06.02.2025</c:v>
                </c:pt>
                <c:pt idx="87">
                  <c:v>07.02.2025</c:v>
                </c:pt>
                <c:pt idx="88">
                  <c:v>08.02.2025</c:v>
                </c:pt>
                <c:pt idx="89">
                  <c:v>09.02.2025</c:v>
                </c:pt>
                <c:pt idx="90">
                  <c:v>10.02.2025</c:v>
                </c:pt>
                <c:pt idx="91">
                  <c:v>11.02.2025</c:v>
                </c:pt>
                <c:pt idx="92">
                  <c:v>12.02.2025</c:v>
                </c:pt>
                <c:pt idx="93">
                  <c:v>13.02.2025</c:v>
                </c:pt>
                <c:pt idx="94">
                  <c:v>14.02.2025</c:v>
                </c:pt>
                <c:pt idx="95">
                  <c:v>15.02.2025</c:v>
                </c:pt>
                <c:pt idx="96">
                  <c:v>16.02.2025</c:v>
                </c:pt>
                <c:pt idx="97">
                  <c:v>17.02.2025</c:v>
                </c:pt>
                <c:pt idx="98">
                  <c:v>18.02.2025</c:v>
                </c:pt>
                <c:pt idx="99">
                  <c:v>19.02.2025</c:v>
                </c:pt>
                <c:pt idx="100">
                  <c:v>20.02.2025</c:v>
                </c:pt>
                <c:pt idx="101">
                  <c:v>21.02.2025</c:v>
                </c:pt>
                <c:pt idx="102">
                  <c:v>22.02.2025</c:v>
                </c:pt>
                <c:pt idx="103">
                  <c:v>23.02.2025</c:v>
                </c:pt>
                <c:pt idx="104">
                  <c:v>24.02.2025</c:v>
                </c:pt>
                <c:pt idx="105">
                  <c:v>25.02.2025</c:v>
                </c:pt>
                <c:pt idx="106">
                  <c:v>26.02.2025</c:v>
                </c:pt>
                <c:pt idx="107">
                  <c:v>27.02.2025</c:v>
                </c:pt>
                <c:pt idx="108">
                  <c:v>28.02.2025</c:v>
                </c:pt>
                <c:pt idx="109">
                  <c:v>01.03.2025</c:v>
                </c:pt>
                <c:pt idx="110">
                  <c:v>02.03.2025</c:v>
                </c:pt>
                <c:pt idx="111">
                  <c:v>03.03.2025</c:v>
                </c:pt>
                <c:pt idx="112">
                  <c:v>04.03.2025</c:v>
                </c:pt>
                <c:pt idx="113">
                  <c:v>05.03.2025</c:v>
                </c:pt>
                <c:pt idx="114">
                  <c:v>06.03.2025</c:v>
                </c:pt>
                <c:pt idx="115">
                  <c:v>07.03.2025</c:v>
                </c:pt>
                <c:pt idx="116">
                  <c:v>08.03.2025</c:v>
                </c:pt>
                <c:pt idx="117">
                  <c:v>09.03.2025</c:v>
                </c:pt>
                <c:pt idx="118">
                  <c:v>10.03.2025</c:v>
                </c:pt>
                <c:pt idx="119">
                  <c:v>11.03.2025</c:v>
                </c:pt>
                <c:pt idx="120">
                  <c:v>12.03.2025</c:v>
                </c:pt>
                <c:pt idx="121">
                  <c:v>13.03.2025</c:v>
                </c:pt>
                <c:pt idx="122">
                  <c:v>14.03.2025</c:v>
                </c:pt>
                <c:pt idx="123">
                  <c:v>15.03.2025</c:v>
                </c:pt>
                <c:pt idx="124">
                  <c:v>16.03.2025</c:v>
                </c:pt>
                <c:pt idx="125">
                  <c:v>17.03.2025</c:v>
                </c:pt>
                <c:pt idx="126">
                  <c:v>18.03.2025</c:v>
                </c:pt>
                <c:pt idx="127">
                  <c:v>19.03.2025</c:v>
                </c:pt>
                <c:pt idx="128">
                  <c:v>20.03.2025</c:v>
                </c:pt>
                <c:pt idx="129">
                  <c:v>21.03.2025</c:v>
                </c:pt>
                <c:pt idx="130">
                  <c:v>22.03.2025</c:v>
                </c:pt>
                <c:pt idx="131">
                  <c:v>23.03.2025</c:v>
                </c:pt>
                <c:pt idx="132">
                  <c:v>24.03.2025</c:v>
                </c:pt>
                <c:pt idx="133">
                  <c:v>25.03.2025</c:v>
                </c:pt>
                <c:pt idx="134">
                  <c:v>26.03.2025</c:v>
                </c:pt>
                <c:pt idx="135">
                  <c:v>27.03.2025</c:v>
                </c:pt>
                <c:pt idx="136">
                  <c:v>28.03.2025</c:v>
                </c:pt>
                <c:pt idx="137">
                  <c:v>29.03.2025</c:v>
                </c:pt>
                <c:pt idx="138">
                  <c:v>30.03.2025</c:v>
                </c:pt>
                <c:pt idx="139">
                  <c:v>31.03.2025</c:v>
                </c:pt>
                <c:pt idx="140">
                  <c:v>01.04.2025</c:v>
                </c:pt>
                <c:pt idx="141">
                  <c:v>02.04.2025</c:v>
                </c:pt>
                <c:pt idx="142">
                  <c:v>03.04.2025</c:v>
                </c:pt>
                <c:pt idx="143">
                  <c:v>04.04.2025</c:v>
                </c:pt>
                <c:pt idx="144">
                  <c:v>05.04.2025</c:v>
                </c:pt>
                <c:pt idx="145">
                  <c:v>06.04.2025</c:v>
                </c:pt>
                <c:pt idx="146">
                  <c:v>07.04.2025</c:v>
                </c:pt>
                <c:pt idx="147">
                  <c:v>08.04.2025</c:v>
                </c:pt>
                <c:pt idx="148">
                  <c:v>09.04.2025</c:v>
                </c:pt>
                <c:pt idx="149">
                  <c:v>10.04.2025</c:v>
                </c:pt>
                <c:pt idx="150">
                  <c:v>11.04.2025</c:v>
                </c:pt>
                <c:pt idx="151">
                  <c:v>12.04.2025</c:v>
                </c:pt>
                <c:pt idx="152">
                  <c:v>13.04.2025</c:v>
                </c:pt>
                <c:pt idx="153">
                  <c:v>14.04.2025</c:v>
                </c:pt>
                <c:pt idx="154">
                  <c:v>15.04.2025</c:v>
                </c:pt>
                <c:pt idx="155">
                  <c:v>16.04.2025</c:v>
                </c:pt>
                <c:pt idx="156">
                  <c:v>17.04.2025</c:v>
                </c:pt>
                <c:pt idx="157">
                  <c:v>18.04.2025</c:v>
                </c:pt>
                <c:pt idx="158">
                  <c:v>19.04.2025</c:v>
                </c:pt>
                <c:pt idx="159">
                  <c:v>20.04.2025</c:v>
                </c:pt>
                <c:pt idx="160">
                  <c:v>21.04.2025</c:v>
                </c:pt>
                <c:pt idx="161">
                  <c:v>22.04.2025</c:v>
                </c:pt>
                <c:pt idx="162">
                  <c:v>23.04.2025</c:v>
                </c:pt>
                <c:pt idx="163">
                  <c:v>24.04.2025</c:v>
                </c:pt>
                <c:pt idx="164">
                  <c:v>25.04.2025</c:v>
                </c:pt>
                <c:pt idx="165">
                  <c:v>26.04.2025</c:v>
                </c:pt>
                <c:pt idx="166">
                  <c:v>27.04.2025</c:v>
                </c:pt>
                <c:pt idx="167">
                  <c:v>28.04.2025</c:v>
                </c:pt>
                <c:pt idx="168">
                  <c:v>29.04.2025</c:v>
                </c:pt>
                <c:pt idx="169">
                  <c:v>30.04.2025</c:v>
                </c:pt>
                <c:pt idx="170">
                  <c:v>01.05.2025</c:v>
                </c:pt>
                <c:pt idx="171">
                  <c:v>02.05.2025</c:v>
                </c:pt>
                <c:pt idx="172">
                  <c:v>03.05.2025</c:v>
                </c:pt>
                <c:pt idx="173">
                  <c:v>04.05.2025</c:v>
                </c:pt>
                <c:pt idx="174">
                  <c:v>05.05.2025</c:v>
                </c:pt>
                <c:pt idx="175">
                  <c:v>06.05.2025</c:v>
                </c:pt>
                <c:pt idx="176">
                  <c:v>07.05.2025</c:v>
                </c:pt>
                <c:pt idx="177">
                  <c:v>08.05.2025</c:v>
                </c:pt>
                <c:pt idx="178">
                  <c:v>09.05.2025</c:v>
                </c:pt>
                <c:pt idx="179">
                  <c:v>10.05.2025</c:v>
                </c:pt>
                <c:pt idx="180">
                  <c:v>11.05.2025</c:v>
                </c:pt>
                <c:pt idx="181">
                  <c:v>12.05.2025</c:v>
                </c:pt>
                <c:pt idx="182">
                  <c:v>13.05.2025</c:v>
                </c:pt>
                <c:pt idx="183">
                  <c:v>14.05.2025</c:v>
                </c:pt>
                <c:pt idx="184">
                  <c:v>15.05.2025</c:v>
                </c:pt>
                <c:pt idx="185">
                  <c:v>16.05.2025</c:v>
                </c:pt>
                <c:pt idx="186">
                  <c:v>17.05.2025</c:v>
                </c:pt>
                <c:pt idx="187">
                  <c:v>18.05.2025</c:v>
                </c:pt>
                <c:pt idx="188">
                  <c:v>19.05.2025</c:v>
                </c:pt>
                <c:pt idx="189">
                  <c:v>20.05.2025</c:v>
                </c:pt>
                <c:pt idx="190">
                  <c:v>21.05.2025</c:v>
                </c:pt>
                <c:pt idx="191">
                  <c:v>22.05.2025</c:v>
                </c:pt>
                <c:pt idx="192">
                  <c:v>23.05.2025</c:v>
                </c:pt>
                <c:pt idx="193">
                  <c:v>24.05.2025</c:v>
                </c:pt>
                <c:pt idx="194">
                  <c:v>25.05.2025</c:v>
                </c:pt>
                <c:pt idx="195">
                  <c:v>26.05.2025</c:v>
                </c:pt>
                <c:pt idx="196">
                  <c:v>27.05.2025</c:v>
                </c:pt>
                <c:pt idx="197">
                  <c:v>28.05.2025</c:v>
                </c:pt>
                <c:pt idx="198">
                  <c:v>29.05.2025</c:v>
                </c:pt>
                <c:pt idx="199">
                  <c:v>30.05.2025</c:v>
                </c:pt>
                <c:pt idx="200">
                  <c:v>31.05.2025</c:v>
                </c:pt>
                <c:pt idx="201">
                  <c:v>01.06.2025</c:v>
                </c:pt>
                <c:pt idx="202">
                  <c:v>02.06.2025</c:v>
                </c:pt>
                <c:pt idx="203">
                  <c:v>03.06.2025</c:v>
                </c:pt>
                <c:pt idx="204">
                  <c:v>04.06.2025</c:v>
                </c:pt>
                <c:pt idx="205">
                  <c:v>05.06.2025</c:v>
                </c:pt>
                <c:pt idx="206">
                  <c:v>06.06.2025</c:v>
                </c:pt>
                <c:pt idx="207">
                  <c:v>07.06.2025</c:v>
                </c:pt>
                <c:pt idx="208">
                  <c:v>08.06.2025</c:v>
                </c:pt>
                <c:pt idx="209">
                  <c:v>09.06.2025</c:v>
                </c:pt>
                <c:pt idx="210">
                  <c:v>10.06.2025</c:v>
                </c:pt>
                <c:pt idx="211">
                  <c:v>11.06.2025</c:v>
                </c:pt>
                <c:pt idx="212">
                  <c:v>12.06.2025</c:v>
                </c:pt>
                <c:pt idx="213">
                  <c:v>13.06.2025</c:v>
                </c:pt>
                <c:pt idx="214">
                  <c:v>14.06.2025</c:v>
                </c:pt>
                <c:pt idx="215">
                  <c:v>15.06.2025</c:v>
                </c:pt>
                <c:pt idx="216">
                  <c:v>16.06.2025</c:v>
                </c:pt>
                <c:pt idx="217">
                  <c:v>17.06.2025</c:v>
                </c:pt>
                <c:pt idx="218">
                  <c:v>18.06.2025</c:v>
                </c:pt>
                <c:pt idx="219">
                  <c:v>19.06.2025</c:v>
                </c:pt>
                <c:pt idx="220">
                  <c:v>20.06.2025</c:v>
                </c:pt>
                <c:pt idx="221">
                  <c:v>21.06.2025</c:v>
                </c:pt>
                <c:pt idx="222">
                  <c:v>22.06.2025</c:v>
                </c:pt>
                <c:pt idx="223">
                  <c:v>23.06.2025</c:v>
                </c:pt>
                <c:pt idx="224">
                  <c:v>24.06.2025</c:v>
                </c:pt>
                <c:pt idx="225">
                  <c:v>25.06.2025</c:v>
                </c:pt>
                <c:pt idx="226">
                  <c:v>26.06.2025</c:v>
                </c:pt>
                <c:pt idx="227">
                  <c:v>27.06.2025</c:v>
                </c:pt>
                <c:pt idx="228">
                  <c:v>28.06.2025</c:v>
                </c:pt>
                <c:pt idx="229">
                  <c:v>29.06.2025</c:v>
                </c:pt>
                <c:pt idx="230">
                  <c:v>30.06.2025</c:v>
                </c:pt>
                <c:pt idx="231">
                  <c:v>01.07.2025</c:v>
                </c:pt>
                <c:pt idx="232">
                  <c:v>02.07.2025</c:v>
                </c:pt>
                <c:pt idx="233">
                  <c:v>03.07.2025</c:v>
                </c:pt>
                <c:pt idx="234">
                  <c:v>04.07.2025</c:v>
                </c:pt>
                <c:pt idx="235">
                  <c:v>05.07.2025</c:v>
                </c:pt>
                <c:pt idx="236">
                  <c:v>06.07.2025</c:v>
                </c:pt>
                <c:pt idx="237">
                  <c:v>07.07.2025</c:v>
                </c:pt>
                <c:pt idx="238">
                  <c:v>08.07.2025</c:v>
                </c:pt>
                <c:pt idx="239">
                  <c:v>09.07.2025</c:v>
                </c:pt>
                <c:pt idx="240">
                  <c:v>10.07.2025</c:v>
                </c:pt>
                <c:pt idx="241">
                  <c:v>11.07.2025</c:v>
                </c:pt>
                <c:pt idx="242">
                  <c:v>12.07.2025</c:v>
                </c:pt>
                <c:pt idx="243">
                  <c:v>13.07.2025</c:v>
                </c:pt>
                <c:pt idx="244">
                  <c:v>14.07.2025</c:v>
                </c:pt>
                <c:pt idx="245">
                  <c:v>15.07.2025</c:v>
                </c:pt>
                <c:pt idx="246">
                  <c:v>16.07.2025</c:v>
                </c:pt>
                <c:pt idx="247">
                  <c:v>17.07.2025</c:v>
                </c:pt>
                <c:pt idx="248">
                  <c:v>18.07.2025</c:v>
                </c:pt>
                <c:pt idx="249">
                  <c:v>19.07.2025</c:v>
                </c:pt>
                <c:pt idx="250">
                  <c:v>20.07.2025</c:v>
                </c:pt>
                <c:pt idx="251">
                  <c:v>21.07.2025</c:v>
                </c:pt>
                <c:pt idx="252">
                  <c:v>22.07.2025</c:v>
                </c:pt>
                <c:pt idx="253">
                  <c:v>23.07.2025</c:v>
                </c:pt>
                <c:pt idx="254">
                  <c:v>24.07.2025</c:v>
                </c:pt>
                <c:pt idx="255">
                  <c:v>25.07.2025</c:v>
                </c:pt>
                <c:pt idx="256">
                  <c:v>26.07.2025</c:v>
                </c:pt>
                <c:pt idx="257">
                  <c:v>27.07.2025</c:v>
                </c:pt>
                <c:pt idx="258">
                  <c:v>28.07.2025</c:v>
                </c:pt>
                <c:pt idx="259">
                  <c:v>29.07.2025</c:v>
                </c:pt>
                <c:pt idx="260">
                  <c:v>30.07.2025</c:v>
                </c:pt>
                <c:pt idx="261">
                  <c:v>31.07.2025</c:v>
                </c:pt>
                <c:pt idx="262">
                  <c:v>01.08.2025</c:v>
                </c:pt>
                <c:pt idx="263">
                  <c:v>02.08.2025</c:v>
                </c:pt>
                <c:pt idx="264">
                  <c:v>03.08.2025</c:v>
                </c:pt>
                <c:pt idx="265">
                  <c:v>04.08.2025</c:v>
                </c:pt>
                <c:pt idx="266">
                  <c:v>05.08.2025</c:v>
                </c:pt>
                <c:pt idx="267">
                  <c:v>06.08.2025</c:v>
                </c:pt>
                <c:pt idx="268">
                  <c:v>07.08.2025</c:v>
                </c:pt>
                <c:pt idx="269">
                  <c:v>08.08.2025</c:v>
                </c:pt>
                <c:pt idx="270">
                  <c:v>09.08.2025</c:v>
                </c:pt>
                <c:pt idx="271">
                  <c:v>10.08.2025</c:v>
                </c:pt>
                <c:pt idx="272">
                  <c:v>11.08.2025</c:v>
                </c:pt>
                <c:pt idx="273">
                  <c:v>12.08.2025</c:v>
                </c:pt>
                <c:pt idx="274">
                  <c:v>13.08.2025</c:v>
                </c:pt>
                <c:pt idx="275">
                  <c:v>14.08.2025</c:v>
                </c:pt>
                <c:pt idx="276">
                  <c:v>15.08.2025</c:v>
                </c:pt>
                <c:pt idx="277">
                  <c:v>16.08.2025</c:v>
                </c:pt>
                <c:pt idx="278">
                  <c:v>17.08.2025</c:v>
                </c:pt>
                <c:pt idx="279">
                  <c:v>18.08.2025</c:v>
                </c:pt>
                <c:pt idx="280">
                  <c:v>19.08.2025</c:v>
                </c:pt>
                <c:pt idx="281">
                  <c:v>20.08.2025</c:v>
                </c:pt>
                <c:pt idx="282">
                  <c:v>21.08.2025</c:v>
                </c:pt>
                <c:pt idx="283">
                  <c:v>22.08.2025</c:v>
                </c:pt>
                <c:pt idx="284">
                  <c:v>23.08.2025</c:v>
                </c:pt>
                <c:pt idx="285">
                  <c:v>24.08.2025</c:v>
                </c:pt>
                <c:pt idx="286">
                  <c:v>25.08.2025</c:v>
                </c:pt>
                <c:pt idx="287">
                  <c:v>26.08.2025</c:v>
                </c:pt>
                <c:pt idx="288">
                  <c:v>27.08.2025</c:v>
                </c:pt>
                <c:pt idx="289">
                  <c:v>28.08.2025</c:v>
                </c:pt>
                <c:pt idx="290">
                  <c:v>29.08.2025</c:v>
                </c:pt>
                <c:pt idx="291">
                  <c:v>30.08.2025</c:v>
                </c:pt>
                <c:pt idx="292">
                  <c:v>31.08.2025</c:v>
                </c:pt>
                <c:pt idx="293">
                  <c:v>01.09.2025</c:v>
                </c:pt>
                <c:pt idx="294">
                  <c:v>02.09.2025</c:v>
                </c:pt>
                <c:pt idx="295">
                  <c:v>03.09.2025</c:v>
                </c:pt>
                <c:pt idx="296">
                  <c:v>04.09.2025</c:v>
                </c:pt>
                <c:pt idx="297">
                  <c:v>05.09.2025</c:v>
                </c:pt>
                <c:pt idx="298">
                  <c:v>06.09.2025</c:v>
                </c:pt>
                <c:pt idx="299">
                  <c:v>07.09.2025</c:v>
                </c:pt>
                <c:pt idx="300">
                  <c:v>08.09.2025</c:v>
                </c:pt>
                <c:pt idx="301">
                  <c:v>09.09.2025</c:v>
                </c:pt>
                <c:pt idx="302">
                  <c:v>10.09.2025</c:v>
                </c:pt>
                <c:pt idx="303">
                  <c:v>11.09.2025</c:v>
                </c:pt>
                <c:pt idx="304">
                  <c:v>12.09.2025</c:v>
                </c:pt>
                <c:pt idx="305">
                  <c:v>13.09.2025</c:v>
                </c:pt>
                <c:pt idx="306">
                  <c:v>14.09.2025</c:v>
                </c:pt>
                <c:pt idx="307">
                  <c:v>15.09.2025</c:v>
                </c:pt>
                <c:pt idx="308">
                  <c:v>16.09.2025</c:v>
                </c:pt>
                <c:pt idx="309">
                  <c:v>17.09.2025</c:v>
                </c:pt>
                <c:pt idx="310">
                  <c:v>18.09.2025</c:v>
                </c:pt>
                <c:pt idx="311">
                  <c:v>19.09.2025</c:v>
                </c:pt>
                <c:pt idx="312">
                  <c:v>20.09.2025</c:v>
                </c:pt>
                <c:pt idx="313">
                  <c:v>21.09.2025</c:v>
                </c:pt>
                <c:pt idx="314">
                  <c:v>22.09.2025</c:v>
                </c:pt>
                <c:pt idx="315">
                  <c:v>23.09.2025</c:v>
                </c:pt>
                <c:pt idx="316">
                  <c:v>24.09.2025</c:v>
                </c:pt>
                <c:pt idx="317">
                  <c:v>25.09.2025</c:v>
                </c:pt>
                <c:pt idx="318">
                  <c:v>26.09.2025</c:v>
                </c:pt>
                <c:pt idx="319">
                  <c:v>27.09.2025</c:v>
                </c:pt>
                <c:pt idx="320">
                  <c:v>28.09.2025</c:v>
                </c:pt>
                <c:pt idx="321">
                  <c:v>29.09.2025</c:v>
                </c:pt>
                <c:pt idx="322">
                  <c:v>30.09.2025</c:v>
                </c:pt>
                <c:pt idx="323">
                  <c:v>01.10.2025</c:v>
                </c:pt>
                <c:pt idx="324">
                  <c:v>02.10.2025</c:v>
                </c:pt>
                <c:pt idx="325">
                  <c:v>03.10.2025</c:v>
                </c:pt>
                <c:pt idx="326">
                  <c:v>04.10.2025</c:v>
                </c:pt>
                <c:pt idx="327">
                  <c:v>05.10.2025</c:v>
                </c:pt>
                <c:pt idx="328">
                  <c:v>06.10.2025</c:v>
                </c:pt>
                <c:pt idx="329">
                  <c:v>07.10.2025</c:v>
                </c:pt>
                <c:pt idx="330">
                  <c:v>08.10.2025</c:v>
                </c:pt>
                <c:pt idx="331">
                  <c:v>09.10.2025</c:v>
                </c:pt>
                <c:pt idx="332">
                  <c:v>10.10.2025</c:v>
                </c:pt>
                <c:pt idx="333">
                  <c:v>11.10.2025</c:v>
                </c:pt>
                <c:pt idx="334">
                  <c:v>12.10.2025</c:v>
                </c:pt>
                <c:pt idx="335">
                  <c:v>13.10.2025</c:v>
                </c:pt>
                <c:pt idx="336">
                  <c:v>14.10.2025</c:v>
                </c:pt>
                <c:pt idx="337">
                  <c:v>15.10.2025</c:v>
                </c:pt>
                <c:pt idx="338">
                  <c:v>16.10.2025</c:v>
                </c:pt>
                <c:pt idx="339">
                  <c:v>17.10.2025</c:v>
                </c:pt>
                <c:pt idx="340">
                  <c:v>18.10.2025</c:v>
                </c:pt>
                <c:pt idx="341">
                  <c:v>19.10.2025</c:v>
                </c:pt>
                <c:pt idx="342">
                  <c:v>20.10.2025</c:v>
                </c:pt>
                <c:pt idx="343">
                  <c:v>21.10.2025</c:v>
                </c:pt>
                <c:pt idx="344">
                  <c:v>22.10.2025</c:v>
                </c:pt>
                <c:pt idx="345">
                  <c:v>23.10.2025</c:v>
                </c:pt>
                <c:pt idx="346">
                  <c:v>24.10.2025</c:v>
                </c:pt>
                <c:pt idx="347">
                  <c:v>25.10.2025</c:v>
                </c:pt>
                <c:pt idx="348">
                  <c:v>26.10.2025</c:v>
                </c:pt>
                <c:pt idx="349">
                  <c:v>27.10.2025</c:v>
                </c:pt>
                <c:pt idx="350">
                  <c:v>28.10.2025</c:v>
                </c:pt>
                <c:pt idx="351">
                  <c:v>29.10.2025</c:v>
                </c:pt>
                <c:pt idx="352">
                  <c:v>30.10.2025</c:v>
                </c:pt>
              </c:strCache>
            </c:strRef>
          </c:cat>
          <c:val>
            <c:numRef>
              <c:f>Arkusz2!$R$2:$R$354</c:f>
              <c:numCache>
                <c:formatCode>0</c:formatCode>
                <c:ptCount val="353"/>
                <c:pt idx="0">
                  <c:v>173</c:v>
                </c:pt>
                <c:pt idx="1">
                  <c:v>129</c:v>
                </c:pt>
                <c:pt idx="2">
                  <c:v>144</c:v>
                </c:pt>
                <c:pt idx="3">
                  <c:v>263.33333333333337</c:v>
                </c:pt>
                <c:pt idx="4">
                  <c:v>137</c:v>
                </c:pt>
                <c:pt idx="5">
                  <c:v>118</c:v>
                </c:pt>
                <c:pt idx="6">
                  <c:v>260</c:v>
                </c:pt>
                <c:pt idx="7">
                  <c:v>290</c:v>
                </c:pt>
                <c:pt idx="8">
                  <c:v>361</c:v>
                </c:pt>
                <c:pt idx="9">
                  <c:v>349</c:v>
                </c:pt>
                <c:pt idx="10">
                  <c:v>375</c:v>
                </c:pt>
                <c:pt idx="11">
                  <c:v>285</c:v>
                </c:pt>
                <c:pt idx="12">
                  <c:v>344</c:v>
                </c:pt>
                <c:pt idx="13">
                  <c:v>347</c:v>
                </c:pt>
                <c:pt idx="14">
                  <c:v>348</c:v>
                </c:pt>
                <c:pt idx="15">
                  <c:v>347</c:v>
                </c:pt>
                <c:pt idx="16">
                  <c:v>448</c:v>
                </c:pt>
                <c:pt idx="17">
                  <c:v>383</c:v>
                </c:pt>
                <c:pt idx="18">
                  <c:v>354</c:v>
                </c:pt>
                <c:pt idx="19">
                  <c:v>390</c:v>
                </c:pt>
                <c:pt idx="20">
                  <c:v>350</c:v>
                </c:pt>
                <c:pt idx="21">
                  <c:v>366</c:v>
                </c:pt>
                <c:pt idx="22">
                  <c:v>382</c:v>
                </c:pt>
                <c:pt idx="23">
                  <c:v>279</c:v>
                </c:pt>
                <c:pt idx="24">
                  <c:v>352</c:v>
                </c:pt>
                <c:pt idx="25">
                  <c:v>321</c:v>
                </c:pt>
                <c:pt idx="26">
                  <c:v>377</c:v>
                </c:pt>
                <c:pt idx="27">
                  <c:v>395</c:v>
                </c:pt>
                <c:pt idx="28">
                  <c:v>359</c:v>
                </c:pt>
                <c:pt idx="29">
                  <c:v>386</c:v>
                </c:pt>
                <c:pt idx="30">
                  <c:v>412</c:v>
                </c:pt>
                <c:pt idx="31">
                  <c:v>348</c:v>
                </c:pt>
                <c:pt idx="32">
                  <c:v>395.00000000000006</c:v>
                </c:pt>
                <c:pt idx="33">
                  <c:v>463.66666666666674</c:v>
                </c:pt>
                <c:pt idx="34">
                  <c:v>457.33333333333331</c:v>
                </c:pt>
                <c:pt idx="35">
                  <c:v>338</c:v>
                </c:pt>
                <c:pt idx="36">
                  <c:v>486.66666666666663</c:v>
                </c:pt>
                <c:pt idx="37">
                  <c:v>481.66666666666669</c:v>
                </c:pt>
                <c:pt idx="38">
                  <c:v>339.33333333333337</c:v>
                </c:pt>
                <c:pt idx="39">
                  <c:v>404.33333333333337</c:v>
                </c:pt>
                <c:pt idx="40">
                  <c:v>418.00000000000006</c:v>
                </c:pt>
                <c:pt idx="41">
                  <c:v>369.66666666666669</c:v>
                </c:pt>
                <c:pt idx="42">
                  <c:v>387</c:v>
                </c:pt>
                <c:pt idx="43">
                  <c:v>449.33333333333337</c:v>
                </c:pt>
                <c:pt idx="44">
                  <c:v>386.33333333333337</c:v>
                </c:pt>
                <c:pt idx="45">
                  <c:v>427.33333333333337</c:v>
                </c:pt>
                <c:pt idx="46">
                  <c:v>407</c:v>
                </c:pt>
                <c:pt idx="47">
                  <c:v>482</c:v>
                </c:pt>
                <c:pt idx="48">
                  <c:v>504.33333333333337</c:v>
                </c:pt>
                <c:pt idx="49">
                  <c:v>460.66666666666663</c:v>
                </c:pt>
                <c:pt idx="50">
                  <c:v>426</c:v>
                </c:pt>
                <c:pt idx="51">
                  <c:v>501.66666666666663</c:v>
                </c:pt>
                <c:pt idx="52">
                  <c:v>500.33333333333331</c:v>
                </c:pt>
                <c:pt idx="53">
                  <c:v>457</c:v>
                </c:pt>
                <c:pt idx="54">
                  <c:v>466</c:v>
                </c:pt>
                <c:pt idx="55">
                  <c:v>498</c:v>
                </c:pt>
                <c:pt idx="56">
                  <c:v>370</c:v>
                </c:pt>
                <c:pt idx="57">
                  <c:v>446</c:v>
                </c:pt>
                <c:pt idx="58">
                  <c:v>584</c:v>
                </c:pt>
                <c:pt idx="59">
                  <c:v>529</c:v>
                </c:pt>
                <c:pt idx="60">
                  <c:v>501</c:v>
                </c:pt>
                <c:pt idx="61">
                  <c:v>372</c:v>
                </c:pt>
                <c:pt idx="62">
                  <c:v>585</c:v>
                </c:pt>
                <c:pt idx="63">
                  <c:v>539</c:v>
                </c:pt>
                <c:pt idx="64">
                  <c:v>584.5</c:v>
                </c:pt>
                <c:pt idx="65">
                  <c:v>557</c:v>
                </c:pt>
                <c:pt idx="66">
                  <c:v>558</c:v>
                </c:pt>
                <c:pt idx="67">
                  <c:v>493</c:v>
                </c:pt>
                <c:pt idx="68">
                  <c:v>504.66666666666663</c:v>
                </c:pt>
                <c:pt idx="69">
                  <c:v>544</c:v>
                </c:pt>
                <c:pt idx="70">
                  <c:v>535.5</c:v>
                </c:pt>
                <c:pt idx="71">
                  <c:v>650.83333333333337</c:v>
                </c:pt>
                <c:pt idx="72">
                  <c:v>642.66666666666663</c:v>
                </c:pt>
                <c:pt idx="73">
                  <c:v>617.66666666666663</c:v>
                </c:pt>
                <c:pt idx="74">
                  <c:v>621.33333333333337</c:v>
                </c:pt>
                <c:pt idx="75">
                  <c:v>529.66666666666663</c:v>
                </c:pt>
                <c:pt idx="76">
                  <c:v>527</c:v>
                </c:pt>
                <c:pt idx="77">
                  <c:v>589</c:v>
                </c:pt>
                <c:pt idx="78">
                  <c:v>575</c:v>
                </c:pt>
                <c:pt idx="79">
                  <c:v>636</c:v>
                </c:pt>
                <c:pt idx="80">
                  <c:v>628</c:v>
                </c:pt>
                <c:pt idx="81">
                  <c:v>626</c:v>
                </c:pt>
                <c:pt idx="82">
                  <c:v>650</c:v>
                </c:pt>
                <c:pt idx="83">
                  <c:v>617</c:v>
                </c:pt>
                <c:pt idx="84">
                  <c:v>554</c:v>
                </c:pt>
                <c:pt idx="85">
                  <c:v>513</c:v>
                </c:pt>
                <c:pt idx="86">
                  <c:v>523</c:v>
                </c:pt>
                <c:pt idx="87">
                  <c:v>690</c:v>
                </c:pt>
                <c:pt idx="88">
                  <c:v>549.5</c:v>
                </c:pt>
                <c:pt idx="89">
                  <c:v>557.5</c:v>
                </c:pt>
                <c:pt idx="90">
                  <c:v>623</c:v>
                </c:pt>
                <c:pt idx="91">
                  <c:v>672</c:v>
                </c:pt>
                <c:pt idx="92">
                  <c:v>586</c:v>
                </c:pt>
                <c:pt idx="93">
                  <c:v>404</c:v>
                </c:pt>
                <c:pt idx="94">
                  <c:v>421</c:v>
                </c:pt>
                <c:pt idx="95">
                  <c:v>647</c:v>
                </c:pt>
                <c:pt idx="96">
                  <c:v>748</c:v>
                </c:pt>
                <c:pt idx="97">
                  <c:v>674</c:v>
                </c:pt>
                <c:pt idx="98">
                  <c:v>521</c:v>
                </c:pt>
                <c:pt idx="99">
                  <c:v>590</c:v>
                </c:pt>
                <c:pt idx="100">
                  <c:v>484</c:v>
                </c:pt>
                <c:pt idx="101">
                  <c:v>419</c:v>
                </c:pt>
                <c:pt idx="102">
                  <c:v>592</c:v>
                </c:pt>
                <c:pt idx="103">
                  <c:v>651</c:v>
                </c:pt>
                <c:pt idx="104">
                  <c:v>741</c:v>
                </c:pt>
                <c:pt idx="105">
                  <c:v>500</c:v>
                </c:pt>
                <c:pt idx="106">
                  <c:v>583</c:v>
                </c:pt>
                <c:pt idx="107">
                  <c:v>583</c:v>
                </c:pt>
                <c:pt idx="108">
                  <c:v>323</c:v>
                </c:pt>
                <c:pt idx="109">
                  <c:v>484</c:v>
                </c:pt>
                <c:pt idx="110">
                  <c:v>605</c:v>
                </c:pt>
                <c:pt idx="111">
                  <c:v>542</c:v>
                </c:pt>
                <c:pt idx="112">
                  <c:v>334</c:v>
                </c:pt>
                <c:pt idx="113">
                  <c:v>540</c:v>
                </c:pt>
                <c:pt idx="114">
                  <c:v>423</c:v>
                </c:pt>
                <c:pt idx="115">
                  <c:v>424</c:v>
                </c:pt>
                <c:pt idx="116">
                  <c:v>516</c:v>
                </c:pt>
                <c:pt idx="117">
                  <c:v>600</c:v>
                </c:pt>
                <c:pt idx="118">
                  <c:v>582</c:v>
                </c:pt>
                <c:pt idx="119">
                  <c:v>445</c:v>
                </c:pt>
                <c:pt idx="120">
                  <c:v>526</c:v>
                </c:pt>
                <c:pt idx="121">
                  <c:v>455</c:v>
                </c:pt>
                <c:pt idx="122">
                  <c:v>537</c:v>
                </c:pt>
                <c:pt idx="123">
                  <c:v>398</c:v>
                </c:pt>
                <c:pt idx="124">
                  <c:v>533</c:v>
                </c:pt>
                <c:pt idx="125">
                  <c:v>449</c:v>
                </c:pt>
                <c:pt idx="126">
                  <c:v>390</c:v>
                </c:pt>
                <c:pt idx="127">
                  <c:v>413</c:v>
                </c:pt>
                <c:pt idx="128">
                  <c:v>472</c:v>
                </c:pt>
                <c:pt idx="129">
                  <c:v>544</c:v>
                </c:pt>
                <c:pt idx="130">
                  <c:v>439</c:v>
                </c:pt>
                <c:pt idx="131">
                  <c:v>561</c:v>
                </c:pt>
                <c:pt idx="132">
                  <c:v>769</c:v>
                </c:pt>
                <c:pt idx="133">
                  <c:v>710</c:v>
                </c:pt>
                <c:pt idx="134">
                  <c:v>785</c:v>
                </c:pt>
                <c:pt idx="135">
                  <c:v>458</c:v>
                </c:pt>
                <c:pt idx="136">
                  <c:v>520</c:v>
                </c:pt>
                <c:pt idx="137">
                  <c:v>361</c:v>
                </c:pt>
                <c:pt idx="138">
                  <c:v>409</c:v>
                </c:pt>
                <c:pt idx="139">
                  <c:v>275</c:v>
                </c:pt>
                <c:pt idx="140">
                  <c:v>317</c:v>
                </c:pt>
                <c:pt idx="141">
                  <c:v>373</c:v>
                </c:pt>
                <c:pt idx="142">
                  <c:v>260</c:v>
                </c:pt>
                <c:pt idx="143">
                  <c:v>568</c:v>
                </c:pt>
                <c:pt idx="144">
                  <c:v>579</c:v>
                </c:pt>
                <c:pt idx="145">
                  <c:v>463</c:v>
                </c:pt>
                <c:pt idx="146">
                  <c:v>484</c:v>
                </c:pt>
                <c:pt idx="147">
                  <c:v>514</c:v>
                </c:pt>
                <c:pt idx="148">
                  <c:v>501</c:v>
                </c:pt>
                <c:pt idx="149">
                  <c:v>558</c:v>
                </c:pt>
                <c:pt idx="150">
                  <c:v>505</c:v>
                </c:pt>
                <c:pt idx="151">
                  <c:v>368</c:v>
                </c:pt>
                <c:pt idx="152">
                  <c:v>293</c:v>
                </c:pt>
                <c:pt idx="153">
                  <c:v>470</c:v>
                </c:pt>
                <c:pt idx="154">
                  <c:v>375</c:v>
                </c:pt>
                <c:pt idx="155">
                  <c:v>514</c:v>
                </c:pt>
                <c:pt idx="156">
                  <c:v>247</c:v>
                </c:pt>
                <c:pt idx="157">
                  <c:v>291</c:v>
                </c:pt>
                <c:pt idx="158">
                  <c:v>441</c:v>
                </c:pt>
                <c:pt idx="159">
                  <c:v>258</c:v>
                </c:pt>
                <c:pt idx="160">
                  <c:v>469</c:v>
                </c:pt>
                <c:pt idx="161">
                  <c:v>454</c:v>
                </c:pt>
                <c:pt idx="162">
                  <c:v>508</c:v>
                </c:pt>
                <c:pt idx="163">
                  <c:v>269</c:v>
                </c:pt>
                <c:pt idx="164">
                  <c:v>564</c:v>
                </c:pt>
                <c:pt idx="165">
                  <c:v>332</c:v>
                </c:pt>
                <c:pt idx="166">
                  <c:v>478</c:v>
                </c:pt>
                <c:pt idx="167">
                  <c:v>435</c:v>
                </c:pt>
                <c:pt idx="168">
                  <c:v>525</c:v>
                </c:pt>
                <c:pt idx="169">
                  <c:v>500</c:v>
                </c:pt>
                <c:pt idx="170">
                  <c:v>323</c:v>
                </c:pt>
                <c:pt idx="171">
                  <c:v>429</c:v>
                </c:pt>
                <c:pt idx="172">
                  <c:v>478</c:v>
                </c:pt>
                <c:pt idx="173">
                  <c:v>563</c:v>
                </c:pt>
                <c:pt idx="174">
                  <c:v>618</c:v>
                </c:pt>
                <c:pt idx="175">
                  <c:v>645</c:v>
                </c:pt>
                <c:pt idx="176">
                  <c:v>537</c:v>
                </c:pt>
                <c:pt idx="177">
                  <c:v>450</c:v>
                </c:pt>
                <c:pt idx="178">
                  <c:v>507</c:v>
                </c:pt>
                <c:pt idx="179">
                  <c:v>508</c:v>
                </c:pt>
                <c:pt idx="180">
                  <c:v>533</c:v>
                </c:pt>
                <c:pt idx="181">
                  <c:v>522</c:v>
                </c:pt>
                <c:pt idx="182">
                  <c:v>442</c:v>
                </c:pt>
                <c:pt idx="183">
                  <c:v>405</c:v>
                </c:pt>
                <c:pt idx="184">
                  <c:v>522</c:v>
                </c:pt>
                <c:pt idx="185">
                  <c:v>471</c:v>
                </c:pt>
                <c:pt idx="186">
                  <c:v>329</c:v>
                </c:pt>
                <c:pt idx="187">
                  <c:v>290</c:v>
                </c:pt>
                <c:pt idx="188">
                  <c:v>429</c:v>
                </c:pt>
                <c:pt idx="189">
                  <c:v>525</c:v>
                </c:pt>
                <c:pt idx="190">
                  <c:v>441</c:v>
                </c:pt>
                <c:pt idx="191">
                  <c:v>353</c:v>
                </c:pt>
                <c:pt idx="192">
                  <c:v>480</c:v>
                </c:pt>
                <c:pt idx="193">
                  <c:v>480</c:v>
                </c:pt>
                <c:pt idx="194">
                  <c:v>536</c:v>
                </c:pt>
                <c:pt idx="195">
                  <c:v>575</c:v>
                </c:pt>
                <c:pt idx="196">
                  <c:v>269</c:v>
                </c:pt>
                <c:pt idx="197">
                  <c:v>447</c:v>
                </c:pt>
                <c:pt idx="198">
                  <c:v>441</c:v>
                </c:pt>
                <c:pt idx="199">
                  <c:v>479</c:v>
                </c:pt>
                <c:pt idx="200">
                  <c:v>341</c:v>
                </c:pt>
                <c:pt idx="201">
                  <c:v>534</c:v>
                </c:pt>
                <c:pt idx="202">
                  <c:v>486</c:v>
                </c:pt>
                <c:pt idx="203">
                  <c:v>577</c:v>
                </c:pt>
                <c:pt idx="204">
                  <c:v>465</c:v>
                </c:pt>
                <c:pt idx="205">
                  <c:v>203</c:v>
                </c:pt>
                <c:pt idx="206">
                  <c:v>381</c:v>
                </c:pt>
                <c:pt idx="207">
                  <c:v>523</c:v>
                </c:pt>
                <c:pt idx="208">
                  <c:v>391</c:v>
                </c:pt>
                <c:pt idx="209">
                  <c:v>555</c:v>
                </c:pt>
                <c:pt idx="210">
                  <c:v>565</c:v>
                </c:pt>
                <c:pt idx="211">
                  <c:v>423</c:v>
                </c:pt>
                <c:pt idx="212">
                  <c:v>335</c:v>
                </c:pt>
                <c:pt idx="213">
                  <c:v>338</c:v>
                </c:pt>
                <c:pt idx="214">
                  <c:v>400</c:v>
                </c:pt>
                <c:pt idx="215">
                  <c:v>476</c:v>
                </c:pt>
                <c:pt idx="216">
                  <c:v>510</c:v>
                </c:pt>
                <c:pt idx="217">
                  <c:v>414</c:v>
                </c:pt>
                <c:pt idx="218">
                  <c:v>702</c:v>
                </c:pt>
                <c:pt idx="219">
                  <c:v>324</c:v>
                </c:pt>
                <c:pt idx="220">
                  <c:v>439</c:v>
                </c:pt>
                <c:pt idx="221">
                  <c:v>313</c:v>
                </c:pt>
                <c:pt idx="222">
                  <c:v>385</c:v>
                </c:pt>
                <c:pt idx="223">
                  <c:v>456</c:v>
                </c:pt>
                <c:pt idx="224">
                  <c:v>325</c:v>
                </c:pt>
                <c:pt idx="225">
                  <c:v>583</c:v>
                </c:pt>
                <c:pt idx="226">
                  <c:v>430</c:v>
                </c:pt>
                <c:pt idx="227">
                  <c:v>450</c:v>
                </c:pt>
                <c:pt idx="228">
                  <c:v>500</c:v>
                </c:pt>
                <c:pt idx="229">
                  <c:v>497</c:v>
                </c:pt>
                <c:pt idx="230">
                  <c:v>520</c:v>
                </c:pt>
                <c:pt idx="231">
                  <c:v>272</c:v>
                </c:pt>
                <c:pt idx="232">
                  <c:v>509</c:v>
                </c:pt>
                <c:pt idx="233">
                  <c:v>259</c:v>
                </c:pt>
                <c:pt idx="234">
                  <c:v>448</c:v>
                </c:pt>
                <c:pt idx="235">
                  <c:v>301</c:v>
                </c:pt>
                <c:pt idx="236">
                  <c:v>578</c:v>
                </c:pt>
                <c:pt idx="237">
                  <c:v>499</c:v>
                </c:pt>
                <c:pt idx="238">
                  <c:v>471</c:v>
                </c:pt>
                <c:pt idx="239">
                  <c:v>391</c:v>
                </c:pt>
                <c:pt idx="240">
                  <c:v>306</c:v>
                </c:pt>
                <c:pt idx="241">
                  <c:v>340</c:v>
                </c:pt>
                <c:pt idx="242">
                  <c:v>285</c:v>
                </c:pt>
                <c:pt idx="243">
                  <c:v>309</c:v>
                </c:pt>
                <c:pt idx="244">
                  <c:v>458</c:v>
                </c:pt>
                <c:pt idx="245">
                  <c:v>512</c:v>
                </c:pt>
                <c:pt idx="246">
                  <c:v>244</c:v>
                </c:pt>
                <c:pt idx="247">
                  <c:v>522</c:v>
                </c:pt>
                <c:pt idx="248">
                  <c:v>451</c:v>
                </c:pt>
                <c:pt idx="249">
                  <c:v>458</c:v>
                </c:pt>
                <c:pt idx="250">
                  <c:v>409</c:v>
                </c:pt>
                <c:pt idx="251">
                  <c:v>347</c:v>
                </c:pt>
                <c:pt idx="252">
                  <c:v>351</c:v>
                </c:pt>
                <c:pt idx="253">
                  <c:v>500</c:v>
                </c:pt>
                <c:pt idx="254">
                  <c:v>341</c:v>
                </c:pt>
                <c:pt idx="255">
                  <c:v>346</c:v>
                </c:pt>
                <c:pt idx="256">
                  <c:v>590</c:v>
                </c:pt>
                <c:pt idx="257">
                  <c:v>335</c:v>
                </c:pt>
                <c:pt idx="258">
                  <c:v>428</c:v>
                </c:pt>
                <c:pt idx="259">
                  <c:v>470</c:v>
                </c:pt>
                <c:pt idx="260">
                  <c:v>529</c:v>
                </c:pt>
                <c:pt idx="261">
                  <c:v>364</c:v>
                </c:pt>
                <c:pt idx="262">
                  <c:v>503</c:v>
                </c:pt>
                <c:pt idx="263">
                  <c:v>308</c:v>
                </c:pt>
                <c:pt idx="264">
                  <c:v>448</c:v>
                </c:pt>
                <c:pt idx="265">
                  <c:v>429</c:v>
                </c:pt>
                <c:pt idx="266">
                  <c:v>382</c:v>
                </c:pt>
                <c:pt idx="267">
                  <c:v>291</c:v>
                </c:pt>
                <c:pt idx="268">
                  <c:v>452</c:v>
                </c:pt>
                <c:pt idx="269">
                  <c:v>175</c:v>
                </c:pt>
                <c:pt idx="270">
                  <c:v>272</c:v>
                </c:pt>
                <c:pt idx="271">
                  <c:v>360</c:v>
                </c:pt>
                <c:pt idx="272">
                  <c:v>324</c:v>
                </c:pt>
                <c:pt idx="273">
                  <c:v>544</c:v>
                </c:pt>
                <c:pt idx="274">
                  <c:v>302</c:v>
                </c:pt>
                <c:pt idx="275">
                  <c:v>381</c:v>
                </c:pt>
                <c:pt idx="276">
                  <c:v>522</c:v>
                </c:pt>
                <c:pt idx="277">
                  <c:v>500</c:v>
                </c:pt>
                <c:pt idx="278">
                  <c:v>564</c:v>
                </c:pt>
                <c:pt idx="279">
                  <c:v>461</c:v>
                </c:pt>
                <c:pt idx="280">
                  <c:v>533</c:v>
                </c:pt>
                <c:pt idx="281">
                  <c:v>488</c:v>
                </c:pt>
                <c:pt idx="282">
                  <c:v>414</c:v>
                </c:pt>
                <c:pt idx="283">
                  <c:v>150</c:v>
                </c:pt>
                <c:pt idx="284">
                  <c:v>409</c:v>
                </c:pt>
                <c:pt idx="285">
                  <c:v>501</c:v>
                </c:pt>
                <c:pt idx="286">
                  <c:v>400</c:v>
                </c:pt>
                <c:pt idx="287">
                  <c:v>353</c:v>
                </c:pt>
                <c:pt idx="288">
                  <c:v>485</c:v>
                </c:pt>
                <c:pt idx="289">
                  <c:v>356</c:v>
                </c:pt>
                <c:pt idx="290">
                  <c:v>365</c:v>
                </c:pt>
                <c:pt idx="291">
                  <c:v>410</c:v>
                </c:pt>
                <c:pt idx="292">
                  <c:v>412</c:v>
                </c:pt>
                <c:pt idx="293">
                  <c:v>392</c:v>
                </c:pt>
                <c:pt idx="294">
                  <c:v>470</c:v>
                </c:pt>
                <c:pt idx="295">
                  <c:v>321</c:v>
                </c:pt>
                <c:pt idx="296">
                  <c:v>489</c:v>
                </c:pt>
                <c:pt idx="297">
                  <c:v>469</c:v>
                </c:pt>
                <c:pt idx="298">
                  <c:v>374</c:v>
                </c:pt>
                <c:pt idx="299">
                  <c:v>515</c:v>
                </c:pt>
                <c:pt idx="300">
                  <c:v>442</c:v>
                </c:pt>
                <c:pt idx="301">
                  <c:v>686</c:v>
                </c:pt>
                <c:pt idx="302">
                  <c:v>462</c:v>
                </c:pt>
                <c:pt idx="303">
                  <c:v>460</c:v>
                </c:pt>
                <c:pt idx="304">
                  <c:v>542</c:v>
                </c:pt>
                <c:pt idx="305">
                  <c:v>293</c:v>
                </c:pt>
                <c:pt idx="306">
                  <c:v>396</c:v>
                </c:pt>
                <c:pt idx="307">
                  <c:v>453</c:v>
                </c:pt>
                <c:pt idx="308">
                  <c:v>512</c:v>
                </c:pt>
                <c:pt idx="309">
                  <c:v>475</c:v>
                </c:pt>
                <c:pt idx="310">
                  <c:v>370</c:v>
                </c:pt>
                <c:pt idx="311">
                  <c:v>388</c:v>
                </c:pt>
                <c:pt idx="312">
                  <c:v>459</c:v>
                </c:pt>
                <c:pt idx="313">
                  <c:v>337</c:v>
                </c:pt>
                <c:pt idx="314">
                  <c:v>567</c:v>
                </c:pt>
                <c:pt idx="315">
                  <c:v>517</c:v>
                </c:pt>
                <c:pt idx="316">
                  <c:v>528</c:v>
                </c:pt>
                <c:pt idx="317">
                  <c:v>352</c:v>
                </c:pt>
                <c:pt idx="318">
                  <c:v>368</c:v>
                </c:pt>
                <c:pt idx="319">
                  <c:v>479</c:v>
                </c:pt>
                <c:pt idx="320">
                  <c:v>300</c:v>
                </c:pt>
                <c:pt idx="321">
                  <c:v>508</c:v>
                </c:pt>
                <c:pt idx="322">
                  <c:v>535</c:v>
                </c:pt>
                <c:pt idx="323">
                  <c:v>448</c:v>
                </c:pt>
                <c:pt idx="324">
                  <c:v>543</c:v>
                </c:pt>
                <c:pt idx="325">
                  <c:v>524</c:v>
                </c:pt>
                <c:pt idx="326">
                  <c:v>542</c:v>
                </c:pt>
                <c:pt idx="327">
                  <c:v>535</c:v>
                </c:pt>
                <c:pt idx="328">
                  <c:v>600</c:v>
                </c:pt>
                <c:pt idx="329">
                  <c:v>573</c:v>
                </c:pt>
                <c:pt idx="330">
                  <c:v>556</c:v>
                </c:pt>
                <c:pt idx="331">
                  <c:v>455</c:v>
                </c:pt>
                <c:pt idx="332">
                  <c:v>401</c:v>
                </c:pt>
                <c:pt idx="333">
                  <c:v>558</c:v>
                </c:pt>
                <c:pt idx="334">
                  <c:v>620</c:v>
                </c:pt>
                <c:pt idx="335">
                  <c:v>510</c:v>
                </c:pt>
                <c:pt idx="336">
                  <c:v>568</c:v>
                </c:pt>
                <c:pt idx="337">
                  <c:v>464</c:v>
                </c:pt>
                <c:pt idx="338">
                  <c:v>479</c:v>
                </c:pt>
                <c:pt idx="339">
                  <c:v>582</c:v>
                </c:pt>
                <c:pt idx="340">
                  <c:v>412</c:v>
                </c:pt>
                <c:pt idx="341">
                  <c:v>441</c:v>
                </c:pt>
                <c:pt idx="342">
                  <c:v>544</c:v>
                </c:pt>
                <c:pt idx="343">
                  <c:v>408</c:v>
                </c:pt>
                <c:pt idx="344">
                  <c:v>526</c:v>
                </c:pt>
                <c:pt idx="345">
                  <c:v>515</c:v>
                </c:pt>
                <c:pt idx="346">
                  <c:v>546</c:v>
                </c:pt>
                <c:pt idx="347">
                  <c:v>621</c:v>
                </c:pt>
                <c:pt idx="348">
                  <c:v>617</c:v>
                </c:pt>
                <c:pt idx="349">
                  <c:v>515</c:v>
                </c:pt>
                <c:pt idx="350">
                  <c:v>601</c:v>
                </c:pt>
                <c:pt idx="351">
                  <c:v>477</c:v>
                </c:pt>
                <c:pt idx="352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2-4D90-B55F-2465AD4B5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922064"/>
        <c:axId val="375918704"/>
      </c:lineChart>
      <c:catAx>
        <c:axId val="37592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5918704"/>
        <c:crosses val="autoZero"/>
        <c:auto val="1"/>
        <c:lblAlgn val="ctr"/>
        <c:lblOffset val="100"/>
        <c:noMultiLvlLbl val="0"/>
      </c:catAx>
      <c:valAx>
        <c:axId val="3759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592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276889</xdr:colOff>
      <xdr:row>0</xdr:row>
      <xdr:rowOff>55378</xdr:rowOff>
    </xdr:from>
    <xdr:to>
      <xdr:col>31</xdr:col>
      <xdr:colOff>365494</xdr:colOff>
      <xdr:row>13</xdr:row>
      <xdr:rowOff>204899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CE32C3B-831C-41A3-8276-BC087AF5B8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weł Wolanowski" refreshedDate="45960.396873611113" createdVersion="8" refreshedVersion="8" minRefreshableVersion="3" recordCount="2500" xr:uid="{174509B3-2A77-479E-B280-63BDD07FBF1B}">
  <cacheSource type="worksheet">
    <worksheetSource name="Tabela2"/>
  </cacheSource>
  <cacheFields count="8">
    <cacheField name="data" numFmtId="14">
      <sharedItems containsSemiMixedTypes="0" containsNonDate="0" containsDate="1" containsString="0" minDate="1899-12-31T00:00:00" maxDate="2924-11-17T00:00:00" count="356"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1T00:00:00"/>
        <d v="2025-01-02T00:00:00"/>
        <d v="2025-01-03T00:00:00"/>
        <d v="2025-01-04T00:00:00"/>
        <d v="2025-01-05T00:00:00"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0T00:00:00"/>
        <d v="2025-01-21T00:00:00"/>
        <d v="2025-01-22T00:00:00"/>
        <d v="2025-01-23T00:00:00"/>
        <d v="2025-01-24T00:00:00"/>
        <d v="2025-01-25T00:00:00"/>
        <d v="2025-01-26T00:00:00"/>
        <d v="2025-01-27T00:00:00"/>
        <d v="2025-01-28T00:00:00"/>
        <d v="2025-01-29T00:00:00"/>
        <d v="2025-01-30T00:00:00"/>
        <d v="2025-01-31T00:00:00"/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01T00:00:00"/>
        <d v="2025-10-02T00:00:00"/>
        <d v="2025-10-03T00:00:00"/>
        <d v="2025-10-04T00:00:00"/>
        <d v="2025-10-05T00:00:00"/>
        <d v="2025-10-06T00:00:00"/>
        <d v="2025-10-07T00:00:00"/>
        <d v="2025-10-08T00:00:00"/>
        <d v="2025-10-09T00:00:00"/>
        <d v="2025-10-10T00:00:00"/>
        <d v="2025-10-11T00:00:00"/>
        <d v="2025-10-12T00:00:00"/>
        <d v="2025-10-13T00:00:00"/>
        <d v="2025-10-14T00:00:00"/>
        <d v="2025-10-15T00:00:00"/>
        <d v="2025-10-16T00:00:00"/>
        <d v="2025-10-17T00:00:00"/>
        <d v="2025-10-18T00:00:00"/>
        <d v="2025-10-19T00:00:00"/>
        <d v="2025-10-20T00:00:00"/>
        <d v="2025-10-21T00:00:00"/>
        <d v="2025-10-22T00:00:00"/>
        <d v="2025-10-23T00:00:00"/>
        <d v="2025-10-24T00:00:00"/>
        <d v="2025-10-25T00:00:00"/>
        <d v="2025-10-26T00:00:00"/>
        <d v="2025-10-27T00:00:00"/>
        <d v="2025-10-28T00:00:00"/>
        <d v="2025-10-29T00:00:00"/>
        <d v="2025-10-30T00:00:00"/>
        <d v="1899-12-31T00:00:00" u="1"/>
        <d v="2025-11-16T00:00:00" u="1"/>
        <d v="2924-11-16T00:00:00" u="1"/>
      </sharedItems>
    </cacheField>
    <cacheField name="posiłek nr" numFmtId="0">
      <sharedItems containsSemiMixedTypes="0" containsString="0" containsNumber="1" containsInteger="1" minValue="1" maxValue="5"/>
    </cacheField>
    <cacheField name="porcja [g]" numFmtId="0">
      <sharedItems containsSemiMixedTypes="0" containsString="0" containsNumber="1" minValue="0.33333333333333331" maxValue="305"/>
    </cacheField>
    <cacheField name="karma" numFmtId="0">
      <sharedItems/>
    </cacheField>
    <cacheField name="kalorie [kcal]" numFmtId="164">
      <sharedItems containsString="0" containsBlank="1" containsNumber="1" minValue="0" maxValue="686.7"/>
    </cacheField>
    <cacheField name="% dziennej" numFmtId="9">
      <sharedItems containsMixedTypes="1" containsNumber="1" minValue="1.0849909584086801E-2" maxValue="2.3715415019762847"/>
    </cacheField>
    <cacheField name="waga [kg]" numFmtId="0">
      <sharedItems containsSemiMixedTypes="0" containsString="0" containsNumber="1" minValue="3.3" maxValue="12.7"/>
    </cacheField>
    <cacheField name="Pole1" numFmtId="0" formula="'porcja [g]'/'waga [kg]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x v="0"/>
    <n v="1"/>
    <n v="20"/>
    <s v="Wiejska Zagroda Jagnięcina ze Szpinakiem"/>
    <n v="76.3"/>
    <n v="0.2635046113306983"/>
    <n v="3.3"/>
  </r>
  <r>
    <x v="0"/>
    <n v="2"/>
    <n v="35"/>
    <s v="Wiejska Zagroda Jagnięcina ze Szpinakiem"/>
    <n v="133.52500000000001"/>
    <n v="0.46113306982872204"/>
    <n v="3.3"/>
  </r>
  <r>
    <x v="0"/>
    <n v="3"/>
    <n v="58"/>
    <s v="Brit Mono Protein Beef &amp; Rice"/>
    <m/>
    <n v="0.31464737793851721"/>
    <n v="3.3"/>
  </r>
  <r>
    <x v="0"/>
    <n v="4"/>
    <n v="41"/>
    <s v="Brit Mono Protein Beef &amp; Rice"/>
    <m/>
    <n v="0.22242314647377942"/>
    <n v="3.3"/>
  </r>
  <r>
    <x v="0"/>
    <n v="5"/>
    <n v="19"/>
    <s v="Wiejska Zagroda Jagnięcina ze Szpinakiem"/>
    <n v="72.484999999999999"/>
    <n v="0.25032938076416339"/>
    <n v="3.3"/>
  </r>
  <r>
    <x v="1"/>
    <n v="1"/>
    <n v="29"/>
    <s v="Wiejska Zagroda Jagnięcina ze Szpinakiem"/>
    <n v="110.63500000000001"/>
    <n v="0.38208168642951257"/>
    <n v="3.3"/>
  </r>
  <r>
    <x v="1"/>
    <n v="2"/>
    <n v="15"/>
    <s v="Wiejska Zagroda Jagnięcina ze Szpinakiem"/>
    <n v="57.225000000000001"/>
    <n v="0.19762845849802374"/>
    <n v="3.3"/>
  </r>
  <r>
    <x v="1"/>
    <n v="3"/>
    <n v="20"/>
    <s v="Wiejska Zagroda Jagnięcina ze Szpinakiem"/>
    <n v="76.3"/>
    <n v="0.2635046113306983"/>
    <n v="3.3"/>
  </r>
  <r>
    <x v="1"/>
    <n v="4"/>
    <n v="23"/>
    <s v="Wiejska Zagroda Jagnięcina ze Szpinakiem"/>
    <n v="87.745000000000005"/>
    <n v="0.30303030303030304"/>
    <n v="3.3"/>
  </r>
  <r>
    <x v="1"/>
    <n v="5"/>
    <n v="42"/>
    <s v="Wiejska Zagroda Jagnięcina ze Szpinakiem"/>
    <n v="160.22999999999999"/>
    <n v="0.55335968379446643"/>
    <n v="3.3"/>
  </r>
  <r>
    <x v="2"/>
    <n v="1"/>
    <n v="24"/>
    <s v="Wiejska Zagroda Jagnięcina ze Szpinakiem"/>
    <n v="91.56"/>
    <n v="0.31620553359683801"/>
    <n v="3.3"/>
  </r>
  <r>
    <x v="2"/>
    <n v="2"/>
    <n v="26"/>
    <s v="Wiejska Zagroda Jagnięcina ze Szpinakiem"/>
    <n v="99.19"/>
    <n v="0.34255599472990783"/>
    <n v="3.3"/>
  </r>
  <r>
    <x v="2"/>
    <n v="3"/>
    <n v="34"/>
    <s v="Wiejska Zagroda Jagnięcina ze Szpinakiem"/>
    <n v="129.71"/>
    <n v="0.44795783926218713"/>
    <n v="3.3"/>
  </r>
  <r>
    <x v="2"/>
    <n v="3"/>
    <n v="3"/>
    <s v="MACED Super Premium Steki Wołowe"/>
    <n v="10.379999999999999"/>
    <s v=""/>
    <n v="3.3"/>
  </r>
  <r>
    <x v="2"/>
    <n v="4"/>
    <n v="29"/>
    <s v="Wiejska Zagroda Jagnięcina ze Szpinakiem"/>
    <n v="110.63500000000001"/>
    <n v="0.38208168642951257"/>
    <n v="3.3"/>
  </r>
  <r>
    <x v="2"/>
    <n v="4"/>
    <n v="13"/>
    <s v="Woolf Duck kostki"/>
    <n v="0"/>
    <s v=""/>
    <n v="3.3"/>
  </r>
  <r>
    <x v="2"/>
    <n v="5"/>
    <n v="15"/>
    <s v="Wiejska Zagroda Jagnięcina ze Szpinakiem"/>
    <n v="57.225000000000001"/>
    <n v="0.19762845849802374"/>
    <n v="3.3"/>
  </r>
  <r>
    <x v="3"/>
    <n v="1"/>
    <n v="30"/>
    <s v="Wiejska Zagroda Jagnięcina ze Szpinakiem"/>
    <n v="114.45"/>
    <n v="0.39525691699604748"/>
    <n v="3.3"/>
  </r>
  <r>
    <x v="3"/>
    <n v="2"/>
    <n v="25"/>
    <s v="Wiejska Zagroda Jagnięcina ze Szpinakiem"/>
    <n v="95.375"/>
    <n v="0.32938076416337292"/>
    <n v="3.3"/>
  </r>
  <r>
    <x v="3"/>
    <n v="3"/>
    <n v="92"/>
    <s v="Brit Mono Protein Beef &amp; Rice"/>
    <n v="0"/>
    <n v="0.4990958408679928"/>
    <n v="3.3"/>
  </r>
  <r>
    <x v="3"/>
    <n v="3"/>
    <n v="1.3333333333333333"/>
    <s v="Woolf Duck kostki"/>
    <n v="0"/>
    <s v=""/>
    <n v="3.3"/>
  </r>
  <r>
    <x v="3"/>
    <n v="4"/>
    <n v="115"/>
    <s v="Brit Mono Protein Beef &amp; Rice"/>
    <n v="0"/>
    <n v="0.62386980108499102"/>
    <n v="3.3"/>
  </r>
  <r>
    <x v="4"/>
    <n v="1"/>
    <n v="39"/>
    <s v="Brit Mono Protein Beef &amp; Rice"/>
    <n v="0"/>
    <n v="0.2115732368896926"/>
    <n v="3.3"/>
  </r>
  <r>
    <x v="4"/>
    <n v="2"/>
    <n v="25"/>
    <s v="Wiejska Zagroda Jagnięcina ze Szpinakiem"/>
    <n v="95.375"/>
    <n v="0.32938076416337292"/>
    <n v="3.3"/>
  </r>
  <r>
    <x v="4"/>
    <n v="3"/>
    <n v="25"/>
    <s v="Wiejska Zagroda Jagnięcina ze Szpinakiem"/>
    <n v="95.375"/>
    <n v="0.32938076416337292"/>
    <n v="3.3"/>
  </r>
  <r>
    <x v="4"/>
    <n v="3"/>
    <n v="3"/>
    <s v="MACED Super Premium Steki Wołowe"/>
    <n v="10.379999999999999"/>
    <s v=""/>
    <n v="3.3"/>
  </r>
  <r>
    <x v="4"/>
    <n v="3"/>
    <n v="3"/>
    <s v="Woolf Duck kostki"/>
    <n v="0"/>
    <s v=""/>
    <n v="3.3"/>
  </r>
  <r>
    <x v="4"/>
    <n v="4"/>
    <n v="42"/>
    <s v="Brit Mono Protein Beef &amp; Rice"/>
    <n v="0"/>
    <n v="0.22784810126582281"/>
    <n v="3.3"/>
  </r>
  <r>
    <x v="5"/>
    <n v="1"/>
    <n v="26"/>
    <s v="Wiejska Zagroda Jagnięcina ze Szpinakiem"/>
    <n v="99.19"/>
    <n v="0.34255599472990783"/>
    <n v="3.3"/>
  </r>
  <r>
    <x v="5"/>
    <n v="2"/>
    <n v="40"/>
    <s v="Brit Mono Protein Beef &amp; Rice"/>
    <n v="0"/>
    <n v="0.21699819168173601"/>
    <n v="3.3"/>
  </r>
  <r>
    <x v="5"/>
    <n v="2"/>
    <n v="2"/>
    <s v="MACED Super Premium Steki Wołowe"/>
    <n v="6.92"/>
    <s v=""/>
    <n v="3.3"/>
  </r>
  <r>
    <x v="5"/>
    <n v="2"/>
    <n v="13"/>
    <s v="Wiejska Zagroda Jagnięcina ze Szpinakiem"/>
    <n v="49.594999999999999"/>
    <n v="0.17127799736495392"/>
    <n v="3.3"/>
  </r>
  <r>
    <x v="5"/>
    <n v="2"/>
    <n v="2"/>
    <s v="Woolf Duck kostki"/>
    <n v="0"/>
    <s v=""/>
    <n v="3.3"/>
  </r>
  <r>
    <x v="5"/>
    <n v="3"/>
    <n v="13"/>
    <s v="Wiejska Zagroda Jagnięcina ze Szpinakiem"/>
    <n v="49.594999999999999"/>
    <n v="0.17127799736495392"/>
    <n v="3.3"/>
  </r>
  <r>
    <x v="5"/>
    <n v="4"/>
    <n v="22"/>
    <s v="Wiejska Zagroda Jagnięcina ze Szpinakiem"/>
    <n v="83.929999999999993"/>
    <n v="0.28985507246376813"/>
    <n v="3.3"/>
  </r>
  <r>
    <x v="6"/>
    <n v="1"/>
    <n v="28"/>
    <s v="Wiejska Zagroda Jagnięcina ze Szpinakiem"/>
    <n v="106.82"/>
    <n v="0.36890645586297766"/>
    <n v="3.8"/>
  </r>
  <r>
    <x v="6"/>
    <n v="1"/>
    <n v="5"/>
    <s v="Woolf Duck kostki"/>
    <n v="0"/>
    <s v=""/>
    <n v="3.8"/>
  </r>
  <r>
    <x v="6"/>
    <n v="2"/>
    <n v="56"/>
    <s v="Brit Mono Protein Beef &amp; Rice"/>
    <n v="0"/>
    <n v="0.30379746835443039"/>
    <n v="3.8"/>
  </r>
  <r>
    <x v="6"/>
    <n v="3"/>
    <n v="25"/>
    <s v="Wiejska Zagroda Jagnięcina ze Szpinakiem"/>
    <n v="95.375"/>
    <n v="0.32938076416337292"/>
    <n v="3.8"/>
  </r>
  <r>
    <x v="6"/>
    <n v="4"/>
    <n v="25"/>
    <s v="Wiejska Zagroda Jagnięcina ze Szpinakiem"/>
    <n v="95.375"/>
    <n v="0.32938076416337292"/>
    <n v="3.8"/>
  </r>
  <r>
    <x v="6"/>
    <n v="5"/>
    <n v="121"/>
    <s v="Brit Mono Protein Beef &amp; Rice"/>
    <n v="0"/>
    <n v="0.65641952983725138"/>
    <n v="3.8"/>
  </r>
  <r>
    <x v="7"/>
    <n v="1"/>
    <n v="79"/>
    <s v="Brit Mono Protein Beef &amp; Rice"/>
    <n v="0"/>
    <n v="0.4285714285714286"/>
    <n v="3.8"/>
  </r>
  <r>
    <x v="7"/>
    <n v="2"/>
    <n v="25"/>
    <s v="Wiejska Zagroda Jagnięcina ze Szpinakiem"/>
    <n v="95.375"/>
    <n v="0.32938076416337292"/>
    <n v="3.8"/>
  </r>
  <r>
    <x v="7"/>
    <n v="3"/>
    <n v="25"/>
    <s v="Wiejska Zagroda Jagnięcina ze Szpinakiem"/>
    <n v="95.375"/>
    <n v="0.32938076416337292"/>
    <n v="3.8"/>
  </r>
  <r>
    <x v="7"/>
    <n v="4"/>
    <n v="121"/>
    <s v="Brit Mono Protein Turkey &amp; Sweet Potato"/>
    <n v="0"/>
    <n v="0.58801295896328298"/>
    <n v="3.8"/>
  </r>
  <r>
    <x v="7"/>
    <n v="5"/>
    <n v="40"/>
    <s v="Brit Mono Protein Beef &amp; Rice"/>
    <n v="0"/>
    <n v="0.21699819168173601"/>
    <n v="3.8"/>
  </r>
  <r>
    <x v="8"/>
    <n v="1"/>
    <n v="111"/>
    <s v="Brit Mono Protein Beef &amp; Rice"/>
    <n v="0"/>
    <n v="0.60216998191681748"/>
    <n v="3.8"/>
  </r>
  <r>
    <x v="8"/>
    <n v="2"/>
    <n v="21"/>
    <s v="Wiejska Zagroda Jagnięcina ze Szpinakiem"/>
    <n v="80.114999999999995"/>
    <n v="0.27667984189723321"/>
    <n v="3.8"/>
  </r>
  <r>
    <x v="8"/>
    <n v="3"/>
    <n v="106"/>
    <s v="Brit Mono Protein Turkey &amp; Sweet Potato"/>
    <n v="0"/>
    <n v="0.51511879049676024"/>
    <n v="3.8"/>
  </r>
  <r>
    <x v="8"/>
    <n v="4"/>
    <n v="31"/>
    <s v="Wiejska Zagroda Jagnięcina ze Szpinakiem"/>
    <n v="118.265"/>
    <n v="0.40843214756258239"/>
    <n v="3.8"/>
  </r>
  <r>
    <x v="8"/>
    <n v="5"/>
    <n v="87"/>
    <s v="Brit Mono Protein Beef &amp; Rice"/>
    <n v="0"/>
    <n v="0.47197106690777579"/>
    <n v="3.8"/>
  </r>
  <r>
    <x v="8"/>
    <n v="5"/>
    <n v="5"/>
    <s v="MACED Super Premium Steki Wołowe"/>
    <n v="17.3"/>
    <s v=""/>
    <n v="3.8"/>
  </r>
  <r>
    <x v="9"/>
    <n v="1"/>
    <n v="91"/>
    <s v="Brit Mono Protein Beef &amp; Rice"/>
    <n v="0"/>
    <n v="0.49367088607594944"/>
    <n v="3.8"/>
  </r>
  <r>
    <x v="9"/>
    <n v="2"/>
    <n v="4"/>
    <s v="Biodrówka wieprzowa mielona"/>
    <n v="0"/>
    <s v=""/>
    <n v="3.8"/>
  </r>
  <r>
    <x v="9"/>
    <n v="2"/>
    <n v="33"/>
    <s v="Wiejska Zagroda Jagnięcina ze Szpinakiem"/>
    <n v="125.895"/>
    <n v="0.43478260869565222"/>
    <n v="3.8"/>
  </r>
  <r>
    <x v="9"/>
    <n v="3"/>
    <n v="91"/>
    <s v="Brit Mono Protein Turkey &amp; Sweet Potato"/>
    <n v="0"/>
    <n v="0.4422246220302376"/>
    <n v="3.8"/>
  </r>
  <r>
    <x v="9"/>
    <n v="4"/>
    <n v="33"/>
    <s v="Wiejska Zagroda Jagnięcina ze Szpinakiem"/>
    <n v="125.895"/>
    <n v="0.43478260869565222"/>
    <n v="3.8"/>
  </r>
  <r>
    <x v="9"/>
    <n v="5"/>
    <n v="92"/>
    <s v="Brit Mono Protein Beef &amp; Rice"/>
    <n v="0"/>
    <n v="0.4990958408679928"/>
    <n v="3.8"/>
  </r>
  <r>
    <x v="9"/>
    <n v="5"/>
    <n v="5"/>
    <s v="Woolf Rabbit kostki"/>
    <n v="0"/>
    <s v=""/>
    <n v="3.8"/>
  </r>
  <r>
    <x v="10"/>
    <n v="1"/>
    <n v="102"/>
    <s v="Brit Mono Protein Beef &amp; Rice"/>
    <n v="0"/>
    <n v="0.55334538878842687"/>
    <n v="4.3"/>
  </r>
  <r>
    <x v="10"/>
    <n v="2"/>
    <n v="27"/>
    <s v="Wiejska Zagroda Jagnięcina ze Szpinakiem"/>
    <n v="103.005"/>
    <n v="0.35573122529644274"/>
    <n v="4.3"/>
  </r>
  <r>
    <x v="10"/>
    <n v="2"/>
    <n v="7"/>
    <s v="Woolf Rabbit kostki"/>
    <n v="0"/>
    <s v=""/>
    <n v="4.3"/>
  </r>
  <r>
    <x v="10"/>
    <n v="3"/>
    <n v="24"/>
    <s v="Biodrówka wieprzowa mielona"/>
    <n v="0"/>
    <s v=""/>
    <n v="4.3"/>
  </r>
  <r>
    <x v="10"/>
    <n v="3"/>
    <n v="86"/>
    <s v="Brit Mono Protein Turkey &amp; Sweet Potato"/>
    <n v="0"/>
    <n v="0.41792656587473004"/>
    <n v="4.3"/>
  </r>
  <r>
    <x v="10"/>
    <n v="3"/>
    <n v="1"/>
    <s v="Woolf Rabbit kostki"/>
    <n v="0"/>
    <s v=""/>
    <n v="4.3"/>
  </r>
  <r>
    <x v="10"/>
    <n v="4"/>
    <n v="44"/>
    <s v="Wiejska Zagroda Jagnięcina ze Szpinakiem"/>
    <n v="167.85999999999999"/>
    <n v="0.57971014492753625"/>
    <n v="4.3"/>
  </r>
  <r>
    <x v="10"/>
    <n v="5"/>
    <n v="84"/>
    <s v="Brit Mono Protein Beef &amp; Rice"/>
    <n v="0"/>
    <n v="0.45569620253164561"/>
    <n v="4.3"/>
  </r>
  <r>
    <x v="11"/>
    <n v="1"/>
    <n v="87"/>
    <s v="Brit Mono Protein Beef &amp; Rice"/>
    <n v="0"/>
    <n v="0.47197106690777579"/>
    <n v="4.3"/>
  </r>
  <r>
    <x v="11"/>
    <n v="1"/>
    <n v="5"/>
    <s v="Woolf Rabbit kostki"/>
    <n v="0"/>
    <s v=""/>
    <n v="4.3"/>
  </r>
  <r>
    <x v="11"/>
    <n v="2"/>
    <n v="44"/>
    <s v="Wiejska Zagroda Jagnięcina ze Szpinakiem"/>
    <n v="167.85999999999999"/>
    <n v="0.57971014492753625"/>
    <n v="4.3"/>
  </r>
  <r>
    <x v="11"/>
    <n v="3"/>
    <n v="35"/>
    <s v="Wiejska Zagroda Jagnięcina ze Szpinakiem"/>
    <n v="133.52500000000001"/>
    <n v="0.46113306982872204"/>
    <n v="4.3"/>
  </r>
  <r>
    <x v="11"/>
    <n v="3"/>
    <n v="81"/>
    <s v="Brit Mono Protein Lamb &amp; Rice"/>
    <n v="0"/>
    <n v="0.33333333333333331"/>
    <n v="4.3"/>
  </r>
  <r>
    <x v="11"/>
    <n v="4"/>
    <n v="2"/>
    <s v="Woolf Rabbit kostki"/>
    <n v="0"/>
    <s v=""/>
    <n v="4.3"/>
  </r>
  <r>
    <x v="11"/>
    <n v="4"/>
    <n v="31"/>
    <s v="Wiejska Zagroda Jagnięcina ze Szpinakiem"/>
    <n v="118.265"/>
    <n v="0.40843214756258239"/>
    <n v="4.3"/>
  </r>
  <r>
    <x v="12"/>
    <n v="1"/>
    <n v="2"/>
    <s v="Woolf Rabbit kostki"/>
    <n v="0"/>
    <s v=""/>
    <n v="4.3"/>
  </r>
  <r>
    <x v="12"/>
    <n v="1"/>
    <n v="77"/>
    <s v="Brit Mono Protein Beef &amp; Rice"/>
    <n v="0"/>
    <n v="0.41772151898734183"/>
    <n v="4.3"/>
  </r>
  <r>
    <x v="12"/>
    <n v="2"/>
    <n v="35"/>
    <s v="Wiejska Zagroda Jagnięcina ze Szpinakiem"/>
    <n v="133.52500000000001"/>
    <n v="0.46113306982872204"/>
    <n v="4.3"/>
  </r>
  <r>
    <x v="12"/>
    <n v="2"/>
    <n v="2"/>
    <s v="Woolf Rabbit kostki"/>
    <n v="0"/>
    <s v=""/>
    <n v="4.3"/>
  </r>
  <r>
    <x v="12"/>
    <n v="2"/>
    <n v="2"/>
    <s v="Woolf Rabbit kostki"/>
    <n v="0"/>
    <s v=""/>
    <n v="4.3"/>
  </r>
  <r>
    <x v="12"/>
    <n v="3"/>
    <n v="95"/>
    <s v="Brit Mono Protein Lamb &amp; Rice"/>
    <n v="0"/>
    <n v="0.39094650205761317"/>
    <n v="4.3"/>
  </r>
  <r>
    <x v="12"/>
    <n v="3"/>
    <n v="2"/>
    <s v="Woolf Rabbit kostki"/>
    <n v="0"/>
    <s v=""/>
    <n v="4.3"/>
  </r>
  <r>
    <x v="12"/>
    <n v="4"/>
    <n v="40"/>
    <s v="Wiejska Zagroda Jagnięcina ze Szpinakiem"/>
    <n v="152.6"/>
    <n v="0.5270092226613966"/>
    <n v="4.3"/>
  </r>
  <r>
    <x v="12"/>
    <n v="5"/>
    <n v="87"/>
    <s v="Brit Mono Protein Beef &amp; Rice"/>
    <n v="0"/>
    <n v="0.47197106690777579"/>
    <n v="4.3"/>
  </r>
  <r>
    <x v="12"/>
    <n v="5"/>
    <n v="2"/>
    <s v="Woolf Rabbit kostki"/>
    <n v="0"/>
    <s v=""/>
    <n v="4.3"/>
  </r>
  <r>
    <x v="13"/>
    <n v="1"/>
    <n v="87"/>
    <s v="Brit Mono Protein Beef &amp; Rice"/>
    <n v="0"/>
    <n v="0.47197106690777579"/>
    <n v="4.3"/>
  </r>
  <r>
    <x v="13"/>
    <n v="2"/>
    <n v="40"/>
    <s v="Wiejska Zagroda Jagnięcina ze Szpinakiem"/>
    <n v="152.6"/>
    <n v="0.5270092226613966"/>
    <n v="4.3"/>
  </r>
  <r>
    <x v="13"/>
    <n v="2"/>
    <n v="2"/>
    <s v="Woolf Rabbit kostki"/>
    <n v="0"/>
    <s v=""/>
    <n v="4.3"/>
  </r>
  <r>
    <x v="13"/>
    <n v="2"/>
    <n v="2"/>
    <s v="Woolf Rabbit kostki"/>
    <n v="0"/>
    <s v=""/>
    <n v="4.3"/>
  </r>
  <r>
    <x v="13"/>
    <n v="3"/>
    <n v="112"/>
    <s v="Brit Mono Protein Lamb &amp; Rice"/>
    <n v="0"/>
    <n v="0.46090534979423869"/>
    <n v="4.3"/>
  </r>
  <r>
    <x v="13"/>
    <n v="3"/>
    <n v="2"/>
    <s v="Woolf Rabbit kostki"/>
    <n v="0"/>
    <s v=""/>
    <n v="4.3"/>
  </r>
  <r>
    <x v="13"/>
    <n v="3"/>
    <n v="2"/>
    <s v="Woolf Rabbit kostki"/>
    <n v="0"/>
    <s v=""/>
    <n v="4.3"/>
  </r>
  <r>
    <x v="13"/>
    <n v="4"/>
    <n v="5"/>
    <s v="MACED Super Premium Steki Wołowe"/>
    <n v="17.3"/>
    <s v=""/>
    <n v="4.3"/>
  </r>
  <r>
    <x v="13"/>
    <n v="4"/>
    <n v="40"/>
    <s v="Wiejska Zagroda Jagnięcina ze Szpinakiem"/>
    <n v="152.6"/>
    <n v="0.5270092226613966"/>
    <n v="4.3"/>
  </r>
  <r>
    <x v="13"/>
    <n v="5"/>
    <n v="4"/>
    <s v="Woolf Rabbit kostki"/>
    <n v="0"/>
    <s v=""/>
    <n v="4.3"/>
  </r>
  <r>
    <x v="13"/>
    <n v="5"/>
    <n v="51"/>
    <s v="Brit Mono Protein Beef &amp; Rice"/>
    <n v="0"/>
    <n v="0.27667269439421344"/>
    <n v="4.3"/>
  </r>
  <r>
    <x v="14"/>
    <n v="1"/>
    <n v="108"/>
    <s v="Brit Mono Protein Beef &amp; Rice"/>
    <n v="0"/>
    <n v="0.58589511754068724"/>
    <n v="4.3"/>
  </r>
  <r>
    <x v="14"/>
    <n v="1"/>
    <n v="2"/>
    <s v="Woolf Rabbit kostki"/>
    <n v="0"/>
    <s v=""/>
    <n v="4.3"/>
  </r>
  <r>
    <x v="14"/>
    <n v="2"/>
    <n v="40"/>
    <s v="Wiejska Zagroda Jagnięcina ze Szpinakiem"/>
    <n v="152.6"/>
    <n v="0.5270092226613966"/>
    <n v="4.3"/>
  </r>
  <r>
    <x v="14"/>
    <n v="3"/>
    <n v="9"/>
    <s v="MACED Super Premium Steki Wołowe"/>
    <n v="31.14"/>
    <s v=""/>
    <n v="4.3"/>
  </r>
  <r>
    <x v="14"/>
    <n v="3"/>
    <n v="78"/>
    <s v="Brit Mono Protein Lamb &amp; Rice"/>
    <n v="0"/>
    <n v="0.32098765432098764"/>
    <n v="4.3"/>
  </r>
  <r>
    <x v="14"/>
    <n v="3"/>
    <n v="2"/>
    <s v="Woolf Rabbit kostki"/>
    <n v="0"/>
    <s v=""/>
    <n v="4.3"/>
  </r>
  <r>
    <x v="14"/>
    <n v="4"/>
    <n v="40"/>
    <s v="Wiejska Zagroda Jagnięcina ze Szpinakiem"/>
    <n v="152.6"/>
    <n v="0.5270092226613966"/>
    <n v="4.3"/>
  </r>
  <r>
    <x v="14"/>
    <n v="4"/>
    <n v="2"/>
    <s v="Woolf Rabbit kostki"/>
    <n v="0"/>
    <s v=""/>
    <n v="4.3"/>
  </r>
  <r>
    <x v="14"/>
    <n v="5"/>
    <n v="65"/>
    <s v="Brit Mono Protein Beef &amp; Rice"/>
    <n v="0"/>
    <n v="0.35262206148282099"/>
    <n v="4.3"/>
  </r>
  <r>
    <x v="14"/>
    <n v="5"/>
    <n v="2"/>
    <s v="Woolf Rabbit kostki"/>
    <n v="0"/>
    <s v=""/>
    <n v="4.3"/>
  </r>
  <r>
    <x v="15"/>
    <n v="1"/>
    <n v="100"/>
    <s v="Brit Mono Protein Beef &amp; Rice"/>
    <n v="0"/>
    <n v="0.54249547920434005"/>
    <n v="4.3"/>
  </r>
  <r>
    <x v="15"/>
    <n v="1"/>
    <n v="2"/>
    <s v="Woolf Rabbit kostki"/>
    <n v="0"/>
    <s v=""/>
    <n v="4.3"/>
  </r>
  <r>
    <x v="15"/>
    <n v="2"/>
    <n v="50"/>
    <s v="Wiejska Zagroda Jagnięcina ze Szpinakiem"/>
    <n v="190.75"/>
    <n v="0.65876152832674584"/>
    <n v="4.3"/>
  </r>
  <r>
    <x v="15"/>
    <n v="3"/>
    <n v="73"/>
    <s v="Brit Mono Protein Lamb &amp; Rice"/>
    <n v="0"/>
    <n v="0.30041152263374488"/>
    <n v="4.3"/>
  </r>
  <r>
    <x v="15"/>
    <n v="3"/>
    <n v="2"/>
    <s v="Brit Mono Protein Beef &amp; Rice"/>
    <n v="0"/>
    <n v="1.0849909584086801E-2"/>
    <n v="4.3"/>
  </r>
  <r>
    <x v="15"/>
    <n v="4"/>
    <n v="40"/>
    <s v="Wiejska Zagroda Jagnięcina ze Szpinakiem"/>
    <n v="152.6"/>
    <n v="0.5270092226613966"/>
    <n v="4.3"/>
  </r>
  <r>
    <x v="15"/>
    <n v="5"/>
    <n v="80"/>
    <s v="Brit Mono Protein Beef &amp; Rice"/>
    <n v="0"/>
    <n v="0.43399638336347202"/>
    <n v="4.3"/>
  </r>
  <r>
    <x v="16"/>
    <n v="1"/>
    <n v="100"/>
    <s v="Brit Mono Protein Beef &amp; Rice"/>
    <n v="0"/>
    <n v="0.54249547920434005"/>
    <n v="4.3"/>
  </r>
  <r>
    <x v="16"/>
    <n v="2"/>
    <n v="35"/>
    <s v="Wiejska Zagroda Jagnięcina ze Szpinakiem"/>
    <n v="133.52500000000001"/>
    <n v="0.46113306982872204"/>
    <n v="4.3"/>
  </r>
  <r>
    <x v="16"/>
    <n v="3"/>
    <n v="150"/>
    <s v="Brit Mono Protein Rabbit"/>
    <n v="0"/>
    <s v=""/>
    <n v="4.3"/>
  </r>
  <r>
    <x v="16"/>
    <n v="4"/>
    <n v="8"/>
    <s v="Woolf Rabbit kostki"/>
    <n v="0"/>
    <s v=""/>
    <n v="4.3"/>
  </r>
  <r>
    <x v="16"/>
    <n v="4"/>
    <n v="35"/>
    <s v="Wiejska Zagroda Jagnięcina ze Szpinakiem"/>
    <n v="133.52500000000001"/>
    <n v="0.46113306982872204"/>
    <n v="4.3"/>
  </r>
  <r>
    <x v="16"/>
    <n v="5"/>
    <n v="120"/>
    <s v="Brit Mono Protein Beef &amp; Rice"/>
    <n v="0"/>
    <n v="0.65099457504520797"/>
    <n v="4.3"/>
  </r>
  <r>
    <x v="17"/>
    <n v="1"/>
    <n v="103"/>
    <s v="Brit Mono Protein Beef &amp; Rice"/>
    <n v="0"/>
    <n v="0.55877034358047017"/>
    <n v="4.7"/>
  </r>
  <r>
    <x v="17"/>
    <n v="1"/>
    <n v="2"/>
    <s v="Woolf Rabbit kostki"/>
    <n v="0"/>
    <s v=""/>
    <n v="4.7"/>
  </r>
  <r>
    <x v="17"/>
    <n v="2"/>
    <n v="35"/>
    <s v="Wiejska Zagroda Jagnięcina ze Szpinakiem"/>
    <n v="133.52500000000001"/>
    <n v="0.46113306982872204"/>
    <n v="4.7"/>
  </r>
  <r>
    <x v="17"/>
    <n v="3"/>
    <n v="100"/>
    <s v="Brit Mono Protein Rabbit"/>
    <n v="0"/>
    <s v=""/>
    <n v="4.7"/>
  </r>
  <r>
    <x v="17"/>
    <n v="4"/>
    <n v="35"/>
    <s v="Wiejska Zagroda Jagnięcina ze Szpinakiem"/>
    <n v="133.52500000000001"/>
    <n v="0.46113306982872204"/>
    <n v="4.7"/>
  </r>
  <r>
    <x v="17"/>
    <n v="4"/>
    <n v="8"/>
    <s v="Woolf Rabbit kostki"/>
    <n v="0"/>
    <s v=""/>
    <n v="4.7"/>
  </r>
  <r>
    <x v="17"/>
    <n v="5"/>
    <n v="100"/>
    <s v="Brit Mono Protein Beef &amp; Rice"/>
    <n v="0"/>
    <n v="0.54249547920434005"/>
    <n v="4.7"/>
  </r>
  <r>
    <x v="18"/>
    <n v="1"/>
    <n v="100"/>
    <s v="Brit Mono Protein Beef &amp; Rice"/>
    <n v="0"/>
    <n v="0.54249547920434005"/>
    <n v="4.7"/>
  </r>
  <r>
    <x v="18"/>
    <n v="1"/>
    <n v="2"/>
    <s v="Woolf Mediterranean Fish"/>
    <n v="0"/>
    <s v=""/>
    <n v="4.7"/>
  </r>
  <r>
    <x v="18"/>
    <n v="2"/>
    <n v="35"/>
    <s v="Wiejska Zagroda Jagnięcina ze Szpinakiem"/>
    <n v="133.52500000000001"/>
    <n v="0.46113306982872204"/>
    <n v="4.7"/>
  </r>
  <r>
    <x v="18"/>
    <n v="2"/>
    <n v="2"/>
    <s v="Woolf Mediterranean Fish"/>
    <n v="0"/>
    <s v=""/>
    <n v="4.7"/>
  </r>
  <r>
    <x v="18"/>
    <n v="3"/>
    <n v="75"/>
    <s v="Brit Mono Protein Rabbit"/>
    <n v="0"/>
    <s v=""/>
    <n v="4.7"/>
  </r>
  <r>
    <x v="18"/>
    <n v="3"/>
    <n v="2"/>
    <s v="Woolf Mediterranean Fish"/>
    <n v="0"/>
    <s v=""/>
    <n v="4.7"/>
  </r>
  <r>
    <x v="18"/>
    <n v="4"/>
    <n v="35"/>
    <s v="Wiejska Zagroda Jagnięcina ze Szpinakiem"/>
    <n v="133.52500000000001"/>
    <n v="0.46113306982872204"/>
    <n v="4.7"/>
  </r>
  <r>
    <x v="18"/>
    <n v="4"/>
    <n v="5"/>
    <s v="Woolf Mediterranean Fish"/>
    <n v="0"/>
    <s v=""/>
    <n v="4.7"/>
  </r>
  <r>
    <x v="18"/>
    <n v="4"/>
    <n v="20"/>
    <s v="Kurza łapka"/>
    <n v="0"/>
    <s v=""/>
    <n v="4.7"/>
  </r>
  <r>
    <x v="18"/>
    <n v="4"/>
    <n v="5"/>
    <s v="Woolf Mediterranean Fish"/>
    <n v="0"/>
    <s v=""/>
    <n v="4.7"/>
  </r>
  <r>
    <x v="18"/>
    <n v="5"/>
    <n v="73"/>
    <s v="Brit Mono Protein Beef &amp; Rice"/>
    <n v="0"/>
    <n v="0.39602169981916824"/>
    <n v="4.7"/>
  </r>
  <r>
    <x v="19"/>
    <n v="1"/>
    <n v="81"/>
    <s v="Brit Mono Protein Beef &amp; Rice"/>
    <n v="0"/>
    <n v="0.43942133815551543"/>
    <n v="4.7"/>
  </r>
  <r>
    <x v="19"/>
    <n v="1"/>
    <n v="2"/>
    <s v="Woolf Mediterranean Fish"/>
    <n v="0"/>
    <s v=""/>
    <n v="4.7"/>
  </r>
  <r>
    <x v="19"/>
    <n v="1"/>
    <n v="2"/>
    <s v="Woolf Mediterranean Fish"/>
    <n v="0"/>
    <s v=""/>
    <n v="4.7"/>
  </r>
  <r>
    <x v="19"/>
    <n v="2"/>
    <n v="35"/>
    <s v="Wiejska Zagroda Jagnięcina ze Szpinakiem"/>
    <n v="133.52500000000001"/>
    <n v="0.46113306982872204"/>
    <n v="4.7"/>
  </r>
  <r>
    <x v="19"/>
    <n v="2"/>
    <n v="2"/>
    <s v="Woolf Mediterranean Fish"/>
    <n v="0"/>
    <s v=""/>
    <n v="4.7"/>
  </r>
  <r>
    <x v="19"/>
    <n v="3"/>
    <n v="70"/>
    <s v="Brit Mono Protein Rabbit"/>
    <n v="0"/>
    <s v=""/>
    <n v="4.7"/>
  </r>
  <r>
    <x v="19"/>
    <n v="3"/>
    <n v="30"/>
    <s v="Brit Mono Protein Beef &amp; Rice"/>
    <n v="0"/>
    <n v="0.16274864376130199"/>
    <n v="4.7"/>
  </r>
  <r>
    <x v="19"/>
    <n v="3"/>
    <n v="7"/>
    <s v="MACED Super Premium Steki Wołowe"/>
    <n v="24.22"/>
    <s v=""/>
    <n v="4.7"/>
  </r>
  <r>
    <x v="19"/>
    <n v="4"/>
    <n v="12"/>
    <s v="Woolf Mediterranean Fish"/>
    <n v="0"/>
    <s v=""/>
    <n v="4.7"/>
  </r>
  <r>
    <x v="19"/>
    <n v="4"/>
    <n v="35"/>
    <s v="Wiejska Zagroda Jagnięcina ze Szpinakiem"/>
    <n v="133.52500000000001"/>
    <n v="0.46113306982872204"/>
    <n v="4.7"/>
  </r>
  <r>
    <x v="19"/>
    <n v="5"/>
    <n v="86"/>
    <s v="Brit Mono Protein Beef &amp; Rice"/>
    <n v="0"/>
    <n v="0.46654611211573244"/>
    <n v="4.7"/>
  </r>
  <r>
    <x v="19"/>
    <n v="5"/>
    <n v="23"/>
    <s v="Brit Mono Protein Lamb"/>
    <n v="0"/>
    <s v=""/>
    <n v="4.7"/>
  </r>
  <r>
    <x v="19"/>
    <n v="5"/>
    <n v="2"/>
    <s v="Woolf Mediterranean Fish"/>
    <n v="0"/>
    <s v=""/>
    <n v="4.7"/>
  </r>
  <r>
    <x v="19"/>
    <n v="5"/>
    <n v="2"/>
    <s v="Woolf Mediterranean Fish"/>
    <n v="0"/>
    <s v=""/>
    <n v="4.7"/>
  </r>
  <r>
    <x v="19"/>
    <n v="5"/>
    <n v="1"/>
    <s v="Woolf Mediterranean Fish"/>
    <n v="0"/>
    <s v=""/>
    <n v="4.7"/>
  </r>
  <r>
    <x v="20"/>
    <n v="1"/>
    <n v="100"/>
    <s v="Brit Mono Protein Lamb &amp; Rice"/>
    <n v="0"/>
    <n v="0.41152263374485598"/>
    <n v="4.7"/>
  </r>
  <r>
    <x v="20"/>
    <n v="1"/>
    <n v="2"/>
    <s v="Woolf Mediterranean Fish"/>
    <n v="0"/>
    <s v=""/>
    <n v="4.7"/>
  </r>
  <r>
    <x v="20"/>
    <n v="2"/>
    <n v="40"/>
    <s v="Wiejska Zagroda Jagnięcina ze Szpinakiem"/>
    <n v="152.6"/>
    <n v="0.5270092226613966"/>
    <n v="4.7"/>
  </r>
  <r>
    <x v="20"/>
    <n v="2"/>
    <n v="2"/>
    <s v="Woolf Mediterranean Fish"/>
    <n v="0"/>
    <s v=""/>
    <n v="4.7"/>
  </r>
  <r>
    <x v="20"/>
    <n v="3"/>
    <n v="100"/>
    <s v="Brit Mono Protein Tuna &amp; Sweet Potato"/>
    <n v="0"/>
    <s v=""/>
    <n v="4.7"/>
  </r>
  <r>
    <x v="20"/>
    <n v="4"/>
    <n v="35"/>
    <s v="Wiejska Zagroda Jagnięcina ze Szpinakiem"/>
    <n v="133.52500000000001"/>
    <n v="0.46113306982872204"/>
    <n v="4.7"/>
  </r>
  <r>
    <x v="20"/>
    <n v="4"/>
    <n v="3"/>
    <s v="Woolf Mediterranean Fish"/>
    <n v="0"/>
    <s v=""/>
    <n v="4.7"/>
  </r>
  <r>
    <x v="20"/>
    <n v="4"/>
    <n v="7"/>
    <s v="MACED Super Premium Steki Wołowe"/>
    <n v="24.22"/>
    <s v=""/>
    <n v="4.7"/>
  </r>
  <r>
    <x v="20"/>
    <n v="4"/>
    <n v="2"/>
    <s v="Woolf Mediterranean Fish"/>
    <n v="0"/>
    <s v=""/>
    <n v="4.7"/>
  </r>
  <r>
    <x v="20"/>
    <n v="4"/>
    <n v="3"/>
    <s v="Woolf Mediterranean Fish"/>
    <n v="0"/>
    <s v=""/>
    <n v="4.7"/>
  </r>
  <r>
    <x v="20"/>
    <n v="5"/>
    <n v="56"/>
    <s v="Brit Mono Protein Lamb &amp; Rice"/>
    <n v="0"/>
    <n v="0.23045267489711935"/>
    <n v="4.7"/>
  </r>
  <r>
    <x v="21"/>
    <n v="1"/>
    <n v="82"/>
    <s v="Brit Mono Protein Lamb &amp; Rice"/>
    <n v="0"/>
    <n v="0.33744855967078191"/>
    <n v="4.7"/>
  </r>
  <r>
    <x v="21"/>
    <n v="1"/>
    <n v="4"/>
    <s v="Woolf Mediterranean Fish"/>
    <n v="0"/>
    <s v=""/>
    <n v="4.7"/>
  </r>
  <r>
    <x v="21"/>
    <n v="2"/>
    <n v="45"/>
    <s v="Wiejska Zagroda Jagnięcina ze Szpinakiem"/>
    <n v="171.67500000000001"/>
    <n v="0.59288537549407117"/>
    <n v="4.7"/>
  </r>
  <r>
    <x v="21"/>
    <n v="2"/>
    <n v="1"/>
    <s v="Woolf Mediterranean Fish"/>
    <n v="0"/>
    <s v=""/>
    <n v="4.7"/>
  </r>
  <r>
    <x v="21"/>
    <n v="3"/>
    <n v="83"/>
    <s v="Brit Mono Protein Tuna &amp; Sweet Potato"/>
    <n v="0"/>
    <s v=""/>
    <n v="4.7"/>
  </r>
  <r>
    <x v="21"/>
    <n v="3"/>
    <n v="2"/>
    <s v="Woolf Mediterranean Fish"/>
    <n v="0"/>
    <s v=""/>
    <n v="4.7"/>
  </r>
  <r>
    <x v="21"/>
    <n v="3"/>
    <n v="4"/>
    <s v="Woolf Mediterranean Fish"/>
    <n v="0"/>
    <s v=""/>
    <n v="4.7"/>
  </r>
  <r>
    <x v="21"/>
    <n v="4"/>
    <n v="45"/>
    <s v="Wiejska Zagroda Indyk z Jabłkiem"/>
    <n v="0"/>
    <s v=""/>
    <n v="4.7"/>
  </r>
  <r>
    <x v="21"/>
    <n v="5"/>
    <n v="100"/>
    <s v="Brit Mono Protein Lamb &amp; Rice"/>
    <n v="0"/>
    <n v="0.41152263374485598"/>
    <n v="4.7"/>
  </r>
  <r>
    <x v="22"/>
    <n v="1"/>
    <n v="1"/>
    <s v="Woolf Mediterranean Fish"/>
    <n v="0"/>
    <s v=""/>
    <n v="4.7"/>
  </r>
  <r>
    <x v="22"/>
    <n v="1"/>
    <n v="43"/>
    <s v="Brit Mono Protein Rabbit"/>
    <n v="0"/>
    <s v=""/>
    <n v="4.7"/>
  </r>
  <r>
    <x v="22"/>
    <n v="1"/>
    <n v="101"/>
    <s v="Brit Mono Protein Lamb &amp; Rice"/>
    <n v="0"/>
    <n v="0.41563786008230452"/>
    <n v="4.7"/>
  </r>
  <r>
    <x v="22"/>
    <n v="2"/>
    <n v="42"/>
    <s v="Wiejska Zagroda Indyk z Jabłkiem"/>
    <n v="0"/>
    <s v=""/>
    <n v="4.7"/>
  </r>
  <r>
    <x v="22"/>
    <n v="2"/>
    <n v="2"/>
    <s v="Woolf Mediterranean Fish"/>
    <n v="0"/>
    <s v=""/>
    <n v="4.7"/>
  </r>
  <r>
    <x v="22"/>
    <n v="3"/>
    <n v="50"/>
    <s v="Brit Mono Protein Tuna &amp; Sweet Potato"/>
    <n v="0"/>
    <s v=""/>
    <n v="4.7"/>
  </r>
  <r>
    <x v="22"/>
    <n v="3"/>
    <n v="7"/>
    <s v="MACED Super Premium Steki Wołowe"/>
    <n v="24.22"/>
    <s v=""/>
    <n v="4.7"/>
  </r>
  <r>
    <x v="22"/>
    <n v="3"/>
    <n v="1"/>
    <s v="Woolf Mediterranean Fish"/>
    <n v="0"/>
    <s v=""/>
    <n v="4.7"/>
  </r>
  <r>
    <x v="22"/>
    <n v="4"/>
    <n v="35"/>
    <s v="Wiejska Zagroda Jagnięcina ze Szpinakiem"/>
    <n v="133.52500000000001"/>
    <n v="0.46113306982872204"/>
    <n v="4.7"/>
  </r>
  <r>
    <x v="22"/>
    <n v="5"/>
    <n v="100"/>
    <s v="Brit Mono Protein Rabbit"/>
    <n v="0"/>
    <s v=""/>
    <n v="4.7"/>
  </r>
  <r>
    <x v="23"/>
    <n v="1"/>
    <n v="100"/>
    <s v="Brit Mono Protein Rabbit"/>
    <n v="0"/>
    <s v=""/>
    <n v="5.0999999999999996"/>
  </r>
  <r>
    <x v="23"/>
    <n v="1"/>
    <n v="1"/>
    <s v="Woolf Mediterranean Fish"/>
    <n v="0"/>
    <s v=""/>
    <n v="5.0999999999999996"/>
  </r>
  <r>
    <x v="23"/>
    <n v="2"/>
    <n v="45"/>
    <s v="Wiejska Zagroda Indyk z Jabłkiem"/>
    <n v="0"/>
    <s v=""/>
    <n v="5.0999999999999996"/>
  </r>
  <r>
    <x v="23"/>
    <n v="2"/>
    <n v="2"/>
    <s v="Woolf Mediterranean Fish"/>
    <n v="0"/>
    <s v=""/>
    <n v="5.0999999999999996"/>
  </r>
  <r>
    <x v="23"/>
    <n v="3"/>
    <n v="7"/>
    <s v="Brit Mono Protein Tuna &amp; Sweet Potato"/>
    <n v="0"/>
    <s v=""/>
    <n v="5.0999999999999996"/>
  </r>
  <r>
    <x v="23"/>
    <n v="3"/>
    <n v="6"/>
    <s v="Woolf Mediterranean Fish"/>
    <n v="0"/>
    <s v=""/>
    <n v="5.0999999999999996"/>
  </r>
  <r>
    <x v="23"/>
    <n v="3"/>
    <n v="57"/>
    <s v="Brit Mono Protein Rabbit"/>
    <n v="0"/>
    <s v=""/>
    <n v="5.0999999999999996"/>
  </r>
  <r>
    <x v="23"/>
    <n v="4"/>
    <n v="10"/>
    <s v="Woolf Rabbit kostki"/>
    <n v="0"/>
    <s v=""/>
    <n v="5.0999999999999996"/>
  </r>
  <r>
    <x v="23"/>
    <n v="5"/>
    <n v="3"/>
    <s v="Woolf Rabbit kostki"/>
    <n v="0"/>
    <s v=""/>
    <n v="5.0999999999999996"/>
  </r>
  <r>
    <x v="23"/>
    <n v="5"/>
    <n v="45"/>
    <s v="Wiejska Zagroda Jagnięcina ze Szpinakiem"/>
    <n v="171.67500000000001"/>
    <n v="0.59288537549407117"/>
    <n v="5.0999999999999996"/>
  </r>
  <r>
    <x v="23"/>
    <n v="5"/>
    <n v="3"/>
    <s v="Woolf Rabbit kostki"/>
    <n v="0"/>
    <s v=""/>
    <n v="5.0999999999999996"/>
  </r>
  <r>
    <x v="24"/>
    <n v="1"/>
    <n v="63"/>
    <s v="Brit Mono Protein Rabbit"/>
    <n v="0"/>
    <s v=""/>
    <n v="5.0999999999999996"/>
  </r>
  <r>
    <x v="24"/>
    <n v="1"/>
    <n v="28"/>
    <s v="Brit Mono Protein Tuna &amp; Sweet Potato"/>
    <n v="0"/>
    <s v=""/>
    <n v="5.0999999999999996"/>
  </r>
  <r>
    <x v="24"/>
    <n v="2"/>
    <n v="22"/>
    <s v="Biodrówka wieprzowa mielona"/>
    <n v="0"/>
    <s v=""/>
    <n v="5.0999999999999996"/>
  </r>
  <r>
    <x v="24"/>
    <n v="2"/>
    <n v="29"/>
    <s v="Wiejska Zagroda Jagnięcina ze Szpinakiem"/>
    <n v="110.63500000000001"/>
    <n v="0.38208168642951257"/>
    <n v="5.0999999999999996"/>
  </r>
  <r>
    <x v="24"/>
    <n v="2"/>
    <n v="3"/>
    <s v="Woolf Rabbit kostki"/>
    <n v="0"/>
    <s v=""/>
    <n v="5.0999999999999996"/>
  </r>
  <r>
    <x v="24"/>
    <n v="3"/>
    <n v="21"/>
    <s v="Brit Mono Protein Tuna &amp; Sweet Potato"/>
    <n v="0"/>
    <s v=""/>
    <n v="5.0999999999999996"/>
  </r>
  <r>
    <x v="24"/>
    <n v="3"/>
    <n v="3"/>
    <s v="Woolf Rabbit kostki"/>
    <n v="0"/>
    <s v=""/>
    <n v="5.0999999999999996"/>
  </r>
  <r>
    <x v="24"/>
    <n v="4"/>
    <n v="25"/>
    <s v="Brit Mono Protein Tuna &amp; Sweet Potato"/>
    <n v="0"/>
    <s v=""/>
    <n v="5.0999999999999996"/>
  </r>
  <r>
    <x v="24"/>
    <n v="4"/>
    <n v="3"/>
    <s v="Woolf Rabbit kostki"/>
    <n v="0"/>
    <s v=""/>
    <n v="5.0999999999999996"/>
  </r>
  <r>
    <x v="24"/>
    <n v="5"/>
    <n v="100"/>
    <s v="Brit Mono Protein Beef"/>
    <n v="0"/>
    <s v=""/>
    <n v="5.0999999999999996"/>
  </r>
  <r>
    <x v="24"/>
    <n v="5"/>
    <n v="55"/>
    <s v="Brit Mono Protein Tuna &amp; Sweet Potato"/>
    <n v="0"/>
    <s v=""/>
    <n v="5.0999999999999996"/>
  </r>
  <r>
    <x v="25"/>
    <n v="1"/>
    <n v="92"/>
    <s v="Brit Mono Protein Beef"/>
    <n v="0"/>
    <s v=""/>
    <n v="5.0999999999999996"/>
  </r>
  <r>
    <x v="25"/>
    <n v="1"/>
    <n v="3"/>
    <s v="Woolf Rabbit kostki"/>
    <n v="0"/>
    <s v=""/>
    <n v="5.0999999999999996"/>
  </r>
  <r>
    <x v="25"/>
    <n v="2"/>
    <n v="35"/>
    <s v="Biodrówka wieprzowa mielona"/>
    <n v="0"/>
    <s v=""/>
    <n v="5.0999999999999996"/>
  </r>
  <r>
    <x v="25"/>
    <n v="2"/>
    <n v="20"/>
    <s v="Wiejska Zagroda Jagnięcina ze Szpinakiem"/>
    <n v="76.3"/>
    <n v="0.2635046113306983"/>
    <n v="5.0999999999999996"/>
  </r>
  <r>
    <x v="25"/>
    <n v="2"/>
    <n v="4"/>
    <s v="Woolf Rabbit kostki"/>
    <n v="0"/>
    <s v=""/>
    <n v="5.0999999999999996"/>
  </r>
  <r>
    <x v="25"/>
    <n v="3"/>
    <n v="5"/>
    <s v="Woolf Rabbit kostki"/>
    <n v="0"/>
    <s v=""/>
    <n v="5.0999999999999996"/>
  </r>
  <r>
    <x v="25"/>
    <n v="4"/>
    <n v="75"/>
    <s v="Brit Mono Protein Beef"/>
    <n v="0"/>
    <s v=""/>
    <n v="5.0999999999999996"/>
  </r>
  <r>
    <x v="25"/>
    <n v="4"/>
    <n v="51"/>
    <s v="Wiejska Zagroda Indyk z Jabłkiem"/>
    <n v="0"/>
    <s v=""/>
    <n v="5.0999999999999996"/>
  </r>
  <r>
    <x v="25"/>
    <n v="5"/>
    <n v="36"/>
    <s v="Brit Mono Protein Beef"/>
    <n v="0"/>
    <s v=""/>
    <n v="5.0999999999999996"/>
  </r>
  <r>
    <x v="26"/>
    <n v="1"/>
    <n v="58"/>
    <s v="Brit Mono Protein Beef"/>
    <n v="0"/>
    <s v=""/>
    <n v="5.0999999999999996"/>
  </r>
  <r>
    <x v="26"/>
    <n v="1"/>
    <n v="7"/>
    <s v="MACED Super Premium Steki Wołowe"/>
    <n v="24.22"/>
    <s v=""/>
    <n v="5.0999999999999996"/>
  </r>
  <r>
    <x v="26"/>
    <n v="2"/>
    <n v="56"/>
    <s v="Brit Mono Protein Tuna &amp; Sweet Potato"/>
    <n v="0"/>
    <s v=""/>
    <n v="5.0999999999999996"/>
  </r>
  <r>
    <x v="26"/>
    <n v="2"/>
    <n v="30"/>
    <s v="Wiejska Zagroda Jagnięcina ze Szpinakiem"/>
    <n v="114.45"/>
    <n v="0.39525691699604748"/>
    <n v="5.0999999999999996"/>
  </r>
  <r>
    <x v="26"/>
    <n v="2"/>
    <n v="5"/>
    <s v="Woolf Rabbit kostki"/>
    <n v="0"/>
    <s v=""/>
    <n v="5.0999999999999996"/>
  </r>
  <r>
    <x v="26"/>
    <n v="3"/>
    <n v="100"/>
    <s v="Brit Mono Protein Turkey"/>
    <n v="0"/>
    <s v=""/>
    <n v="5.0999999999999996"/>
  </r>
  <r>
    <x v="26"/>
    <n v="4"/>
    <n v="8"/>
    <s v="Woolf Rabbit kostki"/>
    <n v="0"/>
    <s v=""/>
    <n v="5.0999999999999996"/>
  </r>
  <r>
    <x v="26"/>
    <n v="4"/>
    <n v="40"/>
    <s v="Wiejska Zagroda Indyk z Jabłkiem"/>
    <n v="0"/>
    <s v=""/>
    <n v="5.0999999999999996"/>
  </r>
  <r>
    <x v="26"/>
    <n v="5"/>
    <n v="56"/>
    <s v="Brit Mono Protein Beef"/>
    <n v="0"/>
    <s v=""/>
    <n v="5.0999999999999996"/>
  </r>
  <r>
    <x v="26"/>
    <n v="5"/>
    <n v="17"/>
    <s v="Biodrówka wieprzowa mielona"/>
    <n v="0"/>
    <s v=""/>
    <n v="5.0999999999999996"/>
  </r>
  <r>
    <x v="27"/>
    <n v="1"/>
    <n v="100"/>
    <s v="Brit Mono Protein Turkey"/>
    <n v="0"/>
    <s v=""/>
    <n v="5.0999999999999996"/>
  </r>
  <r>
    <x v="27"/>
    <n v="2"/>
    <n v="18"/>
    <s v="Biodrówka wieprzowa mielona"/>
    <n v="0"/>
    <s v=""/>
    <n v="5.0999999999999996"/>
  </r>
  <r>
    <x v="27"/>
    <n v="2"/>
    <n v="10"/>
    <s v="Wiejska Zagroda Jagnięcina ze Szpinakiem"/>
    <n v="38.15"/>
    <n v="0.13175230566534915"/>
    <n v="5.0999999999999996"/>
  </r>
  <r>
    <x v="27"/>
    <n v="2"/>
    <n v="1"/>
    <s v="Woolf Rabbit kostki"/>
    <n v="0"/>
    <s v=""/>
    <n v="5.0999999999999996"/>
  </r>
  <r>
    <x v="27"/>
    <n v="3"/>
    <n v="76"/>
    <s v="Brit Mono Protein Lamb"/>
    <n v="0"/>
    <s v=""/>
    <n v="5.0999999999999996"/>
  </r>
  <r>
    <x v="27"/>
    <n v="4"/>
    <n v="35"/>
    <s v="Wiejska Zagroda Indyk z Jabłkiem"/>
    <n v="0"/>
    <s v=""/>
    <n v="5.0999999999999996"/>
  </r>
  <r>
    <x v="27"/>
    <n v="4"/>
    <n v="5"/>
    <s v="Woolf Rabbit kostki"/>
    <n v="0"/>
    <s v=""/>
    <n v="5.0999999999999996"/>
  </r>
  <r>
    <x v="27"/>
    <n v="5"/>
    <n v="150"/>
    <s v="Brit Mono Protein Turkey"/>
    <n v="0"/>
    <s v=""/>
    <n v="5.0999999999999996"/>
  </r>
  <r>
    <x v="28"/>
    <n v="1"/>
    <n v="1"/>
    <s v="Woolf Rabbit kostki"/>
    <n v="0"/>
    <s v=""/>
    <n v="5.0999999999999996"/>
  </r>
  <r>
    <x v="28"/>
    <n v="1"/>
    <n v="61"/>
    <s v="Brit Mono Protein Lamb"/>
    <n v="0"/>
    <s v=""/>
    <n v="5.0999999999999996"/>
  </r>
  <r>
    <x v="28"/>
    <n v="2"/>
    <n v="7"/>
    <s v="MACED Super Premium Steki Wołowe"/>
    <n v="24.22"/>
    <s v=""/>
    <n v="5.0999999999999996"/>
  </r>
  <r>
    <x v="28"/>
    <n v="2"/>
    <n v="21"/>
    <s v="Wiejska Zagroda Jagnięcina ze Szpinakiem"/>
    <n v="80.114999999999995"/>
    <n v="0.27667984189723321"/>
    <n v="5.0999999999999996"/>
  </r>
  <r>
    <x v="28"/>
    <n v="2"/>
    <n v="7"/>
    <s v="Woolf Rabbit kostki"/>
    <n v="0"/>
    <s v=""/>
    <n v="5.0999999999999996"/>
  </r>
  <r>
    <x v="28"/>
    <n v="3"/>
    <n v="61"/>
    <s v="Brit Mono Protein Turkey"/>
    <n v="0"/>
    <s v=""/>
    <n v="5.0999999999999996"/>
  </r>
  <r>
    <x v="28"/>
    <n v="3"/>
    <n v="61"/>
    <s v="Brit Mono Protein Turkey &amp; Sweet Potato"/>
    <n v="0"/>
    <n v="0.29643628509719222"/>
    <n v="5.0999999999999996"/>
  </r>
  <r>
    <x v="28"/>
    <n v="4"/>
    <n v="35"/>
    <s v="Wiejska Zagroda Indyk z Jabłkiem"/>
    <n v="0"/>
    <s v=""/>
    <n v="5.0999999999999996"/>
  </r>
  <r>
    <x v="28"/>
    <n v="5"/>
    <n v="100"/>
    <s v="Brit Mono Protein Lamb"/>
    <n v="0"/>
    <s v=""/>
    <n v="5.0999999999999996"/>
  </r>
  <r>
    <x v="28"/>
    <n v="5"/>
    <n v="5"/>
    <s v="Woolf Rabbit kostki"/>
    <n v="0"/>
    <s v=""/>
    <n v="5.0999999999999996"/>
  </r>
  <r>
    <x v="29"/>
    <n v="1"/>
    <n v="2"/>
    <s v="Woolf Rabbit kostki"/>
    <n v="0"/>
    <s v=""/>
    <n v="5.0999999999999996"/>
  </r>
  <r>
    <x v="29"/>
    <n v="1"/>
    <n v="75"/>
    <s v="Brit Mono Protein Lamb"/>
    <n v="0"/>
    <s v=""/>
    <n v="5.0999999999999996"/>
  </r>
  <r>
    <x v="29"/>
    <n v="2"/>
    <n v="35"/>
    <s v="Filet z indyka"/>
    <n v="0"/>
    <s v=""/>
    <n v="5.0999999999999996"/>
  </r>
  <r>
    <x v="29"/>
    <n v="2"/>
    <n v="35"/>
    <s v="Wiejska Zagroda Jagnięcina ze Szpinakiem"/>
    <n v="133.52500000000001"/>
    <n v="0.46113306982872204"/>
    <n v="5.0999999999999996"/>
  </r>
  <r>
    <x v="29"/>
    <n v="2"/>
    <n v="2"/>
    <s v="Woolf Rabbit kostki"/>
    <n v="0"/>
    <s v=""/>
    <n v="5.0999999999999996"/>
  </r>
  <r>
    <x v="29"/>
    <n v="3"/>
    <n v="2"/>
    <s v="Woolf Rabbit kostki"/>
    <n v="0"/>
    <s v=""/>
    <n v="5.0999999999999996"/>
  </r>
  <r>
    <x v="29"/>
    <n v="3"/>
    <n v="58"/>
    <s v="Brit Mono Protein Turkey &amp; Sweet Potato"/>
    <n v="0"/>
    <n v="0.28185745140388768"/>
    <n v="5.0999999999999996"/>
  </r>
  <r>
    <x v="29"/>
    <n v="4"/>
    <n v="64"/>
    <s v="Filet z indyka"/>
    <n v="0"/>
    <s v=""/>
    <n v="5.0999999999999996"/>
  </r>
  <r>
    <x v="29"/>
    <n v="4"/>
    <n v="4"/>
    <s v="Woolf Lamb kostki"/>
    <n v="0"/>
    <s v=""/>
    <n v="5.0999999999999996"/>
  </r>
  <r>
    <x v="29"/>
    <n v="5"/>
    <n v="108"/>
    <s v="Brit Mono Protein Lamb"/>
    <n v="0"/>
    <s v=""/>
    <n v="5.0999999999999996"/>
  </r>
  <r>
    <x v="29"/>
    <n v="5"/>
    <n v="1"/>
    <s v="Woolf Lamb kostki"/>
    <n v="0"/>
    <s v=""/>
    <n v="5.0999999999999996"/>
  </r>
  <r>
    <x v="30"/>
    <n v="1"/>
    <n v="4"/>
    <s v="Woolf Lamb kostki"/>
    <n v="0"/>
    <s v=""/>
    <n v="5.0999999999999996"/>
  </r>
  <r>
    <x v="30"/>
    <n v="1"/>
    <n v="100"/>
    <s v="Brit Mono Protein Turkey &amp; Sweet Potato"/>
    <n v="0"/>
    <n v="0.48596112311015122"/>
    <n v="5.0999999999999996"/>
  </r>
  <r>
    <x v="30"/>
    <n v="2"/>
    <n v="10"/>
    <s v="Karkówka mielona"/>
    <n v="0"/>
    <s v=""/>
    <n v="5.0999999999999996"/>
  </r>
  <r>
    <x v="30"/>
    <n v="2"/>
    <n v="40"/>
    <s v="Wiejska Zagroda Jagnięcina ze Szpinakiem"/>
    <n v="152.6"/>
    <n v="0.5270092226613966"/>
    <n v="5.0999999999999996"/>
  </r>
  <r>
    <x v="30"/>
    <n v="2"/>
    <n v="1"/>
    <s v="Woolf Lamb kostki"/>
    <n v="0"/>
    <s v=""/>
    <n v="5.0999999999999996"/>
  </r>
  <r>
    <x v="30"/>
    <n v="2"/>
    <n v="1"/>
    <s v="Woolf Lamb kostki"/>
    <n v="0"/>
    <s v=""/>
    <n v="5.0999999999999996"/>
  </r>
  <r>
    <x v="30"/>
    <n v="3"/>
    <n v="92"/>
    <s v="Woolf Lamb kostki"/>
    <n v="0"/>
    <s v=""/>
    <n v="5.0999999999999996"/>
  </r>
  <r>
    <x v="30"/>
    <n v="4"/>
    <n v="60"/>
    <s v="Wiejska Zagroda Indyk z Jabłkiem"/>
    <n v="0"/>
    <s v=""/>
    <n v="5.0999999999999996"/>
  </r>
  <r>
    <x v="30"/>
    <n v="4"/>
    <n v="1"/>
    <s v="Woolf Lamb kostki"/>
    <n v="0"/>
    <s v=""/>
    <n v="5.0999999999999996"/>
  </r>
  <r>
    <x v="30"/>
    <n v="4"/>
    <n v="1"/>
    <s v="Woolf Lamb kostki"/>
    <n v="0"/>
    <s v=""/>
    <n v="5.0999999999999996"/>
  </r>
  <r>
    <x v="30"/>
    <n v="5"/>
    <n v="100"/>
    <s v="Brit Mono Protein Turkey &amp; Sweet Potato"/>
    <n v="0"/>
    <n v="0.48596112311015122"/>
    <n v="5.0999999999999996"/>
  </r>
  <r>
    <x v="30"/>
    <n v="5"/>
    <n v="2"/>
    <s v="Woolf Lamb kostki"/>
    <n v="0"/>
    <s v=""/>
    <n v="5.0999999999999996"/>
  </r>
  <r>
    <x v="31"/>
    <n v="1"/>
    <n v="1"/>
    <s v="Woolf Lamb kostki"/>
    <n v="0"/>
    <s v=""/>
    <n v="5.0999999999999996"/>
  </r>
  <r>
    <x v="31"/>
    <n v="1"/>
    <n v="83"/>
    <s v="Brit Mono Protein Turkey &amp; Sweet Potato"/>
    <n v="0"/>
    <n v="0.4033477321814255"/>
    <n v="5.0999999999999996"/>
  </r>
  <r>
    <x v="31"/>
    <n v="1"/>
    <n v="1"/>
    <s v="Woolf Lamb kostki"/>
    <n v="0"/>
    <s v=""/>
    <n v="5.0999999999999996"/>
  </r>
  <r>
    <x v="31"/>
    <n v="2"/>
    <n v="19"/>
    <s v="Wiejska Zagroda Indyk z Jabłkiem"/>
    <n v="0"/>
    <s v=""/>
    <n v="5.0999999999999996"/>
  </r>
  <r>
    <x v="31"/>
    <n v="2"/>
    <n v="1"/>
    <s v="Woolf Lamb kostki"/>
    <n v="0"/>
    <s v=""/>
    <n v="5.0999999999999996"/>
  </r>
  <r>
    <x v="31"/>
    <n v="3"/>
    <n v="114"/>
    <s v="Gulaszowe indyk"/>
    <n v="0"/>
    <s v=""/>
    <n v="5.0999999999999996"/>
  </r>
  <r>
    <x v="31"/>
    <n v="3"/>
    <n v="1"/>
    <s v="Woolf Lamb kostki"/>
    <n v="0"/>
    <s v=""/>
    <n v="5.0999999999999996"/>
  </r>
  <r>
    <x v="31"/>
    <n v="4"/>
    <n v="25"/>
    <s v="Wiejska Zagroda Jagnięcina ze Szpinakiem"/>
    <n v="95.375"/>
    <n v="0.32938076416337292"/>
    <n v="5.0999999999999996"/>
  </r>
  <r>
    <x v="31"/>
    <n v="5"/>
    <n v="100"/>
    <s v="Brit Mono Protein Beef"/>
    <n v="0"/>
    <s v=""/>
    <n v="5.0999999999999996"/>
  </r>
  <r>
    <x v="31"/>
    <n v="5"/>
    <n v="2"/>
    <s v="Woolf Lamb kostki"/>
    <n v="0"/>
    <s v=""/>
    <n v="5.0999999999999996"/>
  </r>
  <r>
    <x v="31"/>
    <n v="5"/>
    <n v="1"/>
    <s v="Woolf Lamb kostki"/>
    <n v="0"/>
    <s v=""/>
    <n v="5.0999999999999996"/>
  </r>
  <r>
    <x v="32"/>
    <n v="1"/>
    <n v="0.66666666666666663"/>
    <s v="Woolf Lamb kostki"/>
    <n v="0"/>
    <s v=""/>
    <n v="5.0999999999999996"/>
  </r>
  <r>
    <x v="32"/>
    <n v="1"/>
    <n v="100"/>
    <s v="Brit Mono Protein Beef"/>
    <n v="0"/>
    <s v=""/>
    <n v="5.0999999999999996"/>
  </r>
  <r>
    <x v="32"/>
    <n v="2"/>
    <n v="40"/>
    <s v="Wiejska Zagroda Jagnięcina ze Szpinakiem"/>
    <n v="152.6"/>
    <n v="0.5270092226613966"/>
    <n v="5.0999999999999996"/>
  </r>
  <r>
    <x v="32"/>
    <n v="2"/>
    <n v="0.66666666666666663"/>
    <s v="Woolf Lamb kostki"/>
    <n v="0"/>
    <s v=""/>
    <n v="5.0999999999999996"/>
  </r>
  <r>
    <x v="32"/>
    <n v="3"/>
    <n v="146"/>
    <s v="Pierś indyk"/>
    <n v="0"/>
    <s v=""/>
    <n v="5.0999999999999996"/>
  </r>
  <r>
    <x v="32"/>
    <n v="3"/>
    <n v="0.66666666666666663"/>
    <s v="Woolf Lamb kostki"/>
    <n v="0"/>
    <s v=""/>
    <n v="5.0999999999999996"/>
  </r>
  <r>
    <x v="32"/>
    <n v="4"/>
    <n v="1"/>
    <s v="Woolf Lamb kostki"/>
    <n v="0"/>
    <s v=""/>
    <n v="5.0999999999999996"/>
  </r>
  <r>
    <x v="32"/>
    <n v="4"/>
    <n v="3"/>
    <s v="Wiejska Zagroda Indyk z Jabłkiem"/>
    <n v="0"/>
    <s v=""/>
    <n v="5.0999999999999996"/>
  </r>
  <r>
    <x v="32"/>
    <n v="5"/>
    <n v="103"/>
    <s v="Brit Mono Protein Beef"/>
    <n v="0"/>
    <s v=""/>
    <n v="5.0999999999999996"/>
  </r>
  <r>
    <x v="33"/>
    <n v="1"/>
    <n v="0.66666666666666663"/>
    <s v="Woolf Lamb kostki"/>
    <n v="0"/>
    <s v=""/>
    <n v="5.0999999999999996"/>
  </r>
  <r>
    <x v="33"/>
    <n v="1"/>
    <n v="118"/>
    <s v="Brit Mono Protein Beef"/>
    <n v="0"/>
    <s v=""/>
    <n v="5.0999999999999996"/>
  </r>
  <r>
    <x v="33"/>
    <n v="2"/>
    <n v="30"/>
    <s v="Wiejska Zagroda Jagnięcina ze Szpinakiem"/>
    <n v="114.45"/>
    <n v="0.39525691699604748"/>
    <n v="5.0999999999999996"/>
  </r>
  <r>
    <x v="33"/>
    <n v="2"/>
    <n v="0.66666666666666663"/>
    <s v="Woolf Lamb kostki"/>
    <n v="0"/>
    <s v=""/>
    <n v="5.0999999999999996"/>
  </r>
  <r>
    <x v="33"/>
    <n v="3"/>
    <n v="113"/>
    <s v="Brit Mono Protein Turkey"/>
    <n v="0"/>
    <s v=""/>
    <n v="5.0999999999999996"/>
  </r>
  <r>
    <x v="33"/>
    <n v="4"/>
    <n v="0.66666666666666663"/>
    <s v="Woolf Lamb kostki"/>
    <n v="0"/>
    <s v=""/>
    <n v="5.0999999999999996"/>
  </r>
  <r>
    <x v="33"/>
    <n v="4"/>
    <n v="40"/>
    <s v="Pierś indyk"/>
    <n v="0"/>
    <s v=""/>
    <n v="5.0999999999999996"/>
  </r>
  <r>
    <x v="33"/>
    <n v="4"/>
    <n v="0.66666666666666663"/>
    <s v="Woolf Lamb kostki"/>
    <n v="0"/>
    <s v=""/>
    <n v="5.0999999999999996"/>
  </r>
  <r>
    <x v="33"/>
    <n v="5"/>
    <n v="160"/>
    <s v="Brit Mono Protein Turkey"/>
    <n v="0"/>
    <s v=""/>
    <n v="5.0999999999999996"/>
  </r>
  <r>
    <x v="34"/>
    <n v="1"/>
    <n v="0.66666666666666663"/>
    <s v="Woolf Lamb kostki"/>
    <n v="0"/>
    <s v=""/>
    <n v="5.0999999999999996"/>
  </r>
  <r>
    <x v="34"/>
    <n v="1"/>
    <n v="137"/>
    <s v="Brit Mono Protein Lamb"/>
    <n v="0"/>
    <s v=""/>
    <n v="5.0999999999999996"/>
  </r>
  <r>
    <x v="34"/>
    <n v="2"/>
    <n v="40"/>
    <s v="Wiejska Zagroda Jagnięcina ze Szpinakiem"/>
    <n v="152.6"/>
    <n v="0.5270092226613966"/>
    <n v="5.0999999999999996"/>
  </r>
  <r>
    <x v="34"/>
    <n v="2"/>
    <n v="2.3333333333333335"/>
    <s v="Woolf Lamb kostki"/>
    <n v="0"/>
    <s v=""/>
    <n v="5.0999999999999996"/>
  </r>
  <r>
    <x v="34"/>
    <n v="2"/>
    <n v="0.66666666666666663"/>
    <s v="Woolf Lamb kostki"/>
    <n v="0"/>
    <s v=""/>
    <n v="5.0999999999999996"/>
  </r>
  <r>
    <x v="34"/>
    <n v="3"/>
    <n v="133"/>
    <s v="Gulaszowe indyk"/>
    <n v="0"/>
    <s v=""/>
    <n v="5.0999999999999996"/>
  </r>
  <r>
    <x v="34"/>
    <n v="4"/>
    <n v="40"/>
    <s v="Wiejska Zagroda Indyk z Jabłkiem"/>
    <n v="0"/>
    <s v=""/>
    <n v="5.0999999999999996"/>
  </r>
  <r>
    <x v="34"/>
    <n v="4"/>
    <n v="2.3333333333333335"/>
    <s v="Woolf Lamb kostki"/>
    <n v="0"/>
    <s v=""/>
    <n v="5.0999999999999996"/>
  </r>
  <r>
    <x v="34"/>
    <n v="5"/>
    <n v="0.66666666666666663"/>
    <s v="Woolf Lamb kostki"/>
    <n v="0"/>
    <s v=""/>
    <n v="5.0999999999999996"/>
  </r>
  <r>
    <x v="34"/>
    <n v="5"/>
    <n v="99"/>
    <s v="Brit Mono Protein Lamb"/>
    <n v="0"/>
    <s v=""/>
    <n v="5.0999999999999996"/>
  </r>
  <r>
    <x v="34"/>
    <n v="5"/>
    <n v="1.6666666666666667"/>
    <s v="Woolf Lamb kostki"/>
    <n v="0"/>
    <s v=""/>
    <n v="5.0999999999999996"/>
  </r>
  <r>
    <x v="35"/>
    <n v="1"/>
    <n v="108"/>
    <s v="Brit Mono Protein Lamb"/>
    <n v="0"/>
    <s v=""/>
    <n v="5.0999999999999996"/>
  </r>
  <r>
    <x v="35"/>
    <n v="2"/>
    <n v="28"/>
    <s v="Wiejska Zagroda Jagnięcina ze Szpinakiem"/>
    <n v="106.82"/>
    <n v="0.36890645586297766"/>
    <n v="5.0999999999999996"/>
  </r>
  <r>
    <x v="35"/>
    <n v="3"/>
    <n v="134"/>
    <s v="Gulaszowe indyk"/>
    <n v="0"/>
    <s v=""/>
    <n v="5.0999999999999996"/>
  </r>
  <r>
    <x v="35"/>
    <n v="3"/>
    <n v="0.33333333333333331"/>
    <s v="Woolf Lamb kostki"/>
    <n v="0"/>
    <s v=""/>
    <n v="5.0999999999999996"/>
  </r>
  <r>
    <x v="35"/>
    <n v="4"/>
    <n v="0.66666666666666663"/>
    <s v="Woolf Lamb kostki"/>
    <n v="0"/>
    <s v=""/>
    <n v="5.0999999999999996"/>
  </r>
  <r>
    <x v="35"/>
    <n v="4"/>
    <n v="40"/>
    <s v="Wiejska Zagroda Indyk z Jabłkiem"/>
    <n v="0"/>
    <s v=""/>
    <n v="5.0999999999999996"/>
  </r>
  <r>
    <x v="35"/>
    <n v="5"/>
    <n v="20"/>
    <s v="Brit Mono Protein Lamb"/>
    <n v="0"/>
    <s v=""/>
    <n v="5.0999999999999996"/>
  </r>
  <r>
    <x v="35"/>
    <n v="5"/>
    <n v="7"/>
    <s v="MACED Super Premium Steki Wołowe"/>
    <n v="24.22"/>
    <s v=""/>
    <n v="5.0999999999999996"/>
  </r>
  <r>
    <x v="36"/>
    <n v="1"/>
    <n v="1"/>
    <s v="Woolf Lamb kostki"/>
    <n v="0"/>
    <s v=""/>
    <n v="5.0999999999999996"/>
  </r>
  <r>
    <x v="36"/>
    <n v="1"/>
    <n v="120"/>
    <s v="Brit Mono Protein Lamb"/>
    <n v="0"/>
    <s v=""/>
    <n v="5.0999999999999996"/>
  </r>
  <r>
    <x v="36"/>
    <n v="2"/>
    <n v="45"/>
    <s v="Wiejska Zagroda Jagnięcina ze Szpinakiem"/>
    <n v="171.67500000000001"/>
    <n v="0.59288537549407117"/>
    <n v="5.0999999999999996"/>
  </r>
  <r>
    <x v="36"/>
    <n v="2"/>
    <n v="0.66666666666666663"/>
    <s v="Woolf Lamb kostki"/>
    <n v="0"/>
    <s v=""/>
    <n v="5.0999999999999996"/>
  </r>
  <r>
    <x v="36"/>
    <n v="3"/>
    <n v="1"/>
    <s v="Woolf Lamb kostki"/>
    <n v="0"/>
    <s v=""/>
    <n v="5.0999999999999996"/>
  </r>
  <r>
    <x v="36"/>
    <n v="3"/>
    <n v="134"/>
    <s v="Gulaszowe indyk"/>
    <n v="0"/>
    <s v=""/>
    <n v="5.0999999999999996"/>
  </r>
  <r>
    <x v="36"/>
    <n v="3"/>
    <n v="1.3333333333333333"/>
    <s v="Woolf Lamb kostki"/>
    <n v="0"/>
    <s v=""/>
    <n v="5.0999999999999996"/>
  </r>
  <r>
    <x v="36"/>
    <n v="4"/>
    <n v="0.66666666666666663"/>
    <s v="Woolf Lamb kostki"/>
    <n v="0"/>
    <s v=""/>
    <n v="5.0999999999999996"/>
  </r>
  <r>
    <x v="36"/>
    <n v="4"/>
    <n v="180"/>
    <s v="Brit Mono Protein Turkey &amp; Sweet Potato"/>
    <n v="0"/>
    <n v="0.87473002159827218"/>
    <n v="5.0999999999999996"/>
  </r>
  <r>
    <x v="36"/>
    <n v="4"/>
    <n v="3"/>
    <s v="Woolf Lamb kostki"/>
    <n v="0"/>
    <s v=""/>
    <n v="5.0999999999999996"/>
  </r>
  <r>
    <x v="37"/>
    <n v="1"/>
    <n v="137"/>
    <s v="Brit Mono Protein Turkey &amp; Sweet Potato"/>
    <n v="0"/>
    <n v="0.66576673866090719"/>
    <n v="5.0999999999999996"/>
  </r>
  <r>
    <x v="37"/>
    <n v="1"/>
    <n v="1"/>
    <s v="Woolf Lamb kostki"/>
    <n v="0"/>
    <s v=""/>
    <n v="5.0999999999999996"/>
  </r>
  <r>
    <x v="37"/>
    <n v="2"/>
    <n v="40"/>
    <s v="Wiejska Zagroda Jagnięcina ze Szpinakiem"/>
    <n v="152.6"/>
    <n v="0.5270092226613966"/>
    <n v="5.0999999999999996"/>
  </r>
  <r>
    <x v="37"/>
    <n v="3"/>
    <n v="150"/>
    <s v="Biodrówka wieprzowa mielona"/>
    <n v="0"/>
    <s v=""/>
    <n v="5.0999999999999996"/>
  </r>
  <r>
    <x v="37"/>
    <n v="3"/>
    <n v="1"/>
    <s v="Woolf Lamb kostki"/>
    <n v="0"/>
    <s v=""/>
    <n v="5.0999999999999996"/>
  </r>
  <r>
    <x v="37"/>
    <n v="4"/>
    <n v="40"/>
    <s v="Wiejska Zagroda Indyk z Jabłkiem"/>
    <n v="0"/>
    <s v=""/>
    <n v="5.0999999999999996"/>
  </r>
  <r>
    <x v="37"/>
    <n v="5"/>
    <n v="110"/>
    <s v="Brit Mono Protein Turkey &amp; Sweet Potato"/>
    <n v="0"/>
    <n v="0.53455723542116629"/>
    <n v="5.0999999999999996"/>
  </r>
  <r>
    <x v="37"/>
    <n v="5"/>
    <n v="2.6666666666666665"/>
    <s v="Woolf Lamb kostki"/>
    <n v="0"/>
    <s v=""/>
    <n v="5.0999999999999996"/>
  </r>
  <r>
    <x v="38"/>
    <n v="1"/>
    <n v="126"/>
    <s v="Brit Mono Protein Turkey &amp; Sweet Potato"/>
    <n v="0"/>
    <n v="0.61231101511879049"/>
    <n v="6"/>
  </r>
  <r>
    <x v="38"/>
    <n v="1"/>
    <n v="0.66666666666666663"/>
    <s v="Woolf Lamb kostki"/>
    <n v="0"/>
    <s v=""/>
    <n v="6"/>
  </r>
  <r>
    <x v="38"/>
    <n v="2"/>
    <n v="30"/>
    <s v="Wiejska Zagroda Jagnięcina ze Szpinakiem"/>
    <n v="114.45"/>
    <n v="0.39525691699604748"/>
    <n v="6"/>
  </r>
  <r>
    <x v="38"/>
    <n v="2"/>
    <n v="0.66666666666666663"/>
    <s v="Woolf Lamb kostki"/>
    <n v="0"/>
    <s v=""/>
    <n v="6"/>
  </r>
  <r>
    <x v="38"/>
    <n v="3"/>
    <n v="7"/>
    <s v="MACED Super Premium Steki Wołowe"/>
    <n v="24.22"/>
    <s v=""/>
    <n v="6"/>
  </r>
  <r>
    <x v="38"/>
    <n v="3"/>
    <n v="15"/>
    <s v="Wiejska Zagroda Jagnięcina ze Szpinakiem"/>
    <n v="57.225000000000001"/>
    <n v="0.19762845849802374"/>
    <n v="6"/>
  </r>
  <r>
    <x v="38"/>
    <n v="3"/>
    <n v="125"/>
    <s v="Gulaszowe indyk"/>
    <n v="0"/>
    <s v=""/>
    <n v="6"/>
  </r>
  <r>
    <x v="38"/>
    <n v="3"/>
    <n v="7"/>
    <s v="MACED Super Premium Steki Wołowe"/>
    <n v="24.22"/>
    <s v=""/>
    <n v="6"/>
  </r>
  <r>
    <x v="38"/>
    <n v="4"/>
    <n v="28"/>
    <s v="Brit Mono Protein Tuna &amp; Sweet Potato"/>
    <n v="0"/>
    <s v=""/>
    <n v="6"/>
  </r>
  <r>
    <x v="39"/>
    <n v="1"/>
    <n v="2"/>
    <s v="Woolf Lamb kostki"/>
    <n v="0"/>
    <s v=""/>
    <n v="6"/>
  </r>
  <r>
    <x v="39"/>
    <n v="1"/>
    <n v="0.66666666666666663"/>
    <s v="Woolf Lamb kostki"/>
    <n v="0"/>
    <s v=""/>
    <n v="6"/>
  </r>
  <r>
    <x v="39"/>
    <n v="1"/>
    <n v="97"/>
    <s v="Brit Mono Protein Tuna &amp; Sweet Potato"/>
    <n v="0"/>
    <s v=""/>
    <n v="6"/>
  </r>
  <r>
    <x v="39"/>
    <n v="2"/>
    <n v="60"/>
    <s v="Wiejska Zagroda Indyk z Jabłkiem"/>
    <n v="0"/>
    <s v=""/>
    <n v="6"/>
  </r>
  <r>
    <x v="39"/>
    <n v="2"/>
    <n v="0.66666666666666663"/>
    <s v="Woolf Lamb kostki"/>
    <n v="0"/>
    <s v=""/>
    <n v="6"/>
  </r>
  <r>
    <x v="39"/>
    <n v="3"/>
    <n v="124"/>
    <s v="Gulaszowe indyk"/>
    <n v="0"/>
    <s v=""/>
    <n v="6"/>
  </r>
  <r>
    <x v="39"/>
    <n v="3"/>
    <n v="4"/>
    <s v="Woolf Lamb kostki"/>
    <n v="0"/>
    <s v=""/>
    <n v="6"/>
  </r>
  <r>
    <x v="39"/>
    <n v="4"/>
    <n v="116"/>
    <s v="Brit Mono Protein Rabbit"/>
    <n v="0"/>
    <s v=""/>
    <n v="6"/>
  </r>
  <r>
    <x v="40"/>
    <n v="1"/>
    <n v="2"/>
    <s v="Woolf Lamb kostki"/>
    <n v="0"/>
    <s v=""/>
    <n v="6"/>
  </r>
  <r>
    <x v="40"/>
    <n v="1"/>
    <n v="0.66666666666666663"/>
    <s v="Woolf Lamb kostki"/>
    <n v="0"/>
    <s v=""/>
    <n v="6"/>
  </r>
  <r>
    <x v="40"/>
    <n v="1"/>
    <n v="108"/>
    <s v="Brit Mono Protein Tuna &amp; Sweet Potato"/>
    <n v="0"/>
    <s v=""/>
    <n v="6"/>
  </r>
  <r>
    <x v="40"/>
    <n v="2"/>
    <n v="150"/>
    <s v="Biodrówka wieprzowa mielona"/>
    <n v="0"/>
    <s v=""/>
    <n v="6"/>
  </r>
  <r>
    <x v="40"/>
    <n v="2"/>
    <n v="0.66666666666666663"/>
    <s v="Woolf Lamb kostki"/>
    <n v="0"/>
    <s v=""/>
    <n v="6"/>
  </r>
  <r>
    <x v="40"/>
    <n v="3"/>
    <n v="17"/>
    <s v="Resztki z indyka z rosołu"/>
    <n v="0"/>
    <s v=""/>
    <n v="6"/>
  </r>
  <r>
    <x v="40"/>
    <n v="3"/>
    <n v="21"/>
    <s v="Wiejska Zagroda Jagnięcina ze Szpinakiem"/>
    <n v="80.114999999999995"/>
    <n v="0.27667984189723321"/>
    <n v="6"/>
  </r>
  <r>
    <x v="40"/>
    <n v="4"/>
    <n v="116"/>
    <s v="Brit Mono Protein Rabbit"/>
    <n v="0"/>
    <s v=""/>
    <n v="6"/>
  </r>
  <r>
    <x v="40"/>
    <n v="4"/>
    <n v="2.6666666666666665"/>
    <s v="Woolf Lamb kostki"/>
    <n v="0"/>
    <s v=""/>
    <n v="6"/>
  </r>
  <r>
    <x v="41"/>
    <n v="1"/>
    <n v="117"/>
    <s v="Brit Mono Protein Tuna &amp; Sweet Potato"/>
    <n v="0"/>
    <s v=""/>
    <n v="6"/>
  </r>
  <r>
    <x v="41"/>
    <n v="1"/>
    <n v="1"/>
    <s v="Woolf Lamb kostki"/>
    <n v="0"/>
    <s v=""/>
    <n v="6"/>
  </r>
  <r>
    <x v="41"/>
    <n v="2"/>
    <n v="45"/>
    <s v="Wiejska Zagroda Indyk z Jabłkiem"/>
    <n v="0"/>
    <s v=""/>
    <n v="6"/>
  </r>
  <r>
    <x v="41"/>
    <n v="3"/>
    <n v="135"/>
    <s v="Indyk mielony"/>
    <n v="0"/>
    <s v=""/>
    <n v="6"/>
  </r>
  <r>
    <x v="41"/>
    <n v="3"/>
    <n v="2.6666666666666665"/>
    <s v="Woolf Lamb kostki"/>
    <n v="0"/>
    <s v=""/>
    <n v="6"/>
  </r>
  <r>
    <x v="41"/>
    <n v="4"/>
    <n v="62"/>
    <s v="Brit Mono Protein Rabbit"/>
    <n v="0"/>
    <s v=""/>
    <n v="6"/>
  </r>
  <r>
    <x v="41"/>
    <n v="4"/>
    <n v="7"/>
    <s v="MACED Super Premium Steki Wołowe"/>
    <n v="24.22"/>
    <s v=""/>
    <n v="6"/>
  </r>
  <r>
    <x v="42"/>
    <n v="1"/>
    <n v="2"/>
    <s v="Woolf Duck kostki"/>
    <n v="0"/>
    <s v=""/>
    <n v="6"/>
  </r>
  <r>
    <x v="42"/>
    <n v="1"/>
    <n v="97"/>
    <s v="Brit Mono Protein Tuna &amp; Sweet Potato"/>
    <n v="0"/>
    <s v=""/>
    <n v="6"/>
  </r>
  <r>
    <x v="42"/>
    <n v="2"/>
    <n v="34"/>
    <s v="Wiejska Zagroda Indyk z Jabłkiem"/>
    <n v="0"/>
    <s v=""/>
    <n v="6"/>
  </r>
  <r>
    <x v="42"/>
    <n v="2"/>
    <n v="0.66666666666666663"/>
    <s v="Woolf Duck kostki"/>
    <n v="0"/>
    <s v=""/>
    <n v="6"/>
  </r>
  <r>
    <x v="42"/>
    <n v="3"/>
    <n v="135"/>
    <s v="Indyk mielony"/>
    <n v="0"/>
    <s v=""/>
    <n v="6"/>
  </r>
  <r>
    <x v="42"/>
    <n v="3"/>
    <n v="0.66666666666666663"/>
    <s v="Woolf Duck kostki"/>
    <n v="0"/>
    <s v=""/>
    <n v="6"/>
  </r>
  <r>
    <x v="42"/>
    <n v="4"/>
    <n v="113"/>
    <s v="Brit Mono Protein Rabbit"/>
    <n v="0"/>
    <s v=""/>
    <n v="6"/>
  </r>
  <r>
    <x v="42"/>
    <n v="4"/>
    <n v="4.666666666666667"/>
    <s v="MACED Super Premium Steki Wołowe"/>
    <n v="16.146666666666668"/>
    <s v=""/>
    <n v="6"/>
  </r>
  <r>
    <x v="43"/>
    <n v="1"/>
    <n v="2.3333333333333335"/>
    <s v="MACED Super Premium Steki Wołowe"/>
    <n v="8.0733333333333341"/>
    <s v=""/>
    <n v="6"/>
  </r>
  <r>
    <x v="43"/>
    <n v="1"/>
    <n v="147"/>
    <s v="Brit Mono Protein Turkey"/>
    <n v="0"/>
    <s v=""/>
    <n v="6"/>
  </r>
  <r>
    <x v="43"/>
    <n v="1"/>
    <n v="6"/>
    <s v="Premiere Junior Snack kurczak wołowina"/>
    <n v="0"/>
    <s v=""/>
    <n v="6"/>
  </r>
  <r>
    <x v="43"/>
    <n v="2"/>
    <n v="2"/>
    <s v="Premiere Junior Snack kurczak wołowina"/>
    <n v="0"/>
    <s v=""/>
    <n v="6"/>
  </r>
  <r>
    <x v="43"/>
    <n v="2"/>
    <n v="50"/>
    <s v="Wiejska Zagroda Indyk z Jabłkiem"/>
    <n v="0"/>
    <s v=""/>
    <n v="6"/>
  </r>
  <r>
    <x v="43"/>
    <n v="2"/>
    <n v="0.66666666666666663"/>
    <s v="Woolf Duck kostki"/>
    <n v="0"/>
    <s v=""/>
    <n v="6"/>
  </r>
  <r>
    <x v="43"/>
    <n v="3"/>
    <n v="135"/>
    <s v="Indyk mielony"/>
    <n v="0"/>
    <s v=""/>
    <n v="6"/>
  </r>
  <r>
    <x v="43"/>
    <n v="3"/>
    <n v="0.66666666666666663"/>
    <s v="Woolf Duck kostki"/>
    <n v="0"/>
    <s v=""/>
    <n v="6"/>
  </r>
  <r>
    <x v="43"/>
    <n v="3"/>
    <n v="1"/>
    <s v="Premiere Junior Snack kurczak wołowina"/>
    <n v="0"/>
    <s v=""/>
    <n v="6"/>
  </r>
  <r>
    <x v="43"/>
    <n v="4"/>
    <n v="1"/>
    <s v="Premiere Junior Snack kurczak wołowina"/>
    <n v="0"/>
    <s v=""/>
    <n v="6"/>
  </r>
  <r>
    <x v="43"/>
    <n v="4"/>
    <n v="100"/>
    <s v="Brit Mono Protein Turkey"/>
    <n v="0"/>
    <s v=""/>
    <n v="6"/>
  </r>
  <r>
    <x v="43"/>
    <n v="4"/>
    <n v="3.6666666666666665"/>
    <s v="Woolf Duck kostki"/>
    <n v="0"/>
    <s v=""/>
    <n v="6"/>
  </r>
  <r>
    <x v="44"/>
    <n v="1"/>
    <n v="114"/>
    <s v="Brit Mono Protein Turkey"/>
    <n v="0"/>
    <s v=""/>
    <n v="6.4"/>
  </r>
  <r>
    <x v="44"/>
    <n v="1"/>
    <n v="1"/>
    <s v="Premiere Junior Snack kurczak wołowina"/>
    <n v="0"/>
    <s v=""/>
    <n v="6.4"/>
  </r>
  <r>
    <x v="44"/>
    <n v="1"/>
    <n v="0.66666666666666663"/>
    <s v="Woolf Duck kostki"/>
    <n v="0"/>
    <s v=""/>
    <n v="6.4"/>
  </r>
  <r>
    <x v="44"/>
    <n v="2"/>
    <n v="50"/>
    <s v="Wiejska Zagroda Jagnięcina ze Szpinakiem"/>
    <n v="190.75"/>
    <n v="0.65876152832674584"/>
    <n v="6.4"/>
  </r>
  <r>
    <x v="44"/>
    <n v="2"/>
    <n v="0.66666666666666663"/>
    <s v="Woolf Duck kostki"/>
    <n v="0"/>
    <s v=""/>
    <n v="6.4"/>
  </r>
  <r>
    <x v="44"/>
    <n v="3"/>
    <n v="7"/>
    <s v="MACED Super Premium Steki Wołowe"/>
    <n v="24.22"/>
    <s v=""/>
    <n v="6.4"/>
  </r>
  <r>
    <x v="44"/>
    <n v="3"/>
    <n v="135"/>
    <s v="Indyk mielony"/>
    <n v="0"/>
    <s v=""/>
    <n v="6.4"/>
  </r>
  <r>
    <x v="44"/>
    <n v="4"/>
    <n v="3"/>
    <s v="Premiere Junior Snack kurczak wołowina"/>
    <n v="0"/>
    <s v=""/>
    <n v="6.4"/>
  </r>
  <r>
    <x v="44"/>
    <n v="4"/>
    <n v="39"/>
    <s v="Brit Mono Protein Turkey"/>
    <n v="0"/>
    <s v=""/>
    <n v="6.4"/>
  </r>
  <r>
    <x v="44"/>
    <n v="4"/>
    <n v="34"/>
    <s v="Brit Mono Protein Beef &amp; Rice"/>
    <n v="0"/>
    <n v="0.18444846292947562"/>
    <n v="6.4"/>
  </r>
  <r>
    <x v="44"/>
    <n v="4"/>
    <n v="2"/>
    <s v="Premiere Junior Snack kurczak wołowina"/>
    <n v="0"/>
    <s v=""/>
    <n v="6.4"/>
  </r>
  <r>
    <x v="45"/>
    <n v="1"/>
    <n v="80"/>
    <s v="Brit Mono Protein Beef &amp; Rice"/>
    <n v="0"/>
    <n v="0.43399638336347202"/>
    <n v="6.4"/>
  </r>
  <r>
    <x v="45"/>
    <n v="2"/>
    <n v="17"/>
    <s v="Pedigree Rodeo"/>
    <n v="0"/>
    <s v=""/>
    <n v="6.4"/>
  </r>
  <r>
    <x v="45"/>
    <n v="2"/>
    <n v="1.3333333333333333"/>
    <s v="Premiere Junior Snack kurczak wołowina"/>
    <n v="0"/>
    <s v=""/>
    <n v="6.4"/>
  </r>
  <r>
    <x v="45"/>
    <n v="2"/>
    <n v="50"/>
    <s v="Wiejska Zagroda Indyk z Jabłkiem"/>
    <n v="0"/>
    <s v=""/>
    <n v="6.4"/>
  </r>
  <r>
    <x v="45"/>
    <n v="3"/>
    <n v="135"/>
    <s v="Indyk mielony"/>
    <n v="0"/>
    <s v=""/>
    <n v="6.4"/>
  </r>
  <r>
    <x v="45"/>
    <n v="3"/>
    <n v="0.66666666666666663"/>
    <s v="Woolf Duck kostki"/>
    <n v="0"/>
    <s v=""/>
    <n v="6.4"/>
  </r>
  <r>
    <x v="45"/>
    <n v="4"/>
    <n v="140"/>
    <s v="Brit Mono Protein Turkey"/>
    <n v="0"/>
    <s v=""/>
    <n v="6.4"/>
  </r>
  <r>
    <x v="45"/>
    <n v="4"/>
    <n v="0.66666666666666663"/>
    <s v="Woolf Duck kostki"/>
    <n v="0"/>
    <s v=""/>
    <n v="6.4"/>
  </r>
  <r>
    <x v="45"/>
    <n v="4"/>
    <n v="2.6666666666666665"/>
    <s v="Premiere Junior Snack kurczak wołowina"/>
    <n v="0"/>
    <s v=""/>
    <n v="6.4"/>
  </r>
  <r>
    <x v="46"/>
    <n v="1"/>
    <n v="1"/>
    <s v="Woolf Duck kostki"/>
    <n v="0"/>
    <s v=""/>
    <n v="6.4"/>
  </r>
  <r>
    <x v="46"/>
    <n v="1"/>
    <n v="81"/>
    <s v="Brit Mono Protein Turkey"/>
    <n v="0"/>
    <s v=""/>
    <n v="6.4"/>
  </r>
  <r>
    <x v="46"/>
    <n v="1"/>
    <n v="7"/>
    <s v="MACED Super Premium Steki Wołowe"/>
    <n v="24.22"/>
    <s v=""/>
    <n v="6.4"/>
  </r>
  <r>
    <x v="46"/>
    <n v="2"/>
    <n v="70"/>
    <s v="Wiejska Zagroda Jagnięcina ze Szpinakiem"/>
    <n v="267.05"/>
    <n v="0.92226613965744408"/>
    <n v="6.4"/>
  </r>
  <r>
    <x v="46"/>
    <n v="3"/>
    <n v="1"/>
    <s v="Woolf Duck kostki"/>
    <n v="0"/>
    <s v=""/>
    <n v="6.4"/>
  </r>
  <r>
    <x v="46"/>
    <n v="3"/>
    <n v="135"/>
    <s v="Biodrówka wieprzowa mielona"/>
    <n v="0"/>
    <s v=""/>
    <n v="6.4"/>
  </r>
  <r>
    <x v="46"/>
    <n v="3"/>
    <n v="2"/>
    <s v="Premiere Junior Snack kurczak wołowina"/>
    <n v="0"/>
    <s v=""/>
    <n v="6.4"/>
  </r>
  <r>
    <x v="46"/>
    <n v="4"/>
    <n v="110"/>
    <s v="Brit Mono Protein Beef &amp; Rice"/>
    <n v="0"/>
    <n v="0.59674502712477406"/>
    <n v="6.4"/>
  </r>
  <r>
    <x v="47"/>
    <n v="1"/>
    <n v="1"/>
    <s v="Woolf Duck kostki"/>
    <n v="0"/>
    <s v=""/>
    <n v="6.4"/>
  </r>
  <r>
    <x v="47"/>
    <n v="1"/>
    <n v="120"/>
    <s v="Brit Mono Protein Beef &amp; Rice"/>
    <n v="0"/>
    <n v="0.65099457504520797"/>
    <n v="6.4"/>
  </r>
  <r>
    <x v="47"/>
    <n v="2"/>
    <n v="80"/>
    <s v="Wiejska Zagroda Indyk z Jabłkiem"/>
    <n v="0"/>
    <s v=""/>
    <n v="6.4"/>
  </r>
  <r>
    <x v="47"/>
    <n v="2"/>
    <n v="1"/>
    <s v="Woolf Duck kostki"/>
    <n v="0"/>
    <s v=""/>
    <n v="6.4"/>
  </r>
  <r>
    <x v="47"/>
    <n v="3"/>
    <n v="135"/>
    <s v="Biodrówka wieprzowa mielona"/>
    <n v="0"/>
    <s v=""/>
    <n v="6.4"/>
  </r>
  <r>
    <x v="47"/>
    <n v="3"/>
    <n v="2"/>
    <s v="Woolf Duck kostki"/>
    <n v="0"/>
    <s v=""/>
    <n v="6.4"/>
  </r>
  <r>
    <x v="47"/>
    <n v="4"/>
    <n v="2"/>
    <s v="Premiere Junior Snack kurczak wołowina"/>
    <n v="0"/>
    <s v=""/>
    <n v="6.4"/>
  </r>
  <r>
    <x v="47"/>
    <n v="4"/>
    <n v="17"/>
    <s v="Pedigree Rodeo"/>
    <n v="0"/>
    <s v=""/>
    <n v="6.4"/>
  </r>
  <r>
    <x v="47"/>
    <n v="4"/>
    <n v="4"/>
    <s v="Woolf Duck kostki"/>
    <n v="0"/>
    <s v=""/>
    <n v="6.4"/>
  </r>
  <r>
    <x v="47"/>
    <n v="4"/>
    <n v="120"/>
    <s v="Brit Mono Protein Beef &amp; Rice"/>
    <n v="0"/>
    <n v="0.65099457504520797"/>
    <n v="6.4"/>
  </r>
  <r>
    <x v="48"/>
    <n v="1"/>
    <n v="120"/>
    <s v="Brit Mono Protein Rabbit"/>
    <n v="0"/>
    <s v=""/>
    <n v="6.4"/>
  </r>
  <r>
    <x v="48"/>
    <n v="1"/>
    <n v="0.66666666666666663"/>
    <s v="Woolf Duck kostki"/>
    <n v="0"/>
    <s v=""/>
    <n v="6.4"/>
  </r>
  <r>
    <x v="48"/>
    <n v="2"/>
    <n v="1"/>
    <s v="Premiere Junior Snack kurczak wołowina"/>
    <n v="0"/>
    <s v=""/>
    <n v="6.4"/>
  </r>
  <r>
    <x v="48"/>
    <n v="2"/>
    <n v="80"/>
    <s v="Wiejska Zagroda Jagnięcina ze Szpinakiem"/>
    <n v="305.2"/>
    <n v="1.0540184453227932"/>
    <n v="6.4"/>
  </r>
  <r>
    <x v="48"/>
    <n v="2"/>
    <n v="0.66666666666666663"/>
    <s v="Woolf Duck kostki"/>
    <n v="0"/>
    <s v=""/>
    <n v="6.4"/>
  </r>
  <r>
    <x v="48"/>
    <n v="3"/>
    <n v="1.3333333333333333"/>
    <s v="Woolf Duck kostki"/>
    <n v="0"/>
    <s v=""/>
    <n v="6.4"/>
  </r>
  <r>
    <x v="48"/>
    <n v="3"/>
    <n v="154"/>
    <s v="Wieprzowina mielona"/>
    <n v="0"/>
    <s v=""/>
    <n v="6.4"/>
  </r>
  <r>
    <x v="48"/>
    <n v="3"/>
    <n v="1"/>
    <s v="Premiere Junior Snack kurczak wołowina"/>
    <n v="0"/>
    <s v=""/>
    <n v="6.4"/>
  </r>
  <r>
    <x v="48"/>
    <n v="4"/>
    <n v="0.66666666666666663"/>
    <s v="Woolf Duck kostki"/>
    <n v="0"/>
    <s v=""/>
    <n v="6.4"/>
  </r>
  <r>
    <x v="48"/>
    <n v="4"/>
    <n v="140"/>
    <s v="Brit Mono Protein Rabbit"/>
    <n v="0"/>
    <s v=""/>
    <n v="6.4"/>
  </r>
  <r>
    <x v="48"/>
    <n v="4"/>
    <n v="3"/>
    <s v="Premiere Junior Snack kurczak wołowina"/>
    <n v="0"/>
    <s v=""/>
    <n v="6.4"/>
  </r>
  <r>
    <x v="48"/>
    <n v="4"/>
    <n v="2"/>
    <s v="Woolf Duck kostki"/>
    <n v="0"/>
    <s v=""/>
    <n v="6.4"/>
  </r>
  <r>
    <x v="49"/>
    <n v="1"/>
    <n v="0.66666666666666663"/>
    <s v="Woolf Duck kostki"/>
    <n v="0"/>
    <s v=""/>
    <n v="6.4"/>
  </r>
  <r>
    <x v="49"/>
    <n v="1"/>
    <n v="110"/>
    <s v="Brit Mono Protein Rabbit"/>
    <n v="0"/>
    <s v=""/>
    <n v="6.4"/>
  </r>
  <r>
    <x v="49"/>
    <n v="1"/>
    <n v="0.66666666666666663"/>
    <s v="Woolf Duck kostki"/>
    <n v="0"/>
    <s v=""/>
    <n v="6.4"/>
  </r>
  <r>
    <x v="49"/>
    <n v="2"/>
    <n v="5"/>
    <s v="Premiere Junior Snack kurczak wołowina"/>
    <n v="0"/>
    <s v=""/>
    <n v="6.4"/>
  </r>
  <r>
    <x v="49"/>
    <n v="2"/>
    <n v="75"/>
    <s v="Wiejska Zagroda Indyk z Jabłkiem"/>
    <n v="0"/>
    <s v=""/>
    <n v="6.4"/>
  </r>
  <r>
    <x v="49"/>
    <n v="3"/>
    <n v="0.66666666666666663"/>
    <s v="Woolf Duck kostki"/>
    <n v="0"/>
    <s v=""/>
    <n v="6.4"/>
  </r>
  <r>
    <x v="49"/>
    <n v="3"/>
    <n v="0.66666666666666663"/>
    <s v="Woolf Duck kostki"/>
    <n v="0"/>
    <s v=""/>
    <n v="6.4"/>
  </r>
  <r>
    <x v="49"/>
    <n v="3"/>
    <n v="154"/>
    <s v="Indyk mielony"/>
    <n v="0"/>
    <s v=""/>
    <n v="6.4"/>
  </r>
  <r>
    <x v="49"/>
    <n v="3"/>
    <n v="6"/>
    <s v="Premiere Junior Snack kurczak wołowina"/>
    <n v="0"/>
    <s v=""/>
    <n v="6.4"/>
  </r>
  <r>
    <x v="49"/>
    <n v="4"/>
    <n v="108"/>
    <s v="Brit Mono Protein Rabbit"/>
    <n v="0"/>
    <s v=""/>
    <n v="6.4"/>
  </r>
  <r>
    <x v="50"/>
    <n v="1"/>
    <n v="1.3333333333333333"/>
    <s v="Woolf Duck kostki"/>
    <n v="0"/>
    <s v=""/>
    <n v="6.4"/>
  </r>
  <r>
    <x v="50"/>
    <n v="1"/>
    <n v="86"/>
    <s v="Brit Mono Protein Rabbit"/>
    <n v="0"/>
    <s v=""/>
    <n v="6.4"/>
  </r>
  <r>
    <x v="50"/>
    <n v="1"/>
    <n v="0.66666666666666663"/>
    <s v="Woolf Duck kostki"/>
    <n v="0"/>
    <s v=""/>
    <n v="6.4"/>
  </r>
  <r>
    <x v="50"/>
    <n v="2"/>
    <n v="1"/>
    <s v="Premiere Junior Snack kurczak wołowina"/>
    <n v="0"/>
    <s v=""/>
    <n v="6.4"/>
  </r>
  <r>
    <x v="50"/>
    <n v="2"/>
    <n v="61"/>
    <s v="Wiejska Zagroda Jagnięcina ze Szpinakiem"/>
    <n v="232.715"/>
    <n v="0.80368906455862987"/>
    <n v="6.4"/>
  </r>
  <r>
    <x v="50"/>
    <n v="2"/>
    <n v="0.66666666666666663"/>
    <s v="Woolf Duck kostki"/>
    <n v="0"/>
    <s v=""/>
    <n v="6.4"/>
  </r>
  <r>
    <x v="50"/>
    <n v="3"/>
    <n v="154"/>
    <s v="Indyk mielony"/>
    <n v="0"/>
    <s v=""/>
    <n v="6.4"/>
  </r>
  <r>
    <x v="50"/>
    <n v="3"/>
    <n v="0.66666666666666663"/>
    <s v="Woolf Duck kostki"/>
    <n v="0"/>
    <s v=""/>
    <n v="6.4"/>
  </r>
  <r>
    <x v="50"/>
    <n v="4"/>
    <n v="120"/>
    <s v="Brit Mono Protein Lamb &amp; Rice"/>
    <n v="0"/>
    <n v="0.49382716049382713"/>
    <n v="6.4"/>
  </r>
  <r>
    <x v="50"/>
    <n v="4"/>
    <n v="0.66666666666666663"/>
    <s v="Woolf Duck kostki"/>
    <n v="0"/>
    <s v=""/>
    <n v="6.4"/>
  </r>
  <r>
    <x v="51"/>
    <n v="1"/>
    <n v="0.33333333333333331"/>
    <s v="Woolf Duck kostki"/>
    <n v="0"/>
    <s v=""/>
    <n v="6.4"/>
  </r>
  <r>
    <x v="51"/>
    <n v="1"/>
    <n v="120"/>
    <s v="Brit Mono Protein Lamb &amp; Rice"/>
    <n v="0"/>
    <n v="0.49382716049382713"/>
    <n v="6.4"/>
  </r>
  <r>
    <x v="51"/>
    <n v="1"/>
    <n v="0.66666666666666663"/>
    <s v="Woolf Duck kostki"/>
    <n v="0"/>
    <s v=""/>
    <n v="6.4"/>
  </r>
  <r>
    <x v="51"/>
    <n v="2"/>
    <n v="77"/>
    <s v="Wiejska Zagroda Indyk z Jabłkiem"/>
    <n v="0"/>
    <s v=""/>
    <n v="6.4"/>
  </r>
  <r>
    <x v="51"/>
    <n v="3"/>
    <n v="0.66666666666666663"/>
    <s v="Woolf Duck kostki"/>
    <n v="0"/>
    <s v=""/>
    <n v="6.4"/>
  </r>
  <r>
    <x v="51"/>
    <n v="3"/>
    <n v="154"/>
    <s v="Indyk mielony"/>
    <n v="0"/>
    <s v=""/>
    <n v="6.4"/>
  </r>
  <r>
    <x v="51"/>
    <n v="3"/>
    <n v="6"/>
    <s v="MACED Super Premium Steki Wołowe"/>
    <n v="20.759999999999998"/>
    <s v=""/>
    <n v="6.4"/>
  </r>
  <r>
    <x v="51"/>
    <n v="3"/>
    <n v="6"/>
    <s v="Woolf Duck kostki"/>
    <n v="0"/>
    <s v=""/>
    <n v="6.4"/>
  </r>
  <r>
    <x v="51"/>
    <n v="4"/>
    <n v="131"/>
    <s v="Brit Mono Protein Lamb &amp; Rice"/>
    <n v="0"/>
    <n v="0.53909465020576131"/>
    <n v="6.4"/>
  </r>
  <r>
    <x v="51"/>
    <n v="4"/>
    <n v="6"/>
    <s v="Premiere Junior Snack kurczak wołowina"/>
    <n v="0"/>
    <s v=""/>
    <n v="6.4"/>
  </r>
  <r>
    <x v="52"/>
    <n v="1"/>
    <n v="141"/>
    <s v="Brit Mono Protein Beef &amp; Rice"/>
    <n v="0"/>
    <n v="0.76491862567811941"/>
    <n v="6.4"/>
  </r>
  <r>
    <x v="52"/>
    <n v="1"/>
    <n v="0.66666666666666663"/>
    <s v="Woolf Duck kostki"/>
    <n v="0"/>
    <s v=""/>
    <n v="6.4"/>
  </r>
  <r>
    <x v="52"/>
    <n v="1"/>
    <n v="0.66666666666666663"/>
    <s v="Woolf Duck kostki"/>
    <n v="0"/>
    <s v=""/>
    <n v="6.4"/>
  </r>
  <r>
    <x v="52"/>
    <n v="2"/>
    <n v="80"/>
    <s v="Wiejska Zagroda Jagnięcina ze Szpinakiem"/>
    <n v="305.2"/>
    <n v="1.0540184453227932"/>
    <n v="6.4"/>
  </r>
  <r>
    <x v="52"/>
    <n v="2"/>
    <n v="4.333333333333333"/>
    <s v="Woolf Duck kostki"/>
    <n v="0"/>
    <s v=""/>
    <n v="6.4"/>
  </r>
  <r>
    <x v="52"/>
    <n v="2"/>
    <n v="0.66666666666666663"/>
    <s v="Woolf Duck kostki"/>
    <n v="0"/>
    <s v=""/>
    <n v="6.4"/>
  </r>
  <r>
    <x v="52"/>
    <n v="3"/>
    <n v="145"/>
    <s v="Gulaszowe indyk"/>
    <n v="0"/>
    <s v=""/>
    <n v="6.4"/>
  </r>
  <r>
    <x v="52"/>
    <n v="3"/>
    <n v="3"/>
    <s v="MACED Super Premium Steki Wołowe"/>
    <n v="10.379999999999999"/>
    <s v=""/>
    <n v="6.4"/>
  </r>
  <r>
    <x v="52"/>
    <n v="4"/>
    <n v="4"/>
    <s v="MACED Super Premium Steki Wołowe"/>
    <n v="13.84"/>
    <s v=""/>
    <n v="6.4"/>
  </r>
  <r>
    <x v="52"/>
    <n v="4"/>
    <n v="1"/>
    <s v="Woolf Duck kostki"/>
    <n v="0"/>
    <s v=""/>
    <n v="6.4"/>
  </r>
  <r>
    <x v="52"/>
    <n v="4"/>
    <n v="120"/>
    <s v="Brit Mono Protein Beef &amp; Rice"/>
    <n v="0"/>
    <n v="0.65099457504520797"/>
    <n v="6.4"/>
  </r>
  <r>
    <x v="53"/>
    <n v="1"/>
    <n v="120"/>
    <s v="Brit Mono Protein Beef &amp; Rice"/>
    <n v="0"/>
    <n v="0.65099457504520797"/>
    <n v="6.4"/>
  </r>
  <r>
    <x v="53"/>
    <n v="2"/>
    <n v="70"/>
    <s v="Wiejska Zagroda Indyk z Jabłkiem"/>
    <n v="0"/>
    <s v=""/>
    <n v="6.4"/>
  </r>
  <r>
    <x v="53"/>
    <n v="3"/>
    <n v="144"/>
    <s v="Gulaszowe indyk"/>
    <n v="0"/>
    <s v=""/>
    <n v="6.4"/>
  </r>
  <r>
    <x v="53"/>
    <n v="4"/>
    <n v="120"/>
    <s v="Brit Mono Protein Rabbit"/>
    <n v="0"/>
    <s v=""/>
    <n v="6.4"/>
  </r>
  <r>
    <x v="53"/>
    <n v="4"/>
    <n v="3"/>
    <s v="MACED Super Premium Steki Wołowe"/>
    <n v="10.379999999999999"/>
    <s v=""/>
    <n v="6.4"/>
  </r>
  <r>
    <x v="54"/>
    <n v="1"/>
    <n v="120"/>
    <s v="Brit Mono Protein Rabbit"/>
    <n v="0"/>
    <s v=""/>
    <n v="6.4"/>
  </r>
  <r>
    <x v="54"/>
    <n v="1"/>
    <n v="4"/>
    <s v="MACED Super Premium Steki Wołowe"/>
    <n v="13.84"/>
    <s v=""/>
    <n v="6.4"/>
  </r>
  <r>
    <x v="54"/>
    <n v="2"/>
    <n v="30"/>
    <s v="Brit Mono Protein Rabbit"/>
    <n v="0"/>
    <s v=""/>
    <n v="6.4"/>
  </r>
  <r>
    <x v="54"/>
    <n v="2"/>
    <n v="70"/>
    <s v="Wiejska Zagroda Jagnięcina ze Szpinakiem"/>
    <n v="267.05"/>
    <n v="0.92226613965744408"/>
    <n v="6.4"/>
  </r>
  <r>
    <x v="54"/>
    <n v="3"/>
    <n v="7"/>
    <s v="MACED Super Premium Steki Wołowe"/>
    <n v="24.22"/>
    <s v=""/>
    <n v="6.4"/>
  </r>
  <r>
    <x v="54"/>
    <n v="3"/>
    <n v="140"/>
    <s v="Łopatka wieprzowa"/>
    <n v="0"/>
    <s v=""/>
    <n v="6.4"/>
  </r>
  <r>
    <x v="54"/>
    <n v="3"/>
    <n v="3"/>
    <s v="John Dog Soft Bites 70% Swiss Beef"/>
    <n v="0"/>
    <s v=""/>
    <n v="6.4"/>
  </r>
  <r>
    <x v="54"/>
    <n v="4"/>
    <n v="88"/>
    <s v="Brit Mono Protein Rabbit"/>
    <n v="0"/>
    <s v=""/>
    <n v="6.4"/>
  </r>
  <r>
    <x v="54"/>
    <n v="4"/>
    <n v="4"/>
    <s v="John Dog Soft Bites 70% Swiss Beef"/>
    <n v="0"/>
    <s v=""/>
    <n v="6.4"/>
  </r>
  <r>
    <x v="55"/>
    <n v="1"/>
    <n v="140"/>
    <s v="Brit Mono Protein Lamb &amp; Rice"/>
    <n v="0"/>
    <n v="0.5761316872427984"/>
    <n v="6.4"/>
  </r>
  <r>
    <x v="55"/>
    <n v="1"/>
    <n v="4"/>
    <s v="John Dog Soft Bites 70% Swiss Beef"/>
    <n v="0"/>
    <s v=""/>
    <n v="6.4"/>
  </r>
  <r>
    <x v="55"/>
    <n v="2"/>
    <n v="60"/>
    <s v="Wiejska Zagroda Indyk z Jabłkiem"/>
    <n v="0"/>
    <s v=""/>
    <n v="6.4"/>
  </r>
  <r>
    <x v="55"/>
    <n v="3"/>
    <n v="5"/>
    <s v="John Dog Soft Bites 70% Swiss Beef"/>
    <n v="0"/>
    <s v=""/>
    <n v="6.4"/>
  </r>
  <r>
    <x v="55"/>
    <n v="3"/>
    <n v="20"/>
    <s v="Wiejska Zagroda Indyk z Jabłkiem"/>
    <n v="0"/>
    <s v=""/>
    <n v="6.4"/>
  </r>
  <r>
    <x v="55"/>
    <n v="3"/>
    <n v="134"/>
    <s v="Łopatka wieprzowa"/>
    <n v="0"/>
    <s v=""/>
    <n v="6.4"/>
  </r>
  <r>
    <x v="55"/>
    <n v="4"/>
    <n v="5"/>
    <s v="John Dog Soft Bites 70% Swiss Beef"/>
    <n v="0"/>
    <s v=""/>
    <n v="6.4"/>
  </r>
  <r>
    <x v="55"/>
    <n v="4"/>
    <n v="130"/>
    <s v="Brit Mono Protein Lamb &amp; Rice"/>
    <n v="0"/>
    <n v="0.53497942386831276"/>
    <n v="6.4"/>
  </r>
  <r>
    <x v="56"/>
    <n v="1"/>
    <n v="20"/>
    <s v="Brit Mono Protein Turkey"/>
    <n v="0"/>
    <s v=""/>
    <n v="6.4"/>
  </r>
  <r>
    <x v="56"/>
    <n v="1"/>
    <n v="2"/>
    <s v="John Dog Soft Bites 70% Swiss Beef"/>
    <n v="0"/>
    <s v=""/>
    <n v="6.4"/>
  </r>
  <r>
    <x v="56"/>
    <n v="2"/>
    <n v="2"/>
    <s v="John Dog Soft Bites 70% Swiss Beef"/>
    <n v="0"/>
    <s v=""/>
    <n v="6.4"/>
  </r>
  <r>
    <x v="56"/>
    <n v="2"/>
    <n v="17"/>
    <s v="Pedigree Rodeo"/>
    <n v="0"/>
    <s v=""/>
    <n v="6.4"/>
  </r>
  <r>
    <x v="56"/>
    <n v="2"/>
    <n v="69"/>
    <s v="Wiejska Zagroda Indyk z Jabłkiem"/>
    <n v="0"/>
    <s v=""/>
    <n v="6.4"/>
  </r>
  <r>
    <x v="56"/>
    <n v="3"/>
    <n v="140"/>
    <s v="Gulaszowe indyk"/>
    <n v="0"/>
    <s v=""/>
    <n v="6.4"/>
  </r>
  <r>
    <x v="56"/>
    <n v="3"/>
    <n v="5"/>
    <s v="John Dog Soft Bites 70% Swiss Beef"/>
    <n v="0"/>
    <s v=""/>
    <n v="6.4"/>
  </r>
  <r>
    <x v="56"/>
    <n v="4"/>
    <n v="5"/>
    <s v="John Dog Soft Bites 70% Swiss Beef"/>
    <n v="0"/>
    <s v=""/>
    <n v="6.4"/>
  </r>
  <r>
    <x v="56"/>
    <n v="4"/>
    <n v="110"/>
    <s v="Brit Mono Protein Turkey"/>
    <n v="0"/>
    <s v=""/>
    <n v="6.4"/>
  </r>
  <r>
    <x v="57"/>
    <n v="1"/>
    <n v="1"/>
    <s v="John Dog Soft Bites 70% Swiss Beef"/>
    <n v="0"/>
    <s v=""/>
    <n v="6.4"/>
  </r>
  <r>
    <x v="57"/>
    <n v="1"/>
    <n v="130"/>
    <s v="Brit Mono Protein Turkey"/>
    <n v="0"/>
    <s v=""/>
    <n v="6.4"/>
  </r>
  <r>
    <x v="57"/>
    <n v="1"/>
    <n v="2"/>
    <s v="John Dog Soft Bites 70% Swiss Beef"/>
    <n v="0"/>
    <s v=""/>
    <n v="6.4"/>
  </r>
  <r>
    <x v="57"/>
    <n v="2"/>
    <n v="1"/>
    <s v="MACED Super Premium Steki Wołowe"/>
    <n v="3.46"/>
    <s v=""/>
    <n v="6.4"/>
  </r>
  <r>
    <x v="57"/>
    <n v="2"/>
    <n v="17"/>
    <s v="Wiejska Zagroda Jagnięcina ze Szpinakiem"/>
    <n v="64.855000000000004"/>
    <n v="0.22397891963109356"/>
    <n v="6.4"/>
  </r>
  <r>
    <x v="57"/>
    <n v="3"/>
    <n v="1"/>
    <s v="MACED Super Premium Steki Wołowe"/>
    <n v="3.46"/>
    <s v=""/>
    <n v="6.4"/>
  </r>
  <r>
    <x v="57"/>
    <n v="3"/>
    <n v="140"/>
    <s v="Łopatka wieprzowa"/>
    <n v="0"/>
    <s v=""/>
    <n v="6.4"/>
  </r>
  <r>
    <x v="57"/>
    <n v="3"/>
    <n v="9"/>
    <s v="Activ Pet Dental Sticks Mini"/>
    <n v="0"/>
    <s v=""/>
    <n v="6.4"/>
  </r>
  <r>
    <x v="57"/>
    <n v="4"/>
    <n v="1"/>
    <s v="MACED Super Premium Steki Wołowe"/>
    <n v="3.46"/>
    <s v=""/>
    <n v="6.4"/>
  </r>
  <r>
    <x v="57"/>
    <n v="4"/>
    <n v="140"/>
    <s v="Brit Mono Protein Turkey"/>
    <n v="0"/>
    <s v=""/>
    <n v="6.4"/>
  </r>
  <r>
    <x v="57"/>
    <n v="4"/>
    <n v="4"/>
    <s v="MACED Super Premium Steki Wołowe"/>
    <n v="13.84"/>
    <s v=""/>
    <n v="6.4"/>
  </r>
  <r>
    <x v="58"/>
    <n v="1"/>
    <n v="3"/>
    <s v="John Dog Soft Bites 70% Swiss Beef"/>
    <n v="0"/>
    <s v=""/>
    <n v="6.4"/>
  </r>
  <r>
    <x v="58"/>
    <n v="1"/>
    <n v="130"/>
    <s v="Brit Mono Protein Turkey"/>
    <n v="0"/>
    <s v=""/>
    <n v="6.4"/>
  </r>
  <r>
    <x v="58"/>
    <n v="1"/>
    <n v="40"/>
    <s v="Brit Mono Protein Lamb"/>
    <n v="0"/>
    <s v=""/>
    <n v="6.4"/>
  </r>
  <r>
    <x v="58"/>
    <n v="2"/>
    <n v="2"/>
    <s v="John Dog Soft Bites 70% Swiss Beef"/>
    <n v="0"/>
    <s v=""/>
    <n v="6.4"/>
  </r>
  <r>
    <x v="58"/>
    <n v="2"/>
    <n v="80"/>
    <s v="Wiejska Zagroda Indyk z Jabłkiem"/>
    <n v="0"/>
    <s v=""/>
    <n v="6.4"/>
  </r>
  <r>
    <x v="58"/>
    <n v="3"/>
    <n v="189"/>
    <s v="Łopatka wieprzowa"/>
    <n v="0"/>
    <s v=""/>
    <n v="6.4"/>
  </r>
  <r>
    <x v="58"/>
    <n v="3"/>
    <n v="3"/>
    <s v="John Dog Soft Bites 70% Swiss Beef"/>
    <n v="0"/>
    <s v=""/>
    <n v="6.4"/>
  </r>
  <r>
    <x v="58"/>
    <n v="4"/>
    <n v="7"/>
    <s v="MACED Super Premium Steki Wołowe"/>
    <n v="24.22"/>
    <s v=""/>
    <n v="6.4"/>
  </r>
  <r>
    <x v="58"/>
    <n v="4"/>
    <n v="130"/>
    <s v="Brit Mono Protein Lamb"/>
    <n v="0"/>
    <s v=""/>
    <n v="6.4"/>
  </r>
  <r>
    <x v="59"/>
    <n v="1"/>
    <n v="2"/>
    <s v="John Dog Soft Bites 70% Swiss Beef"/>
    <n v="0"/>
    <s v=""/>
    <n v="7.4"/>
  </r>
  <r>
    <x v="59"/>
    <n v="1"/>
    <n v="130"/>
    <s v="Brit Mono Protein Lamb"/>
    <n v="0"/>
    <s v=""/>
    <n v="7.4"/>
  </r>
  <r>
    <x v="59"/>
    <n v="1"/>
    <n v="2"/>
    <s v="John Dog Soft Bites 70% Swiss Beef"/>
    <n v="0"/>
    <s v=""/>
    <n v="7.4"/>
  </r>
  <r>
    <x v="59"/>
    <n v="2"/>
    <n v="51"/>
    <s v="Wiejska Zagroda Jagnięcina ze Szpinakiem"/>
    <n v="194.565"/>
    <n v="0.67193675889328075"/>
    <n v="7.4"/>
  </r>
  <r>
    <x v="59"/>
    <n v="3"/>
    <n v="140"/>
    <s v="Gulaszowe indyk"/>
    <n v="0"/>
    <s v=""/>
    <n v="7.4"/>
  </r>
  <r>
    <x v="59"/>
    <n v="3"/>
    <n v="5"/>
    <s v="John Dog Soft Bites 70% Swiss Beef"/>
    <n v="0"/>
    <s v=""/>
    <n v="7.4"/>
  </r>
  <r>
    <x v="59"/>
    <n v="3"/>
    <n v="9"/>
    <s v="Activ Pet Dental Sticks Mini"/>
    <n v="0"/>
    <s v=""/>
    <n v="7.4"/>
  </r>
  <r>
    <x v="59"/>
    <n v="4"/>
    <n v="7"/>
    <s v="MACED Super Premium Steki Wołowe"/>
    <n v="24.22"/>
    <s v=""/>
    <n v="7.4"/>
  </r>
  <r>
    <x v="59"/>
    <n v="4"/>
    <n v="100"/>
    <s v="Brit Mono Protein Lamb"/>
    <n v="0"/>
    <s v=""/>
    <n v="7.4"/>
  </r>
  <r>
    <x v="59"/>
    <n v="4"/>
    <n v="83"/>
    <s v="Brit Mono Protein Beef &amp; Rice"/>
    <n v="0"/>
    <n v="0.4502712477396022"/>
    <n v="7.4"/>
  </r>
  <r>
    <x v="60"/>
    <n v="1"/>
    <n v="4"/>
    <s v="John Dog Soft Bites 70% Swiss Beef"/>
    <n v="0"/>
    <s v=""/>
    <n v="7.4"/>
  </r>
  <r>
    <x v="60"/>
    <n v="1"/>
    <n v="130"/>
    <s v="Brit Mono Protein Beef &amp; Rice"/>
    <n v="0"/>
    <n v="0.70524412296564198"/>
    <n v="7.4"/>
  </r>
  <r>
    <x v="60"/>
    <n v="2"/>
    <n v="90"/>
    <s v="Wiejska Zagroda Indyk z Jabłkiem"/>
    <n v="0"/>
    <s v=""/>
    <n v="7.4"/>
  </r>
  <r>
    <x v="60"/>
    <n v="3"/>
    <n v="5"/>
    <s v="John Dog Soft Bites 70% Swiss Beef"/>
    <n v="0"/>
    <s v=""/>
    <n v="7.4"/>
  </r>
  <r>
    <x v="60"/>
    <n v="3"/>
    <n v="140"/>
    <s v="Gulaszowe indyk"/>
    <n v="0"/>
    <s v=""/>
    <n v="7.4"/>
  </r>
  <r>
    <x v="60"/>
    <n v="4"/>
    <n v="2"/>
    <s v="MACED Super Premium Steki Wołowe"/>
    <n v="6.92"/>
    <s v=""/>
    <n v="7.4"/>
  </r>
  <r>
    <x v="60"/>
    <n v="4"/>
    <n v="130"/>
    <s v="Brit Mono Protein Beef &amp; Rice"/>
    <n v="0"/>
    <n v="0.70524412296564198"/>
    <n v="7.4"/>
  </r>
  <r>
    <x v="61"/>
    <n v="1"/>
    <n v="5"/>
    <s v="MACED Super Premium Steki Wołowe"/>
    <n v="17.3"/>
    <s v=""/>
    <n v="7.4"/>
  </r>
  <r>
    <x v="61"/>
    <n v="1"/>
    <n v="69"/>
    <s v="Brit Mono Protein Beef &amp; Rice"/>
    <n v="0"/>
    <n v="0.37432188065099459"/>
    <n v="7.4"/>
  </r>
  <r>
    <x v="61"/>
    <n v="1"/>
    <n v="61"/>
    <s v="Brit Mono Protein Beef"/>
    <n v="0"/>
    <s v=""/>
    <n v="7.4"/>
  </r>
  <r>
    <x v="61"/>
    <n v="2"/>
    <n v="45"/>
    <s v="Wiejska Zagroda Jagnięcina ze Szpinakiem"/>
    <n v="171.67500000000001"/>
    <n v="0.59288537549407117"/>
    <n v="7.4"/>
  </r>
  <r>
    <x v="61"/>
    <n v="3"/>
    <n v="130"/>
    <s v="Gulaszowe indyk"/>
    <n v="0"/>
    <s v=""/>
    <n v="7.4"/>
  </r>
  <r>
    <x v="61"/>
    <n v="3"/>
    <n v="1"/>
    <s v="John Dog Soft Bites 70% Swiss Beef"/>
    <n v="0"/>
    <s v=""/>
    <n v="7.4"/>
  </r>
  <r>
    <x v="61"/>
    <n v="4"/>
    <n v="61"/>
    <s v="Brit Mono Protein Beef"/>
    <n v="0"/>
    <s v=""/>
    <n v="7.4"/>
  </r>
  <r>
    <x v="62"/>
    <n v="1"/>
    <n v="100"/>
    <s v="Brit Mono Protein Beef"/>
    <n v="0"/>
    <s v=""/>
    <n v="7.4"/>
  </r>
  <r>
    <x v="62"/>
    <n v="1"/>
    <n v="17"/>
    <s v="Pedigree Rodeo"/>
    <n v="0"/>
    <s v=""/>
    <n v="7.4"/>
  </r>
  <r>
    <x v="62"/>
    <n v="2"/>
    <n v="9"/>
    <s v="Activ Pet Dental Sticks Mini"/>
    <n v="0"/>
    <s v=""/>
    <n v="7.4"/>
  </r>
  <r>
    <x v="62"/>
    <n v="2"/>
    <n v="80"/>
    <s v="Wiejska Zagroda Indyk z Jabłkiem"/>
    <n v="0"/>
    <s v=""/>
    <n v="7.4"/>
  </r>
  <r>
    <x v="62"/>
    <n v="3"/>
    <n v="160"/>
    <s v="Brit Mono Protein Beef"/>
    <n v="0"/>
    <s v=""/>
    <n v="7.4"/>
  </r>
  <r>
    <x v="62"/>
    <n v="3"/>
    <n v="5"/>
    <s v="MACED Super Premium Steki Wołowe"/>
    <n v="17.3"/>
    <s v=""/>
    <n v="7.4"/>
  </r>
  <r>
    <x v="62"/>
    <n v="4"/>
    <n v="4"/>
    <s v="MACED Super Premium Steki Wołowe"/>
    <n v="13.84"/>
    <s v=""/>
    <n v="7.4"/>
  </r>
  <r>
    <x v="62"/>
    <n v="4"/>
    <n v="210"/>
    <s v="Brit Mono Protein Beef"/>
    <n v="0"/>
    <s v=""/>
    <n v="7.4"/>
  </r>
  <r>
    <x v="63"/>
    <n v="1"/>
    <n v="136"/>
    <s v="Brit Mono Protein Beef"/>
    <n v="0"/>
    <s v=""/>
    <n v="7.4"/>
  </r>
  <r>
    <x v="63"/>
    <n v="2"/>
    <n v="90"/>
    <s v="Wiejska Zagroda Jagnięcina ze Szpinakiem"/>
    <n v="343.35"/>
    <n v="1.1857707509881423"/>
    <n v="7.4"/>
  </r>
  <r>
    <x v="63"/>
    <n v="3"/>
    <n v="150"/>
    <s v="Łopatka wieprzowa"/>
    <n v="0"/>
    <s v=""/>
    <n v="7.4"/>
  </r>
  <r>
    <x v="63"/>
    <n v="3"/>
    <n v="6"/>
    <s v="John Dog Soft Bites 70% Swiss Beef"/>
    <n v="0"/>
    <s v=""/>
    <n v="7.4"/>
  </r>
  <r>
    <x v="63"/>
    <n v="3"/>
    <n v="10"/>
    <s v="Banan"/>
    <n v="0"/>
    <s v=""/>
    <n v="7.4"/>
  </r>
  <r>
    <x v="63"/>
    <n v="4"/>
    <n v="7"/>
    <s v="MACED Super Premium Steki Wołowe"/>
    <n v="24.22"/>
    <s v=""/>
    <n v="7.4"/>
  </r>
  <r>
    <x v="63"/>
    <n v="4"/>
    <n v="140"/>
    <s v="Brit Mono Protein Lamb"/>
    <n v="0"/>
    <s v=""/>
    <n v="7.4"/>
  </r>
  <r>
    <x v="64"/>
    <n v="1"/>
    <n v="2"/>
    <s v="John Dog Soft Bites 70% Swiss Beef"/>
    <n v="0"/>
    <s v=""/>
    <n v="7.4"/>
  </r>
  <r>
    <x v="64"/>
    <n v="1"/>
    <n v="161"/>
    <s v="Brit Mono Protein Lamb"/>
    <n v="0"/>
    <s v=""/>
    <n v="7.4"/>
  </r>
  <r>
    <x v="64"/>
    <n v="1"/>
    <n v="10"/>
    <s v="Banan"/>
    <n v="0"/>
    <s v=""/>
    <n v="7.4"/>
  </r>
  <r>
    <x v="64"/>
    <n v="2"/>
    <n v="1.5"/>
    <s v="MACED Super Premium Steki Wołowe"/>
    <n v="5.1899999999999995"/>
    <s v=""/>
    <n v="7.4"/>
  </r>
  <r>
    <x v="64"/>
    <n v="2"/>
    <n v="90"/>
    <s v="Wiejska Zagroda Indyk z Jabłkiem"/>
    <n v="0"/>
    <s v=""/>
    <n v="7.4"/>
  </r>
  <r>
    <x v="64"/>
    <n v="3"/>
    <n v="75"/>
    <s v="Łopatka wieprzowa"/>
    <n v="0"/>
    <s v=""/>
    <n v="7.4"/>
  </r>
  <r>
    <x v="64"/>
    <n v="3"/>
    <n v="17"/>
    <s v="Pedigree Rodeo"/>
    <n v="0"/>
    <s v=""/>
    <n v="7.4"/>
  </r>
  <r>
    <x v="64"/>
    <n v="3"/>
    <n v="5"/>
    <s v="John Dog Soft Bites 70% Swiss Beef"/>
    <n v="0"/>
    <s v=""/>
    <n v="7.4"/>
  </r>
  <r>
    <x v="64"/>
    <n v="3"/>
    <n v="9"/>
    <s v="Activ Pet Dental Sticks Mini"/>
    <n v="0"/>
    <s v=""/>
    <n v="7.4"/>
  </r>
  <r>
    <x v="64"/>
    <n v="4"/>
    <n v="90"/>
    <s v="Brit Mono Protein Lamb"/>
    <n v="0"/>
    <s v=""/>
    <n v="7.4"/>
  </r>
  <r>
    <x v="64"/>
    <n v="4"/>
    <n v="4"/>
    <s v="John Dog Soft Bites 70% Swiss Beef"/>
    <n v="0"/>
    <s v=""/>
    <n v="7.4"/>
  </r>
  <r>
    <x v="64"/>
    <n v="4"/>
    <n v="120"/>
    <s v="Brit Mono Protein Lamb &amp; Rice"/>
    <n v="0"/>
    <n v="0.49382716049382713"/>
    <n v="7.4"/>
  </r>
  <r>
    <x v="65"/>
    <n v="1"/>
    <n v="2"/>
    <s v="John Dog Soft Bites 70% Swiss Beef"/>
    <n v="0"/>
    <s v=""/>
    <n v="7.4"/>
  </r>
  <r>
    <x v="65"/>
    <n v="1"/>
    <n v="140"/>
    <s v="Brit Mono Protein Lamb &amp; Rice"/>
    <n v="0"/>
    <n v="0.5761316872427984"/>
    <n v="7.4"/>
  </r>
  <r>
    <x v="65"/>
    <n v="1"/>
    <n v="9"/>
    <s v="Activ Pet Dental Sticks Mini"/>
    <n v="0"/>
    <s v=""/>
    <n v="7.4"/>
  </r>
  <r>
    <x v="65"/>
    <n v="2"/>
    <n v="100"/>
    <s v="Wiejska Zagroda Jagnięcina ze Szpinakiem"/>
    <n v="381.5"/>
    <n v="1.3175230566534917"/>
    <n v="7.4"/>
  </r>
  <r>
    <x v="65"/>
    <n v="3"/>
    <n v="10"/>
    <s v="Banan"/>
    <n v="0"/>
    <s v=""/>
    <n v="7.4"/>
  </r>
  <r>
    <x v="65"/>
    <n v="3"/>
    <n v="150"/>
    <s v="Łopatka wieprzowa"/>
    <n v="0"/>
    <s v=""/>
    <n v="7.4"/>
  </r>
  <r>
    <x v="65"/>
    <n v="3"/>
    <n v="2"/>
    <s v="John Dog Soft Bites 70% Swiss Beef"/>
    <n v="0"/>
    <s v=""/>
    <n v="7.4"/>
  </r>
  <r>
    <x v="65"/>
    <n v="4"/>
    <n v="144"/>
    <s v="Brit Mono Protein Lamb &amp; Rice"/>
    <n v="0"/>
    <n v="0.59259259259259256"/>
    <n v="7.4"/>
  </r>
  <r>
    <x v="66"/>
    <n v="1"/>
    <n v="2"/>
    <s v="MACED Super Premium Steki Wołowe"/>
    <n v="6.92"/>
    <s v=""/>
    <n v="7.4"/>
  </r>
  <r>
    <x v="66"/>
    <n v="1"/>
    <n v="140"/>
    <s v="Brit Mono Protein Rabbit"/>
    <n v="0"/>
    <s v=""/>
    <n v="7.4"/>
  </r>
  <r>
    <x v="66"/>
    <n v="1"/>
    <n v="9"/>
    <s v="Activ Pet Dental Sticks Mini"/>
    <n v="0"/>
    <s v=""/>
    <n v="7.4"/>
  </r>
  <r>
    <x v="66"/>
    <n v="2"/>
    <n v="3"/>
    <s v="Pupil 100% beef"/>
    <n v="0"/>
    <s v=""/>
    <n v="7.4"/>
  </r>
  <r>
    <x v="66"/>
    <n v="2"/>
    <n v="57"/>
    <s v="Wiejska Zagroda Jagnięcina ze Szpinakiem"/>
    <n v="217.45499999999998"/>
    <n v="0.75098814229249022"/>
    <n v="7.4"/>
  </r>
  <r>
    <x v="66"/>
    <n v="3"/>
    <n v="164"/>
    <s v="Indyk mielony"/>
    <n v="0"/>
    <s v=""/>
    <n v="7.4"/>
  </r>
  <r>
    <x v="66"/>
    <n v="3"/>
    <n v="5"/>
    <s v="MACED Super Premium Steki Wołowe"/>
    <n v="17.3"/>
    <s v=""/>
    <n v="7.4"/>
  </r>
  <r>
    <x v="66"/>
    <n v="3"/>
    <n v="4"/>
    <s v="Pupil 100% beef"/>
    <n v="0"/>
    <s v=""/>
    <n v="7.4"/>
  </r>
  <r>
    <x v="66"/>
    <n v="4"/>
    <n v="10"/>
    <s v="MACED Super Premium Steki Wołowe"/>
    <n v="34.6"/>
    <s v=""/>
    <n v="7.4"/>
  </r>
  <r>
    <x v="66"/>
    <n v="4"/>
    <n v="164"/>
    <s v="Brit Mono Protein Rabbit"/>
    <n v="0"/>
    <s v=""/>
    <n v="7.4"/>
  </r>
  <r>
    <x v="67"/>
    <n v="1"/>
    <n v="2"/>
    <s v="Pupil 100% beef"/>
    <n v="0"/>
    <s v=""/>
    <n v="7.7"/>
  </r>
  <r>
    <x v="67"/>
    <n v="1"/>
    <n v="96"/>
    <s v="Brit Mono Protein Rabbit"/>
    <n v="0"/>
    <s v=""/>
    <n v="7.7"/>
  </r>
  <r>
    <x v="67"/>
    <n v="1"/>
    <n v="2"/>
    <s v="Pupil 100% beef"/>
    <n v="0"/>
    <s v=""/>
    <n v="7.7"/>
  </r>
  <r>
    <x v="67"/>
    <n v="2"/>
    <n v="3"/>
    <s v="Pupil 100% beef"/>
    <n v="0"/>
    <s v=""/>
    <n v="7.7"/>
  </r>
  <r>
    <x v="67"/>
    <n v="2"/>
    <n v="60"/>
    <s v="Wiejska Zagroda Jagnięcina ze Szpinakiem"/>
    <n v="228.9"/>
    <n v="0.79051383399209496"/>
    <n v="7.7"/>
  </r>
  <r>
    <x v="67"/>
    <n v="3"/>
    <n v="139"/>
    <s v="Indyk mielony"/>
    <n v="0"/>
    <s v=""/>
    <n v="7.7"/>
  </r>
  <r>
    <x v="67"/>
    <n v="3"/>
    <n v="6"/>
    <s v="Pupil 100% beef"/>
    <n v="0"/>
    <s v=""/>
    <n v="7.7"/>
  </r>
  <r>
    <x v="67"/>
    <n v="4"/>
    <n v="19"/>
    <s v="Brit Mono Protein Rabbit"/>
    <n v="0"/>
    <s v=""/>
    <n v="7.7"/>
  </r>
  <r>
    <x v="67"/>
    <n v="4"/>
    <n v="80"/>
    <s v="Brit Mono Protein Turkey"/>
    <n v="0"/>
    <s v=""/>
    <n v="7.7"/>
  </r>
  <r>
    <x v="67"/>
    <n v="4"/>
    <n v="6"/>
    <s v="Pupil 100% beef"/>
    <n v="0"/>
    <s v=""/>
    <n v="7.7"/>
  </r>
  <r>
    <x v="67"/>
    <n v="4"/>
    <n v="80"/>
    <s v="Brit Mono Protein Turkey"/>
    <n v="0"/>
    <s v=""/>
    <n v="7.7"/>
  </r>
  <r>
    <x v="68"/>
    <n v="1"/>
    <n v="3"/>
    <s v="Pupil 100% beef"/>
    <n v="0"/>
    <s v=""/>
    <n v="7.7"/>
  </r>
  <r>
    <x v="68"/>
    <n v="1"/>
    <n v="130"/>
    <s v="Brit Mono Protein Turkey"/>
    <n v="0"/>
    <s v=""/>
    <n v="7.7"/>
  </r>
  <r>
    <x v="68"/>
    <n v="1"/>
    <n v="0.66666666666666663"/>
    <s v="Woolf Horse"/>
    <n v="0"/>
    <s v=""/>
    <n v="7.7"/>
  </r>
  <r>
    <x v="68"/>
    <n v="2"/>
    <n v="60"/>
    <s v="Wiejska Zagroda Jagnięcina ze Szpinakiem"/>
    <n v="228.9"/>
    <n v="0.79051383399209496"/>
    <n v="7.7"/>
  </r>
  <r>
    <x v="68"/>
    <n v="3"/>
    <n v="183"/>
    <s v="Indyk mielony"/>
    <n v="0"/>
    <s v=""/>
    <n v="7.7"/>
  </r>
  <r>
    <x v="68"/>
    <n v="3"/>
    <n v="3"/>
    <s v="Pupil 100% beef"/>
    <n v="0"/>
    <s v=""/>
    <n v="7.7"/>
  </r>
  <r>
    <x v="68"/>
    <n v="4"/>
    <n v="65"/>
    <s v="Brit Mono Protein Turkey"/>
    <n v="0"/>
    <s v=""/>
    <n v="7.7"/>
  </r>
  <r>
    <x v="68"/>
    <n v="4"/>
    <n v="60"/>
    <s v="Brit Mono Protein Lamb &amp; Rice"/>
    <n v="0"/>
    <n v="0.24691358024691357"/>
    <n v="7.7"/>
  </r>
  <r>
    <x v="69"/>
    <n v="1"/>
    <n v="3"/>
    <s v="Woolf Horse"/>
    <n v="0"/>
    <s v=""/>
    <n v="7.7"/>
  </r>
  <r>
    <x v="69"/>
    <n v="1"/>
    <n v="130"/>
    <s v="Brit Mono Protein Lamb &amp; Rice"/>
    <n v="0"/>
    <n v="0.53497942386831276"/>
    <n v="7.7"/>
  </r>
  <r>
    <x v="69"/>
    <n v="2"/>
    <n v="25"/>
    <s v="Orlando Medium Dentalsticks"/>
    <n v="0"/>
    <s v=""/>
    <n v="7.7"/>
  </r>
  <r>
    <x v="69"/>
    <n v="2"/>
    <n v="36"/>
    <s v="Wiejska Zagroda Jagnięcina ze Szpinakiem"/>
    <n v="137.34"/>
    <n v="0.47430830039525695"/>
    <n v="7.7"/>
  </r>
  <r>
    <x v="69"/>
    <n v="3"/>
    <n v="135"/>
    <s v="Indyk mielony"/>
    <n v="0"/>
    <s v=""/>
    <n v="7.7"/>
  </r>
  <r>
    <x v="69"/>
    <n v="3"/>
    <n v="8"/>
    <s v="Woolf Horse"/>
    <n v="0"/>
    <s v=""/>
    <n v="7.7"/>
  </r>
  <r>
    <x v="69"/>
    <n v="3"/>
    <n v="5"/>
    <s v="Pupil 100% beef"/>
    <n v="0"/>
    <s v=""/>
    <n v="7.7"/>
  </r>
  <r>
    <x v="69"/>
    <n v="3"/>
    <n v="9"/>
    <s v="Activ Pet Dental Sticks Mini"/>
    <n v="0"/>
    <s v=""/>
    <n v="7.7"/>
  </r>
  <r>
    <x v="69"/>
    <n v="4"/>
    <n v="130"/>
    <s v="Brit Mono Protein Lamb &amp; Rice"/>
    <n v="0"/>
    <n v="0.53497942386831276"/>
    <n v="7.7"/>
  </r>
  <r>
    <x v="69"/>
    <n v="4"/>
    <n v="63"/>
    <s v="Brit Mono Protein Lamb &amp; Rice"/>
    <n v="0"/>
    <n v="0.25925925925925924"/>
    <n v="7.7"/>
  </r>
  <r>
    <x v="70"/>
    <n v="1"/>
    <n v="2"/>
    <s v="Woolf Horse"/>
    <n v="0"/>
    <s v=""/>
    <n v="7.7"/>
  </r>
  <r>
    <x v="70"/>
    <n v="1"/>
    <n v="180"/>
    <s v="Brit Mono Protein Rabbit"/>
    <n v="0"/>
    <s v=""/>
    <n v="7.7"/>
  </r>
  <r>
    <x v="70"/>
    <n v="1"/>
    <n v="9"/>
    <s v="Activ Pet Dental Sticks Mini"/>
    <n v="0"/>
    <s v=""/>
    <n v="7.7"/>
  </r>
  <r>
    <x v="70"/>
    <n v="2"/>
    <n v="70"/>
    <s v="Wiejska Zagroda Indyk z Jabłkiem"/>
    <n v="0"/>
    <s v=""/>
    <n v="7.7"/>
  </r>
  <r>
    <x v="70"/>
    <n v="3"/>
    <n v="145"/>
    <s v="Indyk mielony"/>
    <n v="0"/>
    <s v=""/>
    <n v="7.7"/>
  </r>
  <r>
    <x v="70"/>
    <n v="3"/>
    <n v="3"/>
    <s v="Woolf Horse"/>
    <n v="0"/>
    <s v=""/>
    <n v="7.7"/>
  </r>
  <r>
    <x v="70"/>
    <n v="3"/>
    <n v="5"/>
    <s v="Banan"/>
    <n v="0"/>
    <s v=""/>
    <n v="7.7"/>
  </r>
  <r>
    <x v="70"/>
    <n v="4"/>
    <n v="1.5"/>
    <s v="Pupil 100% beef"/>
    <n v="0"/>
    <s v=""/>
    <n v="7.7"/>
  </r>
  <r>
    <x v="70"/>
    <n v="4"/>
    <n v="120"/>
    <s v="Brit Mono Protein Rabbit"/>
    <n v="0"/>
    <s v=""/>
    <n v="7.7"/>
  </r>
  <r>
    <x v="71"/>
    <n v="1"/>
    <n v="3"/>
    <s v="Pupil 100% beef"/>
    <n v="0"/>
    <s v=""/>
    <n v="7.7"/>
  </r>
  <r>
    <x v="71"/>
    <n v="1"/>
    <n v="100"/>
    <s v="Brit Mono Protein Rabbit"/>
    <n v="0"/>
    <s v=""/>
    <n v="7.7"/>
  </r>
  <r>
    <x v="71"/>
    <n v="1"/>
    <n v="80"/>
    <s v="Brit Mono Protein Turkey"/>
    <n v="0"/>
    <s v=""/>
    <n v="7.7"/>
  </r>
  <r>
    <x v="71"/>
    <n v="2"/>
    <n v="73"/>
    <s v="Wiejska Zagroda Jagnięcina ze Szpinakiem"/>
    <n v="278.495"/>
    <n v="0.96179183135704882"/>
    <n v="7.7"/>
  </r>
  <r>
    <x v="71"/>
    <n v="3"/>
    <n v="180"/>
    <s v="Łopatka wieprzowa"/>
    <n v="0"/>
    <s v=""/>
    <n v="7.7"/>
  </r>
  <r>
    <x v="71"/>
    <n v="3"/>
    <n v="1.5"/>
    <s v="Pupil 100% beef"/>
    <n v="0"/>
    <s v=""/>
    <n v="7.7"/>
  </r>
  <r>
    <x v="71"/>
    <n v="3"/>
    <n v="5"/>
    <s v="Woolf Horse"/>
    <n v="0"/>
    <s v=""/>
    <n v="7.7"/>
  </r>
  <r>
    <x v="71"/>
    <n v="4"/>
    <n v="130"/>
    <s v="Brit Mono Protein Turkey"/>
    <n v="0"/>
    <s v=""/>
    <n v="7.7"/>
  </r>
  <r>
    <x v="71"/>
    <n v="4"/>
    <n v="62"/>
    <s v="Brit Mono Protein Turkey"/>
    <n v="0"/>
    <s v=""/>
    <n v="7.7"/>
  </r>
  <r>
    <x v="71"/>
    <n v="4"/>
    <n v="15"/>
    <s v="MACED Super Premium Steki Wołowe"/>
    <n v="51.9"/>
    <s v=""/>
    <n v="7.7"/>
  </r>
  <r>
    <x v="71"/>
    <n v="4"/>
    <n v="1.3333333333333333"/>
    <s v="Woolf Horse"/>
    <n v="0"/>
    <s v=""/>
    <n v="7.7"/>
  </r>
  <r>
    <x v="72"/>
    <n v="1"/>
    <n v="1"/>
    <s v="Woolf Horse"/>
    <n v="0"/>
    <s v=""/>
    <n v="7.7"/>
  </r>
  <r>
    <x v="72"/>
    <n v="1"/>
    <n v="70"/>
    <s v="Brit Mono Protein Turkey"/>
    <n v="0"/>
    <s v=""/>
    <n v="7.7"/>
  </r>
  <r>
    <x v="72"/>
    <n v="1"/>
    <n v="70"/>
    <s v="Brit Mono Protein Lamb"/>
    <n v="0"/>
    <s v=""/>
    <n v="7.7"/>
  </r>
  <r>
    <x v="72"/>
    <n v="2"/>
    <n v="70"/>
    <s v="Wiejska Zagroda Jagnięcina ze Szpinakiem"/>
    <n v="267.05"/>
    <n v="0.92226613965744408"/>
    <n v="7.7"/>
  </r>
  <r>
    <x v="72"/>
    <n v="2"/>
    <n v="0.66666666666666663"/>
    <s v="Woolf Horse"/>
    <n v="0"/>
    <s v=""/>
    <n v="7.7"/>
  </r>
  <r>
    <x v="72"/>
    <n v="3"/>
    <n v="150"/>
    <s v="Indyk mielony"/>
    <n v="0"/>
    <s v=""/>
    <n v="7.7"/>
  </r>
  <r>
    <x v="72"/>
    <n v="4"/>
    <n v="1"/>
    <s v="Woolf Horse"/>
    <n v="0"/>
    <s v=""/>
    <n v="7.7"/>
  </r>
  <r>
    <x v="72"/>
    <n v="4"/>
    <n v="280"/>
    <s v="Brit Mono Protein Lamb"/>
    <n v="0"/>
    <s v=""/>
    <n v="7.7"/>
  </r>
  <r>
    <x v="73"/>
    <n v="1"/>
    <n v="0.66666666666666663"/>
    <s v="Woolf Horse"/>
    <n v="0"/>
    <s v=""/>
    <n v="7.7"/>
  </r>
  <r>
    <x v="73"/>
    <n v="1"/>
    <n v="160"/>
    <s v="Brit Mono Protein Lamb"/>
    <n v="0"/>
    <s v=""/>
    <n v="7.7"/>
  </r>
  <r>
    <x v="73"/>
    <n v="2"/>
    <n v="77"/>
    <s v="Wiejska Zagroda Indyk z Jabłkiem"/>
    <n v="0"/>
    <s v=""/>
    <n v="7.7"/>
  </r>
  <r>
    <x v="73"/>
    <n v="3"/>
    <n v="150"/>
    <s v="Indyk mielony"/>
    <n v="0"/>
    <s v=""/>
    <n v="7.7"/>
  </r>
  <r>
    <x v="73"/>
    <n v="4"/>
    <n v="180"/>
    <s v="Brit Mono Protein Lamb"/>
    <n v="0"/>
    <s v=""/>
    <n v="7.7"/>
  </r>
  <r>
    <x v="73"/>
    <n v="4"/>
    <n v="50"/>
    <s v="Brit Mono Protein Lamb"/>
    <n v="0"/>
    <s v=""/>
    <n v="7.7"/>
  </r>
  <r>
    <x v="74"/>
    <n v="1"/>
    <n v="62"/>
    <s v="Brit Mono Protein Lamb"/>
    <n v="0"/>
    <s v=""/>
    <n v="7.7"/>
  </r>
  <r>
    <x v="74"/>
    <n v="1"/>
    <n v="100"/>
    <s v="Brit Mono Protein Beef &amp; Rice"/>
    <n v="0"/>
    <n v="0.54249547920434005"/>
    <n v="7.7"/>
  </r>
  <r>
    <x v="74"/>
    <n v="2"/>
    <n v="40"/>
    <s v="Wiejska Zagroda Jagnięcina ze Szpinakiem"/>
    <n v="152.6"/>
    <n v="0.5270092226613966"/>
    <n v="7.7"/>
  </r>
  <r>
    <x v="74"/>
    <n v="3"/>
    <n v="153"/>
    <s v="Łopatka wieprzowa"/>
    <n v="0"/>
    <s v=""/>
    <n v="7.7"/>
  </r>
  <r>
    <x v="74"/>
    <n v="3"/>
    <n v="3"/>
    <s v="Pupil 100% beef"/>
    <n v="0"/>
    <s v=""/>
    <n v="7.7"/>
  </r>
  <r>
    <x v="74"/>
    <n v="4"/>
    <n v="161"/>
    <s v="Brit Mono Protein Beef &amp; Rice"/>
    <n v="0"/>
    <n v="0.87341772151898744"/>
    <n v="7.7"/>
  </r>
  <r>
    <x v="74"/>
    <n v="4"/>
    <n v="1.3333333333333333"/>
    <s v="Woolf Horse"/>
    <n v="0"/>
    <s v=""/>
    <n v="7.7"/>
  </r>
  <r>
    <x v="74"/>
    <n v="4"/>
    <n v="1"/>
    <s v="Woolf Goat"/>
    <n v="0"/>
    <s v=""/>
    <n v="7.7"/>
  </r>
  <r>
    <x v="74"/>
    <n v="4"/>
    <n v="100"/>
    <s v="Brit Mono Protein Beef &amp; Rice"/>
    <n v="0"/>
    <n v="0.54249547920434005"/>
    <n v="7.7"/>
  </r>
  <r>
    <x v="75"/>
    <n v="1"/>
    <n v="0.66666666666666663"/>
    <s v="Woolf Goat"/>
    <n v="0"/>
    <s v=""/>
    <n v="7.7"/>
  </r>
  <r>
    <x v="75"/>
    <n v="1"/>
    <n v="39"/>
    <s v="Brit Mono Protein Beef &amp; Rice"/>
    <n v="0"/>
    <n v="0.2115732368896926"/>
    <n v="7.7"/>
  </r>
  <r>
    <x v="75"/>
    <n v="1"/>
    <n v="150"/>
    <s v="Brit Mono Protein Turkey"/>
    <n v="0"/>
    <s v=""/>
    <n v="7.7"/>
  </r>
  <r>
    <x v="75"/>
    <n v="2"/>
    <n v="10"/>
    <s v="Wiejska Zagroda Jagnięcina ze Szpinakiem"/>
    <n v="38.15"/>
    <n v="0.13175230566534915"/>
    <n v="7.7"/>
  </r>
  <r>
    <x v="75"/>
    <n v="3"/>
    <n v="180"/>
    <s v="Łopatka wieprzowa"/>
    <n v="0"/>
    <s v=""/>
    <n v="7.7"/>
  </r>
  <r>
    <x v="75"/>
    <n v="4"/>
    <n v="150"/>
    <s v="Brit Mono Protein Turkey"/>
    <n v="0"/>
    <s v=""/>
    <n v="7.7"/>
  </r>
  <r>
    <x v="76"/>
    <n v="1"/>
    <n v="3"/>
    <s v="Woolf Goat"/>
    <n v="0"/>
    <s v=""/>
    <n v="7.7"/>
  </r>
  <r>
    <x v="76"/>
    <n v="1"/>
    <n v="67"/>
    <s v="Brit Mono Protein Turkey"/>
    <n v="0"/>
    <s v=""/>
    <n v="7.7"/>
  </r>
  <r>
    <x v="76"/>
    <n v="1"/>
    <n v="25"/>
    <s v="Orlando Medium Dentalsticks"/>
    <n v="0"/>
    <s v=""/>
    <n v="7.7"/>
  </r>
  <r>
    <x v="76"/>
    <n v="2"/>
    <n v="3"/>
    <s v="Pupil 100% beef"/>
    <n v="0"/>
    <s v=""/>
    <n v="7.7"/>
  </r>
  <r>
    <x v="76"/>
    <n v="2"/>
    <n v="41"/>
    <s v="Wiejska Zagroda Jagnięcina ze Szpinakiem"/>
    <n v="156.41499999999999"/>
    <n v="0.54018445322793152"/>
    <n v="7.7"/>
  </r>
  <r>
    <x v="76"/>
    <n v="2"/>
    <n v="3"/>
    <s v="Woolf Goat"/>
    <n v="0"/>
    <s v=""/>
    <n v="7.7"/>
  </r>
  <r>
    <x v="76"/>
    <n v="2"/>
    <n v="2"/>
    <s v="Woolf Goat"/>
    <n v="0"/>
    <s v=""/>
    <n v="7.7"/>
  </r>
  <r>
    <x v="76"/>
    <n v="3"/>
    <n v="180"/>
    <s v="Łopatka wieprzowa"/>
    <n v="0"/>
    <s v=""/>
    <n v="7.7"/>
  </r>
  <r>
    <x v="76"/>
    <n v="3"/>
    <n v="3"/>
    <s v="Woolf Goat"/>
    <n v="0"/>
    <s v=""/>
    <n v="7.7"/>
  </r>
  <r>
    <x v="76"/>
    <n v="4"/>
    <n v="33"/>
    <s v="Brit Mono Protein Turkey"/>
    <n v="0"/>
    <s v=""/>
    <n v="7.7"/>
  </r>
  <r>
    <x v="76"/>
    <n v="4"/>
    <n v="167"/>
    <s v="Brit Mono Protein Lamb &amp; Rice"/>
    <n v="0"/>
    <n v="0.68724279835390945"/>
    <n v="7.7"/>
  </r>
  <r>
    <x v="77"/>
    <n v="1"/>
    <n v="3"/>
    <s v="Woolf Goat"/>
    <n v="0"/>
    <s v=""/>
    <n v="7.7"/>
  </r>
  <r>
    <x v="77"/>
    <n v="1"/>
    <n v="150"/>
    <s v="Brit Mono Protein Lamb &amp; Rice"/>
    <n v="0"/>
    <n v="0.61728395061728392"/>
    <n v="7.7"/>
  </r>
  <r>
    <x v="77"/>
    <n v="1"/>
    <n v="25"/>
    <s v="Orlando Medium Dentalsticks"/>
    <n v="0"/>
    <s v=""/>
    <n v="7.7"/>
  </r>
  <r>
    <x v="77"/>
    <n v="2"/>
    <n v="80"/>
    <s v="Wiejska Zagroda Jagnięcina ze Szpinakiem"/>
    <n v="305.2"/>
    <n v="1.0540184453227932"/>
    <n v="7.7"/>
  </r>
  <r>
    <x v="77"/>
    <n v="3"/>
    <n v="150"/>
    <s v="Indyk mielony"/>
    <n v="0"/>
    <s v=""/>
    <n v="7.7"/>
  </r>
  <r>
    <x v="77"/>
    <n v="3"/>
    <n v="3"/>
    <s v="Woolf Goat"/>
    <n v="0"/>
    <s v=""/>
    <n v="7.7"/>
  </r>
  <r>
    <x v="77"/>
    <n v="4"/>
    <n v="73"/>
    <s v="Brit Mono Protein Lamb &amp; Rice"/>
    <n v="0"/>
    <n v="0.30041152263374488"/>
    <n v="7.7"/>
  </r>
  <r>
    <x v="77"/>
    <n v="4"/>
    <n v="5"/>
    <s v="Woolf Goat"/>
    <n v="0"/>
    <s v=""/>
    <n v="7.7"/>
  </r>
  <r>
    <x v="77"/>
    <n v="4"/>
    <n v="100"/>
    <s v="Brit Mono Protein Beef"/>
    <n v="0"/>
    <s v=""/>
    <n v="7.7"/>
  </r>
  <r>
    <x v="78"/>
    <n v="1"/>
    <n v="3"/>
    <s v="Woolf Goat"/>
    <n v="0"/>
    <s v=""/>
    <n v="7.7"/>
  </r>
  <r>
    <x v="78"/>
    <n v="1"/>
    <n v="150"/>
    <s v="Brit Mono Protein Beef"/>
    <n v="0"/>
    <s v=""/>
    <n v="7.7"/>
  </r>
  <r>
    <x v="78"/>
    <n v="2"/>
    <n v="80"/>
    <s v="Wiejska Zagroda Indyk z Jabłkiem"/>
    <n v="0"/>
    <s v=""/>
    <n v="7.7"/>
  </r>
  <r>
    <x v="78"/>
    <n v="3"/>
    <n v="173"/>
    <s v="Łopatka wieprzowa"/>
    <n v="0"/>
    <s v=""/>
    <n v="7.7"/>
  </r>
  <r>
    <x v="78"/>
    <n v="3"/>
    <n v="6"/>
    <s v="Woolf Goat"/>
    <n v="0"/>
    <s v=""/>
    <n v="7.7"/>
  </r>
  <r>
    <x v="78"/>
    <n v="3"/>
    <n v="3"/>
    <s v="Pupil 100% beef"/>
    <n v="0"/>
    <s v=""/>
    <n v="7.7"/>
  </r>
  <r>
    <x v="78"/>
    <n v="3"/>
    <n v="10"/>
    <s v="Banan"/>
    <n v="0"/>
    <s v=""/>
    <n v="7.7"/>
  </r>
  <r>
    <x v="78"/>
    <n v="4"/>
    <n v="150"/>
    <s v="Brit Mono Protein Beef"/>
    <n v="0"/>
    <s v=""/>
    <n v="7.7"/>
  </r>
  <r>
    <x v="79"/>
    <n v="1"/>
    <n v="2"/>
    <s v="Woolf Goat"/>
    <n v="0"/>
    <s v=""/>
    <n v="7.7"/>
  </r>
  <r>
    <x v="79"/>
    <n v="1"/>
    <n v="180"/>
    <s v="Brit Mono Protein Rabbit"/>
    <n v="0"/>
    <s v=""/>
    <n v="7.7"/>
  </r>
  <r>
    <x v="79"/>
    <n v="2"/>
    <n v="70"/>
    <s v="Wiejska Zagroda Jagnięcina ze Szpinakiem"/>
    <n v="267.05"/>
    <n v="0.92226613965744408"/>
    <n v="7.7"/>
  </r>
  <r>
    <x v="79"/>
    <n v="3"/>
    <n v="3"/>
    <s v="Woolf Goat"/>
    <n v="0"/>
    <s v=""/>
    <n v="7.7"/>
  </r>
  <r>
    <x v="79"/>
    <n v="3"/>
    <n v="143"/>
    <s v="Indyk mielony"/>
    <n v="0"/>
    <s v=""/>
    <n v="7.7"/>
  </r>
  <r>
    <x v="79"/>
    <n v="3"/>
    <n v="3"/>
    <s v="Woolf Goat"/>
    <n v="0"/>
    <s v=""/>
    <n v="7.7"/>
  </r>
  <r>
    <x v="79"/>
    <n v="4"/>
    <n v="220"/>
    <s v="Brit Mono Protein Rabbit"/>
    <n v="0"/>
    <s v=""/>
    <n v="7.7"/>
  </r>
  <r>
    <x v="79"/>
    <n v="4"/>
    <n v="15"/>
    <s v="MACED Super Premium Steki Wołowe"/>
    <n v="51.9"/>
    <s v=""/>
    <n v="7.7"/>
  </r>
  <r>
    <x v="80"/>
    <n v="1"/>
    <n v="2"/>
    <s v="Woolf Goat"/>
    <n v="0"/>
    <s v=""/>
    <n v="8.9"/>
  </r>
  <r>
    <x v="80"/>
    <n v="1"/>
    <n v="180"/>
    <s v="Brit Mono Protein Beef &amp; Rice"/>
    <n v="0"/>
    <n v="0.97649186256781206"/>
    <n v="8.9"/>
  </r>
  <r>
    <x v="80"/>
    <n v="2"/>
    <n v="90"/>
    <s v="Wiejska Zagroda Jagnięcina ze Szpinakiem"/>
    <n v="343.35"/>
    <n v="1.1857707509881423"/>
    <n v="8.9"/>
  </r>
  <r>
    <x v="80"/>
    <n v="2"/>
    <n v="3"/>
    <s v="Woolf Goat"/>
    <n v="0"/>
    <s v=""/>
    <n v="8.9"/>
  </r>
  <r>
    <x v="80"/>
    <n v="3"/>
    <n v="200"/>
    <s v="Indyk mielony"/>
    <n v="0"/>
    <s v=""/>
    <n v="8.9"/>
  </r>
  <r>
    <x v="80"/>
    <n v="3"/>
    <n v="3"/>
    <s v="Woolf Goat"/>
    <n v="0"/>
    <s v=""/>
    <n v="8.9"/>
  </r>
  <r>
    <x v="80"/>
    <n v="4"/>
    <n v="150"/>
    <s v="Brit Mono Protein Beef &amp; Rice"/>
    <n v="0"/>
    <n v="0.81374321880651002"/>
    <n v="8.9"/>
  </r>
  <r>
    <x v="81"/>
    <n v="1"/>
    <n v="70"/>
    <s v="Brit Mono Protein Beef &amp; Rice"/>
    <n v="0"/>
    <n v="0.379746835443038"/>
    <n v="8.9"/>
  </r>
  <r>
    <x v="81"/>
    <n v="1"/>
    <n v="110"/>
    <s v="Brit Mono Protein Lamb"/>
    <n v="0"/>
    <s v=""/>
    <n v="8.9"/>
  </r>
  <r>
    <x v="81"/>
    <n v="1"/>
    <n v="2"/>
    <s v="Kurczak liofilizowany"/>
    <n v="0"/>
    <s v=""/>
    <n v="8.9"/>
  </r>
  <r>
    <x v="81"/>
    <n v="1"/>
    <n v="9"/>
    <s v="Activ Pet Dental Sticks Mini"/>
    <n v="0"/>
    <s v=""/>
    <n v="8.9"/>
  </r>
  <r>
    <x v="81"/>
    <n v="2"/>
    <n v="70"/>
    <s v="Wiejska Zagroda Indyk z Jabłkiem"/>
    <n v="0"/>
    <s v=""/>
    <n v="8.9"/>
  </r>
  <r>
    <x v="81"/>
    <n v="3"/>
    <n v="205"/>
    <s v="Indyk mielony"/>
    <n v="0"/>
    <s v=""/>
    <n v="8.9"/>
  </r>
  <r>
    <x v="81"/>
    <n v="3"/>
    <n v="6"/>
    <s v="Woolf Iberian Pork"/>
    <n v="0"/>
    <s v=""/>
    <n v="8.9"/>
  </r>
  <r>
    <x v="81"/>
    <n v="4"/>
    <n v="4"/>
    <s v="Woolf Iberian Pork"/>
    <n v="0"/>
    <s v=""/>
    <n v="8.9"/>
  </r>
  <r>
    <x v="81"/>
    <n v="4"/>
    <n v="150"/>
    <s v="Brit Mono Protein Lamb"/>
    <n v="0"/>
    <s v=""/>
    <n v="8.9"/>
  </r>
  <r>
    <x v="82"/>
    <n v="1"/>
    <n v="5"/>
    <s v="Woolf Iberian Pork"/>
    <n v="0"/>
    <s v=""/>
    <n v="8.9"/>
  </r>
  <r>
    <x v="82"/>
    <n v="1"/>
    <n v="87"/>
    <s v="Brit Mono Protein Lamb"/>
    <n v="0"/>
    <s v=""/>
    <n v="8.9"/>
  </r>
  <r>
    <x v="82"/>
    <n v="2"/>
    <n v="90"/>
    <s v="Wiejska Zagroda Jagnięcina ze Szpinakiem"/>
    <n v="343.35"/>
    <n v="1.1857707509881423"/>
    <n v="8.9"/>
  </r>
  <r>
    <x v="82"/>
    <n v="3"/>
    <n v="2"/>
    <s v="Woolf Iberian Pork"/>
    <n v="0"/>
    <s v=""/>
    <n v="8.9"/>
  </r>
  <r>
    <x v="82"/>
    <n v="3"/>
    <n v="217"/>
    <s v="Indyk mielony"/>
    <n v="0"/>
    <s v=""/>
    <n v="8.9"/>
  </r>
  <r>
    <x v="82"/>
    <n v="4"/>
    <n v="20"/>
    <s v="Brit Mono Protein Lamb"/>
    <n v="0"/>
    <s v=""/>
    <n v="8.9"/>
  </r>
  <r>
    <x v="82"/>
    <n v="4"/>
    <n v="4"/>
    <s v="Woolf Iberian Pork"/>
    <n v="0"/>
    <s v=""/>
    <n v="8.9"/>
  </r>
  <r>
    <x v="82"/>
    <n v="4"/>
    <n v="200"/>
    <s v="Brit Mono Protein Turkey"/>
    <n v="0"/>
    <s v=""/>
    <n v="8.9"/>
  </r>
  <r>
    <x v="82"/>
    <n v="4"/>
    <n v="25"/>
    <s v="Orlando Medium Dentalsticks"/>
    <n v="0"/>
    <s v=""/>
    <n v="8.9"/>
  </r>
  <r>
    <x v="83"/>
    <n v="1"/>
    <n v="2"/>
    <s v="Woolf Iberian Pork"/>
    <n v="0"/>
    <s v=""/>
    <n v="8.9"/>
  </r>
  <r>
    <x v="83"/>
    <n v="1"/>
    <n v="145"/>
    <s v="Brit Mono Protein Turkey"/>
    <n v="0"/>
    <s v=""/>
    <n v="8.9"/>
  </r>
  <r>
    <x v="83"/>
    <n v="2"/>
    <n v="90"/>
    <s v="Wiejska Zagroda Indyk z Jabłkiem"/>
    <n v="0"/>
    <s v=""/>
    <n v="8.9"/>
  </r>
  <r>
    <x v="83"/>
    <n v="3"/>
    <n v="180"/>
    <s v="Wieprzowina mielona"/>
    <n v="0"/>
    <s v=""/>
    <n v="8.9"/>
  </r>
  <r>
    <x v="83"/>
    <n v="3"/>
    <n v="4"/>
    <s v="Woolf Iberian Pork"/>
    <n v="0"/>
    <s v=""/>
    <n v="8.9"/>
  </r>
  <r>
    <x v="83"/>
    <n v="4"/>
    <n v="3"/>
    <s v="Woolf Iberian Pork"/>
    <n v="0"/>
    <s v=""/>
    <n v="8.9"/>
  </r>
  <r>
    <x v="83"/>
    <n v="4"/>
    <n v="193"/>
    <s v="Brit Mono Protein Lamb"/>
    <n v="0"/>
    <s v=""/>
    <n v="8.9"/>
  </r>
  <r>
    <x v="84"/>
    <n v="1"/>
    <n v="25"/>
    <s v="Brit Mono Protein Lamb"/>
    <n v="0"/>
    <s v=""/>
    <n v="8.9"/>
  </r>
  <r>
    <x v="84"/>
    <n v="1"/>
    <n v="3"/>
    <s v="Woolf Iberian Pork"/>
    <n v="0"/>
    <s v=""/>
    <n v="8.9"/>
  </r>
  <r>
    <x v="84"/>
    <n v="2"/>
    <n v="2"/>
    <s v="Kurczak liofilizowany"/>
    <n v="0"/>
    <s v=""/>
    <n v="8.9"/>
  </r>
  <r>
    <x v="84"/>
    <n v="2"/>
    <n v="25"/>
    <s v="Orlando Medium Dentalsticks"/>
    <n v="0"/>
    <s v=""/>
    <n v="8.9"/>
  </r>
  <r>
    <x v="84"/>
    <n v="2"/>
    <n v="90"/>
    <s v="Wiejska Zagroda Indyk z Jabłkiem"/>
    <n v="0"/>
    <s v=""/>
    <n v="8.9"/>
  </r>
  <r>
    <x v="84"/>
    <n v="3"/>
    <n v="203"/>
    <s v="Indyk mielony"/>
    <n v="0"/>
    <s v=""/>
    <n v="8.9"/>
  </r>
  <r>
    <x v="84"/>
    <n v="3"/>
    <n v="4"/>
    <s v="Woolf Iberian Pork"/>
    <n v="0"/>
    <s v=""/>
    <n v="8.9"/>
  </r>
  <r>
    <x v="84"/>
    <n v="4"/>
    <n v="5"/>
    <s v="Woolf Iberian Pork"/>
    <n v="0"/>
    <s v=""/>
    <n v="8.9"/>
  </r>
  <r>
    <x v="84"/>
    <n v="4"/>
    <n v="197"/>
    <s v="Brit Mono Protein Lamb"/>
    <n v="0"/>
    <s v=""/>
    <n v="8.9"/>
  </r>
  <r>
    <x v="85"/>
    <n v="1"/>
    <n v="5"/>
    <s v="Woolf Iberian Pork"/>
    <n v="0"/>
    <s v=""/>
    <n v="8.9"/>
  </r>
  <r>
    <x v="85"/>
    <n v="1"/>
    <n v="25"/>
    <s v="Brit Mono Protein Beef"/>
    <n v="0"/>
    <s v=""/>
    <n v="8.9"/>
  </r>
  <r>
    <x v="85"/>
    <n v="2"/>
    <n v="88"/>
    <s v="Wiejska Zagroda Indyk z Jabłkiem"/>
    <n v="0"/>
    <s v=""/>
    <n v="8.9"/>
  </r>
  <r>
    <x v="85"/>
    <n v="2"/>
    <n v="10"/>
    <s v="Woolf Iberian Pork"/>
    <n v="0"/>
    <s v=""/>
    <n v="8.9"/>
  </r>
  <r>
    <x v="85"/>
    <n v="3"/>
    <n v="163"/>
    <s v="Indyk mielony"/>
    <n v="0"/>
    <s v=""/>
    <n v="8.9"/>
  </r>
  <r>
    <x v="85"/>
    <n v="3"/>
    <n v="7"/>
    <s v="Woolf Iberian Pork"/>
    <n v="0"/>
    <s v=""/>
    <n v="8.9"/>
  </r>
  <r>
    <x v="85"/>
    <n v="3"/>
    <n v="15"/>
    <s v="MACED Super Premium Steki Wołowe"/>
    <n v="51.9"/>
    <s v=""/>
    <n v="8.9"/>
  </r>
  <r>
    <x v="85"/>
    <n v="4"/>
    <n v="200"/>
    <s v="Brit Mono Protein Beef"/>
    <n v="0"/>
    <s v=""/>
    <n v="8.9"/>
  </r>
  <r>
    <x v="86"/>
    <n v="1"/>
    <n v="2"/>
    <s v="Woolf Iberian Pork"/>
    <n v="0"/>
    <s v=""/>
    <n v="8.9"/>
  </r>
  <r>
    <x v="86"/>
    <n v="1"/>
    <n v="35"/>
    <s v="Brit Mono Protein Beef"/>
    <n v="0"/>
    <s v=""/>
    <n v="8.9"/>
  </r>
  <r>
    <x v="86"/>
    <n v="2"/>
    <n v="100"/>
    <s v="Wiejska Zagroda Jagnięcina ze Szpinakiem"/>
    <n v="381.5"/>
    <n v="1.3175230566534917"/>
    <n v="8.9"/>
  </r>
  <r>
    <x v="86"/>
    <n v="3"/>
    <n v="4"/>
    <s v="Woolf Iberian Pork"/>
    <n v="0"/>
    <s v=""/>
    <n v="8.9"/>
  </r>
  <r>
    <x v="86"/>
    <n v="3"/>
    <n v="15"/>
    <s v="MACED Super Premium Steki Wołowe"/>
    <n v="51.9"/>
    <s v=""/>
    <n v="8.9"/>
  </r>
  <r>
    <x v="86"/>
    <n v="3"/>
    <n v="199"/>
    <s v="Wieprzowina mielona"/>
    <n v="0"/>
    <s v=""/>
    <n v="8.9"/>
  </r>
  <r>
    <x v="86"/>
    <n v="4"/>
    <n v="3"/>
    <s v="Woolf Iberian Pork"/>
    <n v="0"/>
    <s v=""/>
    <n v="8.9"/>
  </r>
  <r>
    <x v="86"/>
    <n v="4"/>
    <n v="165"/>
    <s v="Brit Mono Protein Beef"/>
    <n v="0"/>
    <s v=""/>
    <n v="8.9"/>
  </r>
  <r>
    <x v="87"/>
    <n v="1"/>
    <n v="2"/>
    <s v="Woolf Iberian Pork"/>
    <n v="0"/>
    <s v=""/>
    <n v="8.9"/>
  </r>
  <r>
    <x v="87"/>
    <n v="1"/>
    <n v="200"/>
    <s v="Brit Mono Protein Rabbit"/>
    <n v="0"/>
    <s v=""/>
    <n v="8.9"/>
  </r>
  <r>
    <x v="87"/>
    <n v="2"/>
    <n v="85"/>
    <s v="Wiejska Zagroda Jagnięcina ze Szpinakiem"/>
    <n v="324.27499999999998"/>
    <n v="1.1198945981554678"/>
    <n v="8.9"/>
  </r>
  <r>
    <x v="87"/>
    <n v="3"/>
    <n v="3"/>
    <s v="Woolf Iberian Pork"/>
    <n v="0"/>
    <s v=""/>
    <n v="8.9"/>
  </r>
  <r>
    <x v="87"/>
    <n v="3"/>
    <n v="171"/>
    <s v="Wieprzowina mielona"/>
    <n v="0"/>
    <s v=""/>
    <n v="8.9"/>
  </r>
  <r>
    <x v="87"/>
    <n v="3"/>
    <n v="10"/>
    <s v="Banan"/>
    <n v="0"/>
    <s v=""/>
    <n v="8.9"/>
  </r>
  <r>
    <x v="87"/>
    <n v="4"/>
    <n v="4"/>
    <s v="Woolf Iberian Pork"/>
    <n v="0"/>
    <s v=""/>
    <n v="8.9"/>
  </r>
  <r>
    <x v="87"/>
    <n v="4"/>
    <n v="215"/>
    <s v="Brit Mono Protein Rabbit"/>
    <n v="0"/>
    <s v=""/>
    <n v="8.9"/>
  </r>
  <r>
    <x v="88"/>
    <n v="1"/>
    <n v="3"/>
    <s v="Woolf Iberian Pork"/>
    <n v="0"/>
    <s v=""/>
    <n v="8.9"/>
  </r>
  <r>
    <x v="88"/>
    <n v="1"/>
    <n v="110"/>
    <s v="Brit Mono Protein Lamb &amp; Rice"/>
    <n v="0"/>
    <n v="0.45267489711934156"/>
    <n v="8.9"/>
  </r>
  <r>
    <x v="88"/>
    <n v="2"/>
    <n v="38"/>
    <s v="Wiejska Zagroda Jagnięcina ze Szpinakiem"/>
    <n v="144.97"/>
    <n v="0.50065876152832678"/>
    <n v="8.9"/>
  </r>
  <r>
    <x v="88"/>
    <n v="3"/>
    <n v="4"/>
    <s v="Woolf Iberian Pork"/>
    <n v="0"/>
    <s v=""/>
    <n v="8.9"/>
  </r>
  <r>
    <x v="88"/>
    <n v="3"/>
    <n v="178"/>
    <s v="Wieprzowina mielona"/>
    <n v="0"/>
    <s v=""/>
    <n v="8.9"/>
  </r>
  <r>
    <x v="88"/>
    <n v="4"/>
    <n v="4"/>
    <s v="Woolf Iberian Pork"/>
    <n v="0"/>
    <s v=""/>
    <n v="8.9"/>
  </r>
  <r>
    <x v="88"/>
    <n v="4"/>
    <n v="200"/>
    <s v="Brit Mono Protein Lamb &amp; Rice"/>
    <n v="0"/>
    <n v="0.82304526748971196"/>
    <n v="8.9"/>
  </r>
  <r>
    <x v="88"/>
    <n v="4"/>
    <n v="12.5"/>
    <s v="Orlando Medium Dentalsticks"/>
    <n v="0"/>
    <s v=""/>
    <n v="8.9"/>
  </r>
  <r>
    <x v="89"/>
    <n v="1"/>
    <n v="2"/>
    <s v="Woolf Iberian Pork"/>
    <n v="0"/>
    <s v=""/>
    <n v="8.9"/>
  </r>
  <r>
    <x v="89"/>
    <n v="1"/>
    <n v="90"/>
    <s v="Brit Mono Protein Lamb &amp; Rice"/>
    <n v="0"/>
    <n v="0.37037037037037035"/>
    <n v="8.9"/>
  </r>
  <r>
    <x v="89"/>
    <n v="1"/>
    <n v="10"/>
    <s v="Banan"/>
    <n v="0"/>
    <s v=""/>
    <n v="8.9"/>
  </r>
  <r>
    <x v="89"/>
    <n v="2"/>
    <n v="63"/>
    <s v="Wiejska Zagroda Jagnięcina ze Szpinakiem"/>
    <n v="240.345"/>
    <n v="0.8300395256916997"/>
    <n v="8.9"/>
  </r>
  <r>
    <x v="89"/>
    <n v="3"/>
    <n v="180"/>
    <s v="Wieprzowina mielona"/>
    <n v="0"/>
    <s v=""/>
    <n v="8.9"/>
  </r>
  <r>
    <x v="89"/>
    <n v="4"/>
    <n v="200"/>
    <s v="Brit Mono Protein Beef &amp; Rice"/>
    <n v="0"/>
    <n v="1.0849909584086801"/>
    <n v="8.9"/>
  </r>
  <r>
    <x v="89"/>
    <n v="4"/>
    <n v="12.5"/>
    <s v="Orlando Medium Dentalsticks"/>
    <n v="0"/>
    <s v=""/>
    <n v="8.9"/>
  </r>
  <r>
    <x v="90"/>
    <n v="1"/>
    <n v="2"/>
    <s v="Woolf Iberian Pork"/>
    <n v="0"/>
    <s v=""/>
    <n v="8.9"/>
  </r>
  <r>
    <x v="90"/>
    <n v="1"/>
    <n v="165"/>
    <s v="Brit Mono Protein Beef &amp; Rice"/>
    <n v="0"/>
    <n v="0.89511754068716098"/>
    <n v="8.9"/>
  </r>
  <r>
    <x v="90"/>
    <n v="1"/>
    <n v="10"/>
    <s v="Banan"/>
    <n v="0"/>
    <s v=""/>
    <n v="8.9"/>
  </r>
  <r>
    <x v="90"/>
    <n v="2"/>
    <n v="24"/>
    <s v="Wiejska Zagroda Jagnięcina ze Szpinakiem"/>
    <n v="91.56"/>
    <n v="0.31620553359683801"/>
    <n v="8.9"/>
  </r>
  <r>
    <x v="90"/>
    <n v="3"/>
    <n v="5"/>
    <s v="Woolf Iberian Pork"/>
    <n v="0"/>
    <s v=""/>
    <n v="8.9"/>
  </r>
  <r>
    <x v="90"/>
    <n v="3"/>
    <n v="170"/>
    <s v="Indyk mielony"/>
    <n v="0"/>
    <s v=""/>
    <n v="8.9"/>
  </r>
  <r>
    <x v="90"/>
    <n v="4"/>
    <n v="6"/>
    <s v="Woolf Iberian Pork"/>
    <n v="0"/>
    <s v=""/>
    <n v="8.9"/>
  </r>
  <r>
    <x v="90"/>
    <n v="4"/>
    <n v="35"/>
    <s v="Brit Mono Protein Beef &amp; Rice"/>
    <n v="0"/>
    <n v="0.189873417721519"/>
    <n v="8.9"/>
  </r>
  <r>
    <x v="90"/>
    <n v="4"/>
    <n v="200"/>
    <s v="Brit Mono Protein Lamb"/>
    <n v="0"/>
    <s v=""/>
    <n v="8.9"/>
  </r>
  <r>
    <x v="90"/>
    <n v="4"/>
    <n v="6"/>
    <s v="Premiere Junior Snack kurczak wołowina"/>
    <n v="0"/>
    <s v=""/>
    <n v="8.9"/>
  </r>
  <r>
    <x v="91"/>
    <n v="1"/>
    <n v="6"/>
    <s v="Woolf Iberian Pork"/>
    <n v="0"/>
    <s v=""/>
    <n v="8.9"/>
  </r>
  <r>
    <x v="91"/>
    <n v="1"/>
    <n v="200"/>
    <s v="Brit Mono Protein Lamb"/>
    <n v="0"/>
    <s v=""/>
    <n v="8.9"/>
  </r>
  <r>
    <x v="91"/>
    <n v="2"/>
    <n v="10"/>
    <s v="Banan"/>
    <n v="0"/>
    <s v=""/>
    <n v="8.9"/>
  </r>
  <r>
    <x v="91"/>
    <n v="2"/>
    <n v="80"/>
    <s v="Wiejska Zagroda Jagnięcina ze Szpinakiem"/>
    <n v="305.2"/>
    <n v="1.0540184453227932"/>
    <n v="8.9"/>
  </r>
  <r>
    <x v="91"/>
    <n v="3"/>
    <n v="170"/>
    <s v="Wieprzowina mielona"/>
    <n v="0"/>
    <s v=""/>
    <n v="8.9"/>
  </r>
  <r>
    <x v="91"/>
    <n v="3"/>
    <n v="3"/>
    <s v="Woolf Iberian Pork"/>
    <n v="0"/>
    <s v=""/>
    <n v="8.9"/>
  </r>
  <r>
    <x v="91"/>
    <n v="4"/>
    <n v="3"/>
    <s v="Woolf Iberian Pork"/>
    <n v="0"/>
    <s v=""/>
    <n v="8.9"/>
  </r>
  <r>
    <x v="91"/>
    <n v="4"/>
    <n v="200"/>
    <s v="Brit Mono Protein Rabbit"/>
    <n v="0"/>
    <s v=""/>
    <n v="8.9"/>
  </r>
  <r>
    <x v="92"/>
    <n v="1"/>
    <n v="4"/>
    <s v="Woolf Iberian Pork"/>
    <n v="0"/>
    <s v=""/>
    <n v="8.9"/>
  </r>
  <r>
    <x v="92"/>
    <n v="1"/>
    <n v="200"/>
    <s v="Brit Mono Protein Rabbit"/>
    <n v="0"/>
    <s v=""/>
    <n v="8.9"/>
  </r>
  <r>
    <x v="92"/>
    <n v="2"/>
    <n v="50"/>
    <s v="Wiejska Zagroda Jagnięcina ze Szpinakiem"/>
    <n v="190.75"/>
    <n v="0.65876152832674584"/>
    <n v="8.9"/>
  </r>
  <r>
    <x v="92"/>
    <n v="3"/>
    <n v="180"/>
    <s v="Wieprzowina mielona"/>
    <n v="0"/>
    <s v=""/>
    <n v="8.9"/>
  </r>
  <r>
    <x v="92"/>
    <n v="3"/>
    <n v="6"/>
    <s v="Woolf Iberian Pork"/>
    <n v="0"/>
    <s v=""/>
    <n v="8.9"/>
  </r>
  <r>
    <x v="92"/>
    <n v="3"/>
    <n v="5"/>
    <s v="Woolf Iberian Pork"/>
    <n v="0"/>
    <s v=""/>
    <n v="8.9"/>
  </r>
  <r>
    <x v="92"/>
    <n v="4"/>
    <n v="2"/>
    <s v="Woolf Iberian Pork"/>
    <n v="0"/>
    <s v=""/>
    <n v="8.9"/>
  </r>
  <r>
    <x v="92"/>
    <n v="4"/>
    <n v="133"/>
    <s v="Brit Mono Protein Rabbit"/>
    <n v="0"/>
    <s v=""/>
    <n v="8.9"/>
  </r>
  <r>
    <x v="92"/>
    <n v="4"/>
    <n v="6"/>
    <s v="Premiere Junior Snack kurczak wołowina"/>
    <n v="0"/>
    <s v=""/>
    <n v="8.9"/>
  </r>
  <r>
    <x v="93"/>
    <n v="1"/>
    <n v="35"/>
    <s v="Brit Mono Protein Rabbit"/>
    <n v="0"/>
    <s v=""/>
    <n v="8.9"/>
  </r>
  <r>
    <x v="93"/>
    <n v="1"/>
    <n v="61"/>
    <s v="Jajko gotowane"/>
    <n v="0"/>
    <s v=""/>
    <n v="8.9"/>
  </r>
  <r>
    <x v="93"/>
    <n v="2"/>
    <n v="33"/>
    <s v="Wiejska Zagroda Jagnięcina ze Szpinakiem"/>
    <n v="125.895"/>
    <n v="0.43478260869565222"/>
    <n v="8.9"/>
  </r>
  <r>
    <x v="93"/>
    <n v="3"/>
    <n v="170"/>
    <s v="Indyk mielony"/>
    <n v="0"/>
    <s v=""/>
    <n v="8.9"/>
  </r>
  <r>
    <x v="93"/>
    <n v="3"/>
    <n v="16"/>
    <s v="Kurczak liofilizowany"/>
    <n v="0"/>
    <s v=""/>
    <n v="8.9"/>
  </r>
  <r>
    <x v="93"/>
    <n v="3"/>
    <n v="15"/>
    <s v="MACED Super Premium Steki Wołowe"/>
    <n v="51.9"/>
    <s v=""/>
    <n v="8.9"/>
  </r>
  <r>
    <x v="93"/>
    <n v="4"/>
    <n v="74"/>
    <s v="Brit Mono Protein Beef"/>
    <n v="0"/>
    <s v=""/>
    <n v="8.9"/>
  </r>
  <r>
    <x v="94"/>
    <n v="1"/>
    <n v="61"/>
    <s v="Jajko gotowane"/>
    <n v="0"/>
    <s v=""/>
    <n v="10"/>
  </r>
  <r>
    <x v="94"/>
    <n v="2"/>
    <n v="25"/>
    <s v="Wiejska Zagroda Jagnięcina ze Szpinakiem"/>
    <n v="95.375"/>
    <n v="0.32938076416337292"/>
    <n v="10"/>
  </r>
  <r>
    <x v="94"/>
    <n v="3"/>
    <n v="179"/>
    <s v="Wieprzowina mielona"/>
    <n v="0"/>
    <s v=""/>
    <n v="10"/>
  </r>
  <r>
    <x v="94"/>
    <n v="3"/>
    <n v="20"/>
    <s v="Woolf Triangle Lamb Cod"/>
    <n v="0"/>
    <s v=""/>
    <n v="10"/>
  </r>
  <r>
    <x v="94"/>
    <n v="4"/>
    <n v="6"/>
    <s v="Woolf Triangle Lamb Cod"/>
    <n v="0"/>
    <s v=""/>
    <n v="10"/>
  </r>
  <r>
    <x v="94"/>
    <n v="4"/>
    <n v="130"/>
    <s v="Brit Mono Protein Beef"/>
    <n v="0"/>
    <s v=""/>
    <n v="10"/>
  </r>
  <r>
    <x v="95"/>
    <n v="1"/>
    <n v="6"/>
    <s v="Woolf Triangle Lamb Cod"/>
    <n v="0"/>
    <s v=""/>
    <n v="10"/>
  </r>
  <r>
    <x v="95"/>
    <n v="1"/>
    <n v="50"/>
    <s v="Brit Mono Protein Beef"/>
    <n v="0"/>
    <s v=""/>
    <n v="10"/>
  </r>
  <r>
    <x v="95"/>
    <n v="1"/>
    <n v="20"/>
    <s v="Banan"/>
    <n v="0"/>
    <s v=""/>
    <n v="10"/>
  </r>
  <r>
    <x v="95"/>
    <n v="2"/>
    <n v="70"/>
    <s v="Wiejska Zagroda Jagnięcina ze Szpinakiem"/>
    <n v="267.05"/>
    <n v="0.92226613965744408"/>
    <n v="10"/>
  </r>
  <r>
    <x v="95"/>
    <n v="2"/>
    <n v="10"/>
    <s v="Woolf Triangle Lamb Cod"/>
    <n v="0"/>
    <s v=""/>
    <n v="10"/>
  </r>
  <r>
    <x v="95"/>
    <n v="3"/>
    <n v="179"/>
    <s v="Wieprzowina mielona"/>
    <n v="0"/>
    <s v=""/>
    <n v="10"/>
  </r>
  <r>
    <x v="95"/>
    <n v="3"/>
    <n v="6"/>
    <s v="Woolf Triangle Lamb Cod"/>
    <n v="0"/>
    <s v=""/>
    <n v="10"/>
  </r>
  <r>
    <x v="95"/>
    <n v="4"/>
    <n v="6"/>
    <s v="Woolf Triangle Lamb Cod"/>
    <n v="0"/>
    <s v=""/>
    <n v="10"/>
  </r>
  <r>
    <x v="95"/>
    <n v="4"/>
    <n v="300"/>
    <s v="Brit Mono Protein Turkey"/>
    <n v="0"/>
    <s v=""/>
    <n v="10"/>
  </r>
  <r>
    <x v="96"/>
    <n v="1"/>
    <n v="4"/>
    <s v="Woolf Triangle Lamb Cod"/>
    <n v="0"/>
    <s v=""/>
    <n v="10"/>
  </r>
  <r>
    <x v="96"/>
    <n v="1"/>
    <n v="100"/>
    <s v="Brit Mono Protein Beef"/>
    <n v="0"/>
    <s v=""/>
    <n v="10"/>
  </r>
  <r>
    <x v="96"/>
    <n v="1"/>
    <n v="20"/>
    <s v="Banan"/>
    <n v="0"/>
    <s v=""/>
    <n v="10"/>
  </r>
  <r>
    <x v="96"/>
    <n v="1"/>
    <n v="61"/>
    <s v="Jajko gotowane"/>
    <n v="0"/>
    <s v=""/>
    <n v="10"/>
  </r>
  <r>
    <x v="96"/>
    <n v="2"/>
    <n v="6"/>
    <s v="Premiere Junior Snack kurczak wołowina"/>
    <n v="0"/>
    <s v=""/>
    <n v="10"/>
  </r>
  <r>
    <x v="96"/>
    <n v="2"/>
    <n v="70"/>
    <s v="Wiejska Zagroda Jagnięcina ze Szpinakiem"/>
    <n v="267.05"/>
    <n v="0.92226613965744408"/>
    <n v="10"/>
  </r>
  <r>
    <x v="96"/>
    <n v="3"/>
    <n v="183"/>
    <s v="Indyk mielony"/>
    <n v="0"/>
    <s v=""/>
    <n v="10"/>
  </r>
  <r>
    <x v="96"/>
    <n v="3"/>
    <n v="4"/>
    <s v="Woolf Triangle Lamb Cod"/>
    <n v="0"/>
    <s v=""/>
    <n v="10"/>
  </r>
  <r>
    <x v="96"/>
    <n v="4"/>
    <n v="100"/>
    <s v="Brit Mono Protein Turkey"/>
    <n v="0"/>
    <s v=""/>
    <n v="10"/>
  </r>
  <r>
    <x v="96"/>
    <n v="4"/>
    <n v="200"/>
    <s v="Brit Mono Protein Turkey &amp; Sweet Potato"/>
    <n v="0"/>
    <n v="0.97192224622030243"/>
    <n v="10"/>
  </r>
  <r>
    <x v="97"/>
    <n v="1"/>
    <n v="2"/>
    <s v="Woolf Triangle Lamb Cod"/>
    <n v="0"/>
    <s v=""/>
    <n v="10"/>
  </r>
  <r>
    <x v="97"/>
    <n v="1"/>
    <n v="162"/>
    <s v="Brit Mono Protein Turkey"/>
    <n v="0"/>
    <s v=""/>
    <n v="10"/>
  </r>
  <r>
    <x v="97"/>
    <n v="2"/>
    <n v="60"/>
    <s v="Wiejska Zagroda Jagnięcina ze Szpinakiem"/>
    <n v="228.9"/>
    <n v="0.79051383399209496"/>
    <n v="10"/>
  </r>
  <r>
    <x v="97"/>
    <n v="3"/>
    <n v="180"/>
    <s v="Indyk mielony"/>
    <n v="0"/>
    <s v=""/>
    <n v="10"/>
  </r>
  <r>
    <x v="97"/>
    <n v="3"/>
    <n v="4"/>
    <s v="Woolf Triangle Lamb Cod"/>
    <n v="0"/>
    <s v=""/>
    <n v="10"/>
  </r>
  <r>
    <x v="97"/>
    <n v="4"/>
    <n v="50"/>
    <s v="Brit Mono Protein Lamb"/>
    <n v="0"/>
    <s v=""/>
    <n v="10"/>
  </r>
  <r>
    <x v="97"/>
    <n v="4"/>
    <n v="10"/>
    <s v="Indyk mielony"/>
    <n v="0"/>
    <s v=""/>
    <n v="10"/>
  </r>
  <r>
    <x v="97"/>
    <n v="4"/>
    <n v="4"/>
    <s v="Woolf Triangle Lamb Cod"/>
    <n v="0"/>
    <s v=""/>
    <n v="10"/>
  </r>
  <r>
    <x v="97"/>
    <n v="4"/>
    <n v="150"/>
    <s v="Brit Mono Protein Lamb"/>
    <n v="0"/>
    <s v=""/>
    <n v="10"/>
  </r>
  <r>
    <x v="97"/>
    <n v="4"/>
    <n v="52"/>
    <s v="Indyk mielony"/>
    <n v="0"/>
    <s v=""/>
    <n v="10"/>
  </r>
  <r>
    <x v="98"/>
    <n v="1"/>
    <n v="4"/>
    <s v="Woolf Triangle Lamb Cod"/>
    <n v="0"/>
    <s v=""/>
    <n v="10"/>
  </r>
  <r>
    <x v="98"/>
    <n v="2"/>
    <n v="6"/>
    <s v="Premiere Junior Snack kurczak wołowina"/>
    <n v="0"/>
    <s v=""/>
    <n v="10"/>
  </r>
  <r>
    <x v="98"/>
    <n v="3"/>
    <n v="180"/>
    <s v="Indyk mielony"/>
    <n v="0"/>
    <s v=""/>
    <n v="10"/>
  </r>
  <r>
    <x v="98"/>
    <n v="4"/>
    <n v="4"/>
    <s v="Woolf Triangle Lamb Cod"/>
    <n v="0"/>
    <s v=""/>
    <n v="10"/>
  </r>
  <r>
    <x v="98"/>
    <n v="4"/>
    <n v="3"/>
    <s v="MACED Super Premium Steki Wołowe"/>
    <n v="10.379999999999999"/>
    <s v=""/>
    <n v="10"/>
  </r>
  <r>
    <x v="98"/>
    <n v="4"/>
    <n v="257"/>
    <s v="Brit Mono Protein Lamb"/>
    <n v="0"/>
    <s v=""/>
    <n v="10"/>
  </r>
  <r>
    <x v="98"/>
    <n v="4"/>
    <n v="67"/>
    <s v="Schab wieprzowy"/>
    <n v="0"/>
    <s v=""/>
    <n v="10"/>
  </r>
  <r>
    <x v="99"/>
    <n v="1"/>
    <n v="4"/>
    <s v="Woolf Triangle Lamb Cod"/>
    <n v="0"/>
    <s v=""/>
    <n v="10"/>
  </r>
  <r>
    <x v="99"/>
    <n v="1"/>
    <n v="180"/>
    <s v="Brit Mono Protein Turkey &amp; Sweet Potato"/>
    <n v="0"/>
    <n v="0.87473002159827218"/>
    <n v="10"/>
  </r>
  <r>
    <x v="99"/>
    <n v="2"/>
    <n v="62"/>
    <s v="Jajko gotowane"/>
    <n v="0"/>
    <s v=""/>
    <n v="10"/>
  </r>
  <r>
    <x v="99"/>
    <n v="2"/>
    <n v="28"/>
    <s v="Wiejska Zagroda Jagnięcina ze Szpinakiem"/>
    <n v="106.82"/>
    <n v="0.36890645586297766"/>
    <n v="10"/>
  </r>
  <r>
    <x v="99"/>
    <n v="3"/>
    <n v="180"/>
    <s v="Wieprzowina mielona"/>
    <n v="0"/>
    <s v=""/>
    <n v="10"/>
  </r>
  <r>
    <x v="99"/>
    <n v="3"/>
    <n v="12"/>
    <s v="MACED Super Premium Steki Wołowe"/>
    <n v="41.519999999999996"/>
    <s v=""/>
    <n v="10"/>
  </r>
  <r>
    <x v="99"/>
    <n v="4"/>
    <n v="15"/>
    <s v="MACED Super Premium Steki Wołowe"/>
    <n v="51.9"/>
    <s v=""/>
    <n v="10"/>
  </r>
  <r>
    <x v="99"/>
    <n v="4"/>
    <n v="109"/>
    <s v="Brit Mono Protein Turkey &amp; Sweet Potato"/>
    <n v="0"/>
    <n v="0.52969762419006483"/>
    <n v="10"/>
  </r>
  <r>
    <x v="100"/>
    <n v="1"/>
    <n v="4"/>
    <s v="Woolf Triangle Lamb Cod"/>
    <n v="0"/>
    <s v=""/>
    <n v="10"/>
  </r>
  <r>
    <x v="100"/>
    <n v="1"/>
    <n v="55"/>
    <s v="Brit Mono Protein Turkey &amp; Sweet Potato"/>
    <n v="0"/>
    <n v="0.26727861771058314"/>
    <n v="10"/>
  </r>
  <r>
    <x v="100"/>
    <n v="2"/>
    <n v="6"/>
    <s v="Premiere Junior Snack kurczak wołowina"/>
    <n v="0"/>
    <s v=""/>
    <n v="10"/>
  </r>
  <r>
    <x v="100"/>
    <n v="2"/>
    <n v="39"/>
    <s v="Wiejska Zagroda Jagnięcina ze Szpinakiem"/>
    <n v="148.785"/>
    <n v="0.51383399209486169"/>
    <n v="10"/>
  </r>
  <r>
    <x v="100"/>
    <n v="3"/>
    <n v="180"/>
    <s v="Indyk mielony"/>
    <n v="0"/>
    <s v=""/>
    <n v="10"/>
  </r>
  <r>
    <x v="100"/>
    <n v="4"/>
    <n v="56"/>
    <s v="Brit Mono Protein Turkey &amp; Sweet Potato"/>
    <n v="0"/>
    <n v="0.27213822894168466"/>
    <n v="10"/>
  </r>
  <r>
    <x v="100"/>
    <n v="4"/>
    <n v="144"/>
    <s v="Brit Mono Protein Lamb &amp; Rice"/>
    <n v="0"/>
    <n v="0.59259259259259256"/>
    <n v="10"/>
  </r>
  <r>
    <x v="101"/>
    <n v="1"/>
    <n v="2"/>
    <s v="Woolf Triangle Lamb Cod"/>
    <n v="0"/>
    <s v=""/>
    <n v="10"/>
  </r>
  <r>
    <x v="101"/>
    <n v="1"/>
    <n v="20"/>
    <s v="Banan"/>
    <n v="0"/>
    <s v=""/>
    <n v="10"/>
  </r>
  <r>
    <x v="101"/>
    <n v="1"/>
    <n v="43"/>
    <s v="Brit Mono Protein Lamb &amp; Rice"/>
    <n v="0"/>
    <n v="0.17695473251028807"/>
    <n v="10"/>
  </r>
  <r>
    <x v="101"/>
    <n v="2"/>
    <n v="62"/>
    <s v="Jajko gotowane"/>
    <n v="0"/>
    <s v=""/>
    <n v="10"/>
  </r>
  <r>
    <x v="101"/>
    <n v="3"/>
    <n v="170"/>
    <s v="Wieprzowina mielona"/>
    <n v="0"/>
    <s v=""/>
    <n v="10"/>
  </r>
  <r>
    <x v="101"/>
    <n v="3"/>
    <n v="6"/>
    <s v="Premiere Junior Snack kurczak wołowina"/>
    <n v="0"/>
    <s v=""/>
    <n v="10"/>
  </r>
  <r>
    <x v="101"/>
    <n v="3"/>
    <n v="2"/>
    <s v="Woolf Triangle Lamb Cod"/>
    <n v="0"/>
    <s v=""/>
    <n v="10"/>
  </r>
  <r>
    <x v="101"/>
    <n v="4"/>
    <n v="2"/>
    <s v="Woolf Triangle Lamb Cod"/>
    <n v="0"/>
    <s v=""/>
    <n v="10"/>
  </r>
  <r>
    <x v="101"/>
    <n v="4"/>
    <n v="112"/>
    <s v="Brit Mono Protein Lamb &amp; Rice"/>
    <n v="0"/>
    <n v="0.46090534979423869"/>
    <n v="10"/>
  </r>
  <r>
    <x v="102"/>
    <n v="1"/>
    <n v="2"/>
    <s v="Woolf Triangle Lamb Cod"/>
    <n v="0"/>
    <s v=""/>
    <n v="10"/>
  </r>
  <r>
    <x v="102"/>
    <n v="1"/>
    <n v="101"/>
    <s v="Brit Mono Protein Lamb &amp; Rice"/>
    <n v="0"/>
    <n v="0.41563786008230452"/>
    <n v="10"/>
  </r>
  <r>
    <x v="102"/>
    <n v="2"/>
    <n v="48"/>
    <s v="Wiejska Zagroda Jagnięcina ze Szpinakiem"/>
    <n v="183.12"/>
    <n v="0.63241106719367601"/>
    <n v="10"/>
  </r>
  <r>
    <x v="102"/>
    <n v="3"/>
    <n v="12"/>
    <s v="Woolf Mini Lamb Bone"/>
    <n v="0"/>
    <s v=""/>
    <n v="10"/>
  </r>
  <r>
    <x v="102"/>
    <n v="3"/>
    <n v="180"/>
    <s v="Indyk mielony"/>
    <n v="0"/>
    <s v=""/>
    <n v="10"/>
  </r>
  <r>
    <x v="102"/>
    <n v="3"/>
    <n v="45"/>
    <s v="Karkówka"/>
    <n v="0"/>
    <s v=""/>
    <n v="10"/>
  </r>
  <r>
    <x v="102"/>
    <n v="4"/>
    <n v="4"/>
    <s v="Woolf Triangle Lamb Cod"/>
    <n v="0"/>
    <s v=""/>
    <n v="10"/>
  </r>
  <r>
    <x v="102"/>
    <n v="4"/>
    <n v="200"/>
    <s v="Brit Mono Protein Turkey &amp; Sweet Potato"/>
    <n v="0"/>
    <n v="0.97192224622030243"/>
    <n v="10"/>
  </r>
  <r>
    <x v="103"/>
    <n v="1"/>
    <n v="2"/>
    <s v="Woolf Triangle Lamb Cod"/>
    <n v="0"/>
    <s v=""/>
    <n v="10"/>
  </r>
  <r>
    <x v="103"/>
    <n v="1"/>
    <n v="20"/>
    <s v="Banan"/>
    <n v="0"/>
    <s v=""/>
    <n v="10"/>
  </r>
  <r>
    <x v="103"/>
    <n v="1"/>
    <n v="215"/>
    <s v="Brit Mono Protein Turkey &amp; Sweet Potato"/>
    <n v="0"/>
    <n v="1.0448164146868251"/>
    <n v="10"/>
  </r>
  <r>
    <x v="103"/>
    <n v="1"/>
    <n v="6"/>
    <s v="Premiere Junior Snack kurczak wołowina"/>
    <n v="0"/>
    <s v=""/>
    <n v="10"/>
  </r>
  <r>
    <x v="103"/>
    <n v="3"/>
    <n v="180"/>
    <s v="Indyk mielony"/>
    <n v="0"/>
    <s v=""/>
    <n v="10"/>
  </r>
  <r>
    <x v="103"/>
    <n v="3"/>
    <n v="6"/>
    <s v="Woolf Triangle Lamb Cod"/>
    <n v="0"/>
    <s v=""/>
    <n v="10"/>
  </r>
  <r>
    <x v="103"/>
    <n v="4"/>
    <n v="12"/>
    <s v="Woolf Mini Lamb Bone"/>
    <n v="0"/>
    <s v=""/>
    <n v="10"/>
  </r>
  <r>
    <x v="103"/>
    <n v="4"/>
    <n v="4"/>
    <s v="Woolf Triangle Lamb Cod"/>
    <n v="0"/>
    <s v=""/>
    <n v="10"/>
  </r>
  <r>
    <x v="103"/>
    <n v="4"/>
    <n v="200"/>
    <s v="Brit Mono Protein Beef &amp; Rice"/>
    <n v="0"/>
    <n v="1.0849909584086801"/>
    <n v="10"/>
  </r>
  <r>
    <x v="103"/>
    <n v="4"/>
    <n v="6"/>
    <s v="Premiere Junior Snack kurczak wołowina"/>
    <n v="0"/>
    <s v=""/>
    <n v="10"/>
  </r>
  <r>
    <x v="104"/>
    <n v="1"/>
    <n v="200"/>
    <s v="Brit Mono Protein Beef &amp; Rice"/>
    <n v="0"/>
    <n v="1.0849909584086801"/>
    <n v="10"/>
  </r>
  <r>
    <x v="104"/>
    <n v="1"/>
    <n v="6"/>
    <s v="Premiere Junior Snack kurczak wołowina"/>
    <n v="0"/>
    <s v=""/>
    <n v="10"/>
  </r>
  <r>
    <x v="104"/>
    <n v="1"/>
    <n v="20"/>
    <s v="Banan"/>
    <n v="0"/>
    <s v=""/>
    <n v="10"/>
  </r>
  <r>
    <x v="104"/>
    <n v="2"/>
    <n v="62"/>
    <s v="Jajko gotowane"/>
    <n v="0"/>
    <s v=""/>
    <n v="10"/>
  </r>
  <r>
    <x v="104"/>
    <n v="2"/>
    <n v="29"/>
    <s v="Wiejska Zagroda Jagnięcina ze Szpinakiem"/>
    <n v="110.63500000000001"/>
    <n v="0.38208168642951257"/>
    <n v="10"/>
  </r>
  <r>
    <x v="104"/>
    <n v="3"/>
    <n v="4"/>
    <s v="Woolf Triangle Lamb Cod"/>
    <n v="0"/>
    <s v=""/>
    <n v="10"/>
  </r>
  <r>
    <x v="104"/>
    <n v="3"/>
    <n v="180"/>
    <s v="Indyk mielony"/>
    <n v="0"/>
    <s v=""/>
    <n v="10"/>
  </r>
  <r>
    <x v="104"/>
    <n v="3"/>
    <n v="12"/>
    <s v="Woolf Mini Lamb Bone"/>
    <n v="0"/>
    <s v=""/>
    <n v="10"/>
  </r>
  <r>
    <x v="104"/>
    <n v="3"/>
    <n v="4"/>
    <s v="Woolf Triangle Lamb Cod"/>
    <n v="0"/>
    <s v=""/>
    <n v="10"/>
  </r>
  <r>
    <x v="104"/>
    <n v="3"/>
    <n v="20"/>
    <s v="Banan"/>
    <n v="0"/>
    <s v=""/>
    <n v="10"/>
  </r>
  <r>
    <x v="104"/>
    <n v="4"/>
    <n v="4"/>
    <s v="Woolf Triangle Lamb Cod"/>
    <n v="0"/>
    <s v=""/>
    <n v="10"/>
  </r>
  <r>
    <x v="104"/>
    <n v="4"/>
    <n v="200"/>
    <s v="Brit Mono Protein Turkey &amp; Sweet Potato"/>
    <n v="0"/>
    <n v="0.97192224622030243"/>
    <n v="10"/>
  </r>
  <r>
    <x v="105"/>
    <n v="1"/>
    <n v="4"/>
    <s v="Woolf Triangle Lamb Cod"/>
    <n v="0"/>
    <s v=""/>
    <n v="10"/>
  </r>
  <r>
    <x v="105"/>
    <n v="1"/>
    <n v="49"/>
    <s v="Brit Mono Protein Turkey &amp; Sweet Potato"/>
    <n v="0"/>
    <n v="0.2381209503239741"/>
    <n v="10"/>
  </r>
  <r>
    <x v="105"/>
    <n v="2"/>
    <n v="29"/>
    <s v="Wiejska Zagroda Jagnięcina ze Szpinakiem"/>
    <n v="110.63500000000001"/>
    <n v="0.38208168642951257"/>
    <n v="10"/>
  </r>
  <r>
    <x v="105"/>
    <n v="3"/>
    <n v="180"/>
    <s v="Wieprzowina mielona"/>
    <n v="0"/>
    <s v=""/>
    <n v="10"/>
  </r>
  <r>
    <x v="105"/>
    <n v="3"/>
    <n v="6"/>
    <s v="Woolf Triangle Lamb Cod"/>
    <n v="0"/>
    <s v=""/>
    <n v="10"/>
  </r>
  <r>
    <x v="105"/>
    <n v="3"/>
    <n v="20"/>
    <s v="Banan"/>
    <n v="0"/>
    <s v=""/>
    <n v="10"/>
  </r>
  <r>
    <x v="105"/>
    <n v="3"/>
    <n v="6"/>
    <s v="Premiere Junior Snack kurczak wołowina"/>
    <n v="0"/>
    <s v=""/>
    <n v="10"/>
  </r>
  <r>
    <x v="105"/>
    <n v="4"/>
    <n v="6"/>
    <s v="Woolf Triangle Lamb Cod"/>
    <n v="0"/>
    <s v=""/>
    <n v="10"/>
  </r>
  <r>
    <x v="105"/>
    <n v="4"/>
    <n v="151"/>
    <s v="Brit Mono Protein Turkey &amp; Sweet Potato"/>
    <n v="0"/>
    <n v="0.73380129589632836"/>
    <n v="10"/>
  </r>
  <r>
    <x v="105"/>
    <n v="4"/>
    <n v="49"/>
    <s v="Brit Mono Protein Turkey"/>
    <n v="0"/>
    <s v=""/>
    <n v="10"/>
  </r>
  <r>
    <x v="106"/>
    <n v="1"/>
    <n v="6"/>
    <s v="Woolf Triangle Lamb Cod"/>
    <n v="0"/>
    <s v=""/>
    <n v="10"/>
  </r>
  <r>
    <x v="106"/>
    <n v="1"/>
    <n v="120"/>
    <s v="Brit Mono Protein Turkey"/>
    <n v="0"/>
    <s v=""/>
    <n v="10"/>
  </r>
  <r>
    <x v="106"/>
    <n v="1"/>
    <n v="6"/>
    <s v="Premiere Junior Snack kurczak wołowina"/>
    <n v="0"/>
    <s v=""/>
    <n v="10"/>
  </r>
  <r>
    <x v="106"/>
    <n v="1"/>
    <n v="61"/>
    <s v="Jajko gotowane"/>
    <n v="0"/>
    <s v=""/>
    <n v="10"/>
  </r>
  <r>
    <x v="106"/>
    <n v="2"/>
    <n v="30"/>
    <s v="Wiejska Zagroda Jagnięcina ze Szpinakiem"/>
    <n v="114.45"/>
    <n v="0.39525691699604748"/>
    <n v="10"/>
  </r>
  <r>
    <x v="106"/>
    <n v="3"/>
    <n v="180"/>
    <s v="Indyk mielony"/>
    <n v="0"/>
    <s v=""/>
    <n v="10"/>
  </r>
  <r>
    <x v="106"/>
    <n v="3"/>
    <n v="15"/>
    <s v="MACED Super Premium Steki Wołowe"/>
    <n v="51.9"/>
    <s v=""/>
    <n v="10"/>
  </r>
  <r>
    <x v="106"/>
    <n v="4"/>
    <n v="6"/>
    <s v="Woolf Triangle Lamb Cod"/>
    <n v="0"/>
    <s v=""/>
    <n v="10"/>
  </r>
  <r>
    <x v="106"/>
    <n v="4"/>
    <n v="159"/>
    <s v="Brit Mono Protein Turkey"/>
    <n v="0"/>
    <s v=""/>
    <n v="10"/>
  </r>
  <r>
    <x v="107"/>
    <n v="1"/>
    <n v="7"/>
    <s v="Woolf Triangle Lamb Cod"/>
    <n v="0"/>
    <s v=""/>
    <n v="10"/>
  </r>
  <r>
    <x v="107"/>
    <n v="1"/>
    <n v="80"/>
    <s v="Brit Mono Protein Turkey"/>
    <n v="0"/>
    <s v=""/>
    <n v="10"/>
  </r>
  <r>
    <x v="107"/>
    <n v="1"/>
    <n v="25"/>
    <s v="Brit Mono Protein Beef"/>
    <n v="0"/>
    <s v=""/>
    <n v="10"/>
  </r>
  <r>
    <x v="107"/>
    <n v="1"/>
    <n v="6"/>
    <s v="Premiere Junior Snack kurczak wołowina"/>
    <n v="0"/>
    <s v=""/>
    <n v="10"/>
  </r>
  <r>
    <x v="107"/>
    <n v="2"/>
    <n v="61"/>
    <s v="Jajko gotowane"/>
    <n v="0"/>
    <s v=""/>
    <n v="10"/>
  </r>
  <r>
    <x v="107"/>
    <n v="2"/>
    <n v="18"/>
    <s v="Wiejska Zagroda Jagnięcina ze Szpinakiem"/>
    <n v="68.67"/>
    <n v="0.23715415019762848"/>
    <n v="10"/>
  </r>
  <r>
    <x v="107"/>
    <n v="3"/>
    <n v="180"/>
    <s v="Wieprzowina mielona"/>
    <n v="0"/>
    <s v=""/>
    <n v="10"/>
  </r>
  <r>
    <x v="107"/>
    <n v="3"/>
    <n v="8"/>
    <s v="Woolf Triangle Lamb Cod"/>
    <n v="0"/>
    <s v=""/>
    <n v="10"/>
  </r>
  <r>
    <x v="107"/>
    <n v="3"/>
    <n v="12"/>
    <s v="Woolf Mini Lamb Bone"/>
    <n v="0"/>
    <s v=""/>
    <n v="10"/>
  </r>
  <r>
    <x v="107"/>
    <n v="4"/>
    <n v="8"/>
    <s v="Woolf Triangle Lamb Cod"/>
    <n v="0"/>
    <s v=""/>
    <n v="10"/>
  </r>
  <r>
    <x v="107"/>
    <n v="4"/>
    <n v="178"/>
    <s v="Brit Mono Protein Beef"/>
    <n v="0"/>
    <s v=""/>
    <n v="10"/>
  </r>
  <r>
    <x v="108"/>
    <n v="1"/>
    <n v="6"/>
    <s v="Woolf Triangle Lamb Cod"/>
    <n v="0"/>
    <s v=""/>
    <n v="10.7"/>
  </r>
  <r>
    <x v="108"/>
    <n v="1"/>
    <n v="50"/>
    <s v="Brit Mono Protein Beef"/>
    <n v="0"/>
    <s v=""/>
    <n v="10.7"/>
  </r>
  <r>
    <x v="108"/>
    <n v="2"/>
    <n v="6"/>
    <s v="Premiere Junior Snack kurczak wołowina"/>
    <n v="0"/>
    <s v=""/>
    <n v="10.7"/>
  </r>
  <r>
    <x v="108"/>
    <n v="2"/>
    <n v="50"/>
    <s v="Wiejska Zagroda Jagnięcina ze Szpinakiem"/>
    <n v="190.75"/>
    <n v="0.65876152832674584"/>
    <n v="10.7"/>
  </r>
  <r>
    <x v="108"/>
    <n v="3"/>
    <n v="180"/>
    <s v="Wieprzowina mielona"/>
    <n v="0"/>
    <s v=""/>
    <n v="10.7"/>
  </r>
  <r>
    <x v="108"/>
    <n v="3"/>
    <n v="15"/>
    <s v="MACED Super Premium Steki Wołowe"/>
    <n v="51.9"/>
    <s v=""/>
    <n v="10.7"/>
  </r>
  <r>
    <x v="108"/>
    <n v="3"/>
    <n v="8"/>
    <s v="Woolf Triangle Lamb Cod"/>
    <n v="0"/>
    <s v=""/>
    <n v="10.7"/>
  </r>
  <r>
    <x v="108"/>
    <n v="4"/>
    <n v="8"/>
    <s v="Woolf Triangle Lamb Cod"/>
    <n v="0"/>
    <s v=""/>
    <n v="10.7"/>
  </r>
  <r>
    <x v="109"/>
    <n v="1"/>
    <n v="8"/>
    <s v="Woolf Triangle Lamb Cod"/>
    <n v="0"/>
    <s v=""/>
    <n v="10.7"/>
  </r>
  <r>
    <x v="109"/>
    <n v="2"/>
    <n v="6"/>
    <s v="Premiere Junior Snack kurczak wołowina"/>
    <n v="0"/>
    <s v=""/>
    <n v="10.7"/>
  </r>
  <r>
    <x v="109"/>
    <n v="2"/>
    <n v="60"/>
    <s v="Wiejska Zagroda Jagnięcina ze Szpinakiem"/>
    <n v="228.9"/>
    <n v="0.79051383399209496"/>
    <n v="10.7"/>
  </r>
  <r>
    <x v="109"/>
    <n v="3"/>
    <n v="180"/>
    <s v="Łopatka wieprzowa"/>
    <n v="0"/>
    <s v=""/>
    <n v="10.7"/>
  </r>
  <r>
    <x v="109"/>
    <n v="4"/>
    <n v="8"/>
    <s v="Woolf Triangle Lamb Cod"/>
    <n v="0"/>
    <s v=""/>
    <n v="10.7"/>
  </r>
  <r>
    <x v="109"/>
    <n v="4"/>
    <n v="222"/>
    <s v="Brit Mono Protein Turkey &amp; Sweet Potato"/>
    <n v="0"/>
    <n v="1.0788336933045357"/>
    <n v="10.7"/>
  </r>
  <r>
    <x v="110"/>
    <n v="1"/>
    <n v="3"/>
    <s v="Woolf Triangle Lamb Cod"/>
    <n v="0"/>
    <s v=""/>
    <n v="10.7"/>
  </r>
  <r>
    <x v="110"/>
    <n v="1"/>
    <n v="100"/>
    <s v="Brit Mono Protein Turkey &amp; Sweet Potato"/>
    <n v="0"/>
    <n v="0.48596112311015122"/>
    <n v="10.7"/>
  </r>
  <r>
    <x v="110"/>
    <n v="2"/>
    <n v="47"/>
    <s v="Łopatka wieprzowa"/>
    <n v="0"/>
    <s v=""/>
    <n v="10.7"/>
  </r>
  <r>
    <x v="110"/>
    <n v="2"/>
    <n v="6"/>
    <s v="Premiere Junior Snack kurczak wołowina"/>
    <n v="0"/>
    <s v=""/>
    <n v="10.7"/>
  </r>
  <r>
    <x v="110"/>
    <n v="2"/>
    <n v="30"/>
    <s v="Wiejska Zagroda Jagnięcina ze Szpinakiem"/>
    <n v="114.45"/>
    <n v="0.39525691699604748"/>
    <n v="10.7"/>
  </r>
  <r>
    <x v="110"/>
    <n v="3"/>
    <n v="180"/>
    <s v="Indyk mielony"/>
    <n v="0"/>
    <s v=""/>
    <n v="10.7"/>
  </r>
  <r>
    <x v="110"/>
    <n v="3"/>
    <n v="2"/>
    <s v="Woolf Triangle Lamb Cod"/>
    <n v="0"/>
    <s v=""/>
    <n v="10.7"/>
  </r>
  <r>
    <x v="110"/>
    <n v="3"/>
    <n v="12"/>
    <s v="Woolf Mini Lamb Bone"/>
    <n v="0"/>
    <s v=""/>
    <n v="10.7"/>
  </r>
  <r>
    <x v="110"/>
    <n v="4"/>
    <n v="5"/>
    <s v="Woolf Triangle Lamb Cod"/>
    <n v="0"/>
    <s v=""/>
    <n v="10.7"/>
  </r>
  <r>
    <x v="110"/>
    <n v="4"/>
    <n v="200"/>
    <s v="Brit Mono Protein Turkey &amp; Sweet Potato"/>
    <n v="0"/>
    <n v="0.97192224622030243"/>
    <n v="10.7"/>
  </r>
  <r>
    <x v="110"/>
    <n v="4"/>
    <n v="20"/>
    <s v="Banan"/>
    <n v="0"/>
    <s v=""/>
    <n v="10.7"/>
  </r>
  <r>
    <x v="111"/>
    <n v="1"/>
    <n v="165"/>
    <s v="Brit Mono Protein Turkey &amp; Sweet Potato"/>
    <n v="0"/>
    <n v="0.80183585313174943"/>
    <n v="10.7"/>
  </r>
  <r>
    <x v="111"/>
    <n v="1"/>
    <n v="33"/>
    <s v="Wieprzowina mielona"/>
    <n v="0"/>
    <s v=""/>
    <n v="10.7"/>
  </r>
  <r>
    <x v="111"/>
    <n v="1"/>
    <n v="6"/>
    <s v="Premiere Junior Snack kurczak wołowina"/>
    <n v="0"/>
    <s v=""/>
    <n v="10.7"/>
  </r>
  <r>
    <x v="111"/>
    <n v="3"/>
    <n v="180"/>
    <s v="Wieprzowina mielona"/>
    <n v="0"/>
    <s v=""/>
    <n v="10.7"/>
  </r>
  <r>
    <x v="111"/>
    <n v="3"/>
    <n v="7"/>
    <s v="Woolf Triangle Lamb Cod"/>
    <n v="0"/>
    <s v=""/>
    <n v="10.7"/>
  </r>
  <r>
    <x v="111"/>
    <n v="3"/>
    <n v="6"/>
    <s v="Woolf Triangle Lamb Cod"/>
    <n v="0"/>
    <s v=""/>
    <n v="10.7"/>
  </r>
  <r>
    <x v="111"/>
    <n v="4"/>
    <n v="7"/>
    <s v="Woolf Triangle Lamb Cod"/>
    <n v="0"/>
    <s v=""/>
    <n v="10.7"/>
  </r>
  <r>
    <x v="111"/>
    <n v="4"/>
    <n v="128"/>
    <s v="Brit Mono Protein Turkey &amp; Sweet Potato"/>
    <n v="0"/>
    <n v="0.62203023758099352"/>
    <n v="10.7"/>
  </r>
  <r>
    <x v="111"/>
    <n v="4"/>
    <n v="10"/>
    <s v="Woolf Rabbit kostki"/>
    <n v="0"/>
    <s v=""/>
    <n v="10.7"/>
  </r>
  <r>
    <x v="112"/>
    <n v="1"/>
    <n v="1"/>
    <s v="Woolf Rabbit kostki"/>
    <n v="0"/>
    <s v=""/>
    <n v="10.7"/>
  </r>
  <r>
    <x v="112"/>
    <n v="2"/>
    <n v="37"/>
    <s v="Wiejska Zagroda Jagnięcina ze Szpinakiem"/>
    <n v="141.155"/>
    <n v="0.48748353096179187"/>
    <n v="10.7"/>
  </r>
  <r>
    <x v="112"/>
    <n v="3"/>
    <n v="180"/>
    <s v="Indyk mielony"/>
    <n v="0"/>
    <s v=""/>
    <n v="10.7"/>
  </r>
  <r>
    <x v="112"/>
    <n v="3"/>
    <n v="7"/>
    <s v="Woolf Rabbit kostki"/>
    <n v="0"/>
    <s v=""/>
    <n v="10.7"/>
  </r>
  <r>
    <x v="112"/>
    <n v="4"/>
    <n v="8"/>
    <s v="Woolf Rabbit kostki"/>
    <n v="0"/>
    <s v=""/>
    <n v="10.7"/>
  </r>
  <r>
    <x v="112"/>
    <n v="4"/>
    <n v="101"/>
    <s v="Brit Mono Protein Turkey &amp; Sweet Potato"/>
    <n v="0"/>
    <n v="0.49082073434125273"/>
    <n v="10.7"/>
  </r>
  <r>
    <x v="113"/>
    <n v="1"/>
    <n v="90"/>
    <s v="Brit Mono Protein Turkey &amp; Sweet Potato"/>
    <n v="0"/>
    <n v="0.43736501079913609"/>
    <n v="10.7"/>
  </r>
  <r>
    <x v="113"/>
    <n v="1"/>
    <n v="25"/>
    <s v="Indyk mielony"/>
    <n v="0"/>
    <s v=""/>
    <n v="10.7"/>
  </r>
  <r>
    <x v="113"/>
    <n v="2"/>
    <n v="61"/>
    <s v="Jajko gotowane"/>
    <n v="0"/>
    <s v=""/>
    <n v="10.7"/>
  </r>
  <r>
    <x v="113"/>
    <n v="3"/>
    <n v="200"/>
    <s v="Wieprzowina mielona"/>
    <n v="0"/>
    <s v=""/>
    <n v="10.7"/>
  </r>
  <r>
    <x v="113"/>
    <n v="3"/>
    <n v="6"/>
    <s v="Woolf Rabbit kostki"/>
    <n v="0"/>
    <s v=""/>
    <n v="10.7"/>
  </r>
  <r>
    <x v="113"/>
    <n v="4"/>
    <n v="4"/>
    <s v="Woolf Rabbit kostki"/>
    <n v="0"/>
    <s v=""/>
    <n v="10.7"/>
  </r>
  <r>
    <x v="113"/>
    <n v="4"/>
    <n v="154"/>
    <s v="Brit Mono Protein Turkey &amp; Sweet Potato"/>
    <n v="0"/>
    <n v="0.74838012958963285"/>
    <n v="10.7"/>
  </r>
  <r>
    <x v="114"/>
    <n v="1"/>
    <n v="5"/>
    <s v="Woolf Rabbit kostki"/>
    <n v="0"/>
    <s v=""/>
    <n v="10.7"/>
  </r>
  <r>
    <x v="114"/>
    <n v="1"/>
    <n v="117"/>
    <s v="Brit Mono Protein Lamb"/>
    <n v="0"/>
    <s v=""/>
    <n v="10.7"/>
  </r>
  <r>
    <x v="114"/>
    <n v="2"/>
    <n v="61"/>
    <s v="Indyk mielony"/>
    <n v="0"/>
    <s v=""/>
    <n v="10.7"/>
  </r>
  <r>
    <x v="114"/>
    <n v="2"/>
    <n v="40"/>
    <s v="Wiejska Zagroda Jagnięcina ze Szpinakiem"/>
    <n v="152.6"/>
    <n v="0.5270092226613966"/>
    <n v="10.7"/>
  </r>
  <r>
    <x v="114"/>
    <n v="3"/>
    <n v="200"/>
    <s v="Indyk mielony"/>
    <n v="0"/>
    <s v=""/>
    <n v="10.7"/>
  </r>
  <r>
    <x v="115"/>
    <n v="1"/>
    <n v="4"/>
    <s v="Woolf Rabbit kostki"/>
    <n v="0"/>
    <s v=""/>
    <n v="10.7"/>
  </r>
  <r>
    <x v="115"/>
    <n v="1"/>
    <n v="35"/>
    <s v="Brit Mono Protein Lamb"/>
    <n v="0"/>
    <s v=""/>
    <n v="10.7"/>
  </r>
  <r>
    <x v="115"/>
    <n v="2"/>
    <n v="61"/>
    <s v="Jajko gotowane"/>
    <n v="0"/>
    <s v=""/>
    <n v="10.7"/>
  </r>
  <r>
    <x v="115"/>
    <n v="2"/>
    <n v="6"/>
    <s v="Premiere Junior Snack kurczak wołowina"/>
    <n v="0"/>
    <s v=""/>
    <n v="10.7"/>
  </r>
  <r>
    <x v="115"/>
    <n v="2"/>
    <n v="42"/>
    <s v="Wiejska Zagroda Jagnięcina ze Szpinakiem"/>
    <n v="160.22999999999999"/>
    <n v="0.55335968379446643"/>
    <n v="10.7"/>
  </r>
  <r>
    <x v="115"/>
    <n v="3"/>
    <n v="200"/>
    <s v="Wieprzowina mielona"/>
    <n v="0"/>
    <s v=""/>
    <n v="10.7"/>
  </r>
  <r>
    <x v="115"/>
    <n v="4"/>
    <n v="7"/>
    <s v="Woolf Rabbit kostki"/>
    <n v="0"/>
    <s v=""/>
    <n v="10.7"/>
  </r>
  <r>
    <x v="115"/>
    <n v="4"/>
    <n v="69"/>
    <s v="Brit Mono Protein Lamb"/>
    <n v="0"/>
    <s v=""/>
    <n v="10.7"/>
  </r>
  <r>
    <x v="116"/>
    <n v="2"/>
    <n v="6"/>
    <s v="Premiere Junior Snack kurczak wołowina"/>
    <n v="0"/>
    <s v=""/>
    <n v="10.7"/>
  </r>
  <r>
    <x v="116"/>
    <n v="3"/>
    <n v="7"/>
    <s v="Woolf Rabbit kostki"/>
    <n v="0"/>
    <s v=""/>
    <n v="10.7"/>
  </r>
  <r>
    <x v="116"/>
    <n v="3"/>
    <n v="200"/>
    <s v="Wieprzowina mielona"/>
    <n v="0"/>
    <s v=""/>
    <n v="10.7"/>
  </r>
  <r>
    <x v="116"/>
    <n v="3"/>
    <n v="30"/>
    <s v="Wiejska Zagroda Jagnięcina ze Szpinakiem"/>
    <n v="114.45"/>
    <n v="0.39525691699604748"/>
    <n v="10.7"/>
  </r>
  <r>
    <x v="116"/>
    <n v="4"/>
    <n v="7"/>
    <s v="Woolf Rabbit kostki"/>
    <n v="0"/>
    <s v=""/>
    <n v="10.7"/>
  </r>
  <r>
    <x v="116"/>
    <n v="4"/>
    <n v="66"/>
    <s v="Brit Mono Protein Lamb"/>
    <n v="0"/>
    <s v=""/>
    <n v="10.7"/>
  </r>
  <r>
    <x v="116"/>
    <n v="4"/>
    <n v="200"/>
    <s v="Brit Mono Protein Beef &amp; Rice"/>
    <n v="0"/>
    <n v="1.0849909584086801"/>
    <n v="10.7"/>
  </r>
  <r>
    <x v="117"/>
    <n v="1"/>
    <n v="7"/>
    <s v="Woolf Rabbit kostki"/>
    <n v="0"/>
    <s v=""/>
    <n v="10.7"/>
  </r>
  <r>
    <x v="117"/>
    <n v="1"/>
    <n v="136"/>
    <s v="Brit Mono Protein Lamb"/>
    <n v="0"/>
    <s v=""/>
    <n v="10.7"/>
  </r>
  <r>
    <x v="117"/>
    <n v="2"/>
    <n v="40"/>
    <s v="Wiejska Zagroda Jagnięcina ze Szpinakiem"/>
    <n v="152.6"/>
    <n v="0.5270092226613966"/>
    <n v="10.7"/>
  </r>
  <r>
    <x v="117"/>
    <n v="3"/>
    <n v="200"/>
    <s v="Indyk mielony"/>
    <n v="0"/>
    <s v=""/>
    <n v="10.7"/>
  </r>
  <r>
    <x v="117"/>
    <n v="4"/>
    <n v="8"/>
    <s v="Woolf Rabbit kostki"/>
    <n v="0"/>
    <s v=""/>
    <n v="10.7"/>
  </r>
  <r>
    <x v="117"/>
    <n v="4"/>
    <n v="64"/>
    <s v="Brit Mono Protein Lamb"/>
    <n v="0"/>
    <s v=""/>
    <n v="10.7"/>
  </r>
  <r>
    <x v="117"/>
    <n v="4"/>
    <n v="136"/>
    <s v="Brit Mono Protein Turkey"/>
    <n v="0"/>
    <s v=""/>
    <n v="10.7"/>
  </r>
  <r>
    <x v="117"/>
    <n v="4"/>
    <n v="9"/>
    <s v="Woolf Soft Duck Fillet"/>
    <n v="0"/>
    <s v=""/>
    <n v="10.7"/>
  </r>
  <r>
    <x v="118"/>
    <n v="1"/>
    <n v="106"/>
    <s v="Brit Mono Protein Turkey"/>
    <n v="0"/>
    <s v=""/>
    <n v="10.7"/>
  </r>
  <r>
    <x v="118"/>
    <n v="2"/>
    <n v="61"/>
    <s v="Jajko gotowane"/>
    <n v="0"/>
    <s v=""/>
    <n v="10.7"/>
  </r>
  <r>
    <x v="118"/>
    <n v="3"/>
    <n v="200"/>
    <s v="Wieprzowina mielona"/>
    <n v="0"/>
    <s v=""/>
    <n v="10.7"/>
  </r>
  <r>
    <x v="118"/>
    <n v="3"/>
    <n v="30"/>
    <s v="Wiejska Zagroda Jagnięcina ze Szpinakiem"/>
    <n v="114.45"/>
    <n v="0.39525691699604748"/>
    <n v="10.7"/>
  </r>
  <r>
    <x v="118"/>
    <n v="4"/>
    <n v="185"/>
    <s v="Brit Mono Protein Turkey"/>
    <n v="0"/>
    <s v=""/>
    <n v="10.7"/>
  </r>
  <r>
    <x v="119"/>
    <n v="1"/>
    <n v="30"/>
    <s v="Banan"/>
    <n v="0"/>
    <s v=""/>
    <n v="10.7"/>
  </r>
  <r>
    <x v="119"/>
    <n v="1"/>
    <n v="6"/>
    <s v="Premiere Junior Snack kurczak wołowina"/>
    <n v="0"/>
    <s v=""/>
    <n v="10.7"/>
  </r>
  <r>
    <x v="119"/>
    <n v="3"/>
    <n v="200"/>
    <s v="Indyk mielony"/>
    <n v="0"/>
    <s v=""/>
    <n v="10.7"/>
  </r>
  <r>
    <x v="119"/>
    <n v="3"/>
    <n v="12"/>
    <s v="Woolf Mini Lamb Bone"/>
    <n v="0"/>
    <s v=""/>
    <n v="10.7"/>
  </r>
  <r>
    <x v="119"/>
    <n v="4"/>
    <n v="12"/>
    <s v="Woolf Mini Lamb Bone"/>
    <n v="0"/>
    <s v=""/>
    <n v="10.7"/>
  </r>
  <r>
    <x v="119"/>
    <n v="4"/>
    <n v="185"/>
    <s v="Brit Mono Protein Turkey &amp; Sweet Potato"/>
    <n v="0"/>
    <n v="0.89902807775377969"/>
    <n v="10.7"/>
  </r>
  <r>
    <x v="120"/>
    <n v="1"/>
    <n v="96"/>
    <s v="Brit Mono Protein Turkey &amp; Sweet Potato"/>
    <n v="0"/>
    <n v="0.46652267818574517"/>
    <n v="10.7"/>
  </r>
  <r>
    <x v="120"/>
    <n v="1"/>
    <n v="6"/>
    <s v="Premiere Junior Snack kurczak wołowina"/>
    <n v="0"/>
    <s v=""/>
    <n v="10.7"/>
  </r>
  <r>
    <x v="120"/>
    <n v="2"/>
    <n v="9"/>
    <s v="Woolf Soft Duck Fillet"/>
    <n v="0"/>
    <s v=""/>
    <n v="10.7"/>
  </r>
  <r>
    <x v="120"/>
    <n v="3"/>
    <n v="200"/>
    <s v="Wieprzowina mielona"/>
    <n v="0"/>
    <s v=""/>
    <n v="10.7"/>
  </r>
  <r>
    <x v="120"/>
    <n v="3"/>
    <n v="15"/>
    <s v="MACED Super Premium Steki Wołowe"/>
    <n v="51.9"/>
    <s v=""/>
    <n v="10.7"/>
  </r>
  <r>
    <x v="120"/>
    <n v="4"/>
    <n v="200"/>
    <s v="Brit Mono Protein Turkey &amp; Sweet Potato"/>
    <n v="0"/>
    <n v="0.97192224622030243"/>
    <n v="10.7"/>
  </r>
  <r>
    <x v="121"/>
    <n v="1"/>
    <n v="9"/>
    <s v="Woolf Soft Duck Fillet"/>
    <n v="0"/>
    <s v=""/>
    <n v="10.7"/>
  </r>
  <r>
    <x v="121"/>
    <n v="2"/>
    <n v="61"/>
    <s v="Jajko gotowane"/>
    <n v="0"/>
    <s v=""/>
    <n v="10.7"/>
  </r>
  <r>
    <x v="121"/>
    <n v="3"/>
    <n v="200"/>
    <s v="Wieprzowina mielona"/>
    <n v="0"/>
    <s v=""/>
    <n v="10.7"/>
  </r>
  <r>
    <x v="121"/>
    <n v="3"/>
    <n v="15"/>
    <s v="Trixie Premio Lamb Chicken Bagels"/>
    <n v="0"/>
    <s v=""/>
    <n v="10.7"/>
  </r>
  <r>
    <x v="121"/>
    <n v="4"/>
    <n v="15"/>
    <s v="MACED Super Premium Steki Wołowe"/>
    <n v="51.9"/>
    <s v=""/>
    <n v="10.7"/>
  </r>
  <r>
    <x v="121"/>
    <n v="4"/>
    <n v="155"/>
    <s v="Brit Mono Protein Turkey &amp; Sweet Potato"/>
    <n v="0"/>
    <n v="0.75323974082073442"/>
    <n v="10.7"/>
  </r>
  <r>
    <x v="122"/>
    <n v="1"/>
    <n v="59"/>
    <s v="Brit Mono Protein Turkey &amp; Sweet Potato"/>
    <n v="0"/>
    <n v="0.28671706263498919"/>
    <n v="11.1"/>
  </r>
  <r>
    <x v="122"/>
    <n v="2"/>
    <n v="115"/>
    <s v="Indyk mielony"/>
    <n v="0"/>
    <s v=""/>
    <n v="11.1"/>
  </r>
  <r>
    <x v="122"/>
    <n v="2"/>
    <n v="7"/>
    <s v="Pro Food Wild Line Dzik"/>
    <n v="0"/>
    <s v=""/>
    <n v="11.1"/>
  </r>
  <r>
    <x v="122"/>
    <n v="2"/>
    <n v="22"/>
    <s v="Skóra wołowa"/>
    <n v="0"/>
    <s v=""/>
    <n v="11.1"/>
  </r>
  <r>
    <x v="122"/>
    <n v="2"/>
    <n v="115"/>
    <s v="Wieprzowina mielona"/>
    <n v="0"/>
    <s v=""/>
    <n v="11.1"/>
  </r>
  <r>
    <x v="122"/>
    <n v="3"/>
    <n v="3"/>
    <s v="Pro Food Wild Line Dzik"/>
    <n v="0"/>
    <s v=""/>
    <n v="11.1"/>
  </r>
  <r>
    <x v="122"/>
    <n v="3"/>
    <n v="146"/>
    <s v="Brit Mono Protein Turkey &amp; Sweet Potato"/>
    <n v="0"/>
    <n v="0.70950323974082075"/>
    <n v="11.1"/>
  </r>
  <r>
    <x v="122"/>
    <n v="3"/>
    <n v="70"/>
    <s v="Brit Premium by Nature Chicken with Hearts "/>
    <n v="0"/>
    <s v=""/>
    <n v="11.1"/>
  </r>
  <r>
    <x v="123"/>
    <n v="1"/>
    <n v="126"/>
    <s v="Brit Premium by Nature Chicken with Hearts "/>
    <n v="0"/>
    <s v=""/>
    <n v="11.1"/>
  </r>
  <r>
    <x v="123"/>
    <n v="2"/>
    <n v="205"/>
    <s v="Indyk mielony"/>
    <n v="0"/>
    <s v=""/>
    <n v="11.1"/>
  </r>
  <r>
    <x v="123"/>
    <n v="2"/>
    <n v="6"/>
    <s v="Premiere Junior Snack kurczak wołowina"/>
    <n v="0"/>
    <s v=""/>
    <n v="11.1"/>
  </r>
  <r>
    <x v="123"/>
    <n v="2"/>
    <n v="1"/>
    <s v="Pro Food Wild Line Dzik"/>
    <n v="0"/>
    <s v=""/>
    <n v="11.1"/>
  </r>
  <r>
    <x v="123"/>
    <n v="2"/>
    <n v="22"/>
    <s v="Żwacze wołowe"/>
    <n v="0"/>
    <s v=""/>
    <n v="11.1"/>
  </r>
  <r>
    <x v="123"/>
    <n v="3"/>
    <n v="6"/>
    <s v="Pro Food Wild Line Dzik"/>
    <n v="0"/>
    <s v=""/>
    <n v="11.1"/>
  </r>
  <r>
    <x v="123"/>
    <n v="3"/>
    <n v="32"/>
    <s v="Brit Premium by Nature Chicken with Hearts "/>
    <n v="0"/>
    <s v=""/>
    <n v="11.1"/>
  </r>
  <r>
    <x v="124"/>
    <n v="1"/>
    <n v="7"/>
    <s v="Pro Food Wild Line Dzik"/>
    <n v="0"/>
    <s v=""/>
    <n v="11.1"/>
  </r>
  <r>
    <x v="124"/>
    <n v="1"/>
    <n v="9"/>
    <s v="Woolf Soft Duck Fillet"/>
    <n v="0"/>
    <s v=""/>
    <n v="11.1"/>
  </r>
  <r>
    <x v="124"/>
    <n v="1"/>
    <n v="61"/>
    <s v="Jajko gotowane"/>
    <n v="0"/>
    <s v=""/>
    <n v="11.1"/>
  </r>
  <r>
    <x v="124"/>
    <n v="1"/>
    <n v="6"/>
    <s v="Pro Food Wild Line Dzik"/>
    <n v="0"/>
    <s v=""/>
    <n v="11.1"/>
  </r>
  <r>
    <x v="124"/>
    <n v="2"/>
    <n v="22"/>
    <s v="Skóra wołowa"/>
    <n v="0"/>
    <s v=""/>
    <n v="11.1"/>
  </r>
  <r>
    <x v="124"/>
    <n v="2"/>
    <n v="50"/>
    <s v="Wiejska Zagroda Jagnięcina ze Szpinakiem"/>
    <n v="190.75"/>
    <n v="0.65876152832674584"/>
    <n v="11.1"/>
  </r>
  <r>
    <x v="124"/>
    <n v="3"/>
    <n v="209"/>
    <s v="Indyk mielony"/>
    <n v="0"/>
    <s v=""/>
    <n v="11.1"/>
  </r>
  <r>
    <x v="124"/>
    <n v="4"/>
    <n v="5"/>
    <s v="Pro Food Wild Line Dzik"/>
    <n v="0"/>
    <s v=""/>
    <n v="11.1"/>
  </r>
  <r>
    <x v="124"/>
    <n v="4"/>
    <n v="164"/>
    <s v="Brit Premium by Nature Chicken with Hearts "/>
    <n v="0"/>
    <s v=""/>
    <n v="11.1"/>
  </r>
  <r>
    <x v="125"/>
    <n v="1"/>
    <n v="5"/>
    <s v="Pro Food Wild Line Dzik"/>
    <n v="0"/>
    <s v=""/>
    <n v="11.1"/>
  </r>
  <r>
    <x v="125"/>
    <n v="2"/>
    <n v="164"/>
    <s v="Brit Mono Protein Turkey &amp; Sweet Potato"/>
    <n v="0"/>
    <n v="0.79697624190064797"/>
    <n v="11.1"/>
  </r>
  <r>
    <x v="125"/>
    <n v="3"/>
    <n v="5"/>
    <s v="Pro Food Wild Line Dzik"/>
    <n v="0"/>
    <s v=""/>
    <n v="11.1"/>
  </r>
  <r>
    <x v="125"/>
    <n v="3"/>
    <n v="36"/>
    <s v="Brit Mono Protein Turkey &amp; Sweet Potato"/>
    <n v="0"/>
    <n v="0.17494600431965443"/>
    <n v="11.1"/>
  </r>
  <r>
    <x v="125"/>
    <n v="3"/>
    <n v="14"/>
    <s v="Trixie Premio Lamb Chicken Bagels"/>
    <n v="0"/>
    <s v=""/>
    <n v="11.1"/>
  </r>
  <r>
    <x v="125"/>
    <n v="3"/>
    <n v="22"/>
    <s v="Suszony kabanos z byka"/>
    <n v="0"/>
    <s v=""/>
    <n v="11.1"/>
  </r>
  <r>
    <x v="125"/>
    <n v="4"/>
    <n v="3"/>
    <s v="Pro Food Wild Line Dzik"/>
    <n v="0"/>
    <s v=""/>
    <n v="11.1"/>
  </r>
  <r>
    <x v="125"/>
    <n v="4"/>
    <n v="200"/>
    <s v="Brit Mono Protein Turkey &amp; Sweet Potato"/>
    <n v="0"/>
    <n v="0.97192224622030243"/>
    <n v="11.1"/>
  </r>
  <r>
    <x v="126"/>
    <n v="1"/>
    <n v="105"/>
    <s v="Brit Mono Protein Lamb"/>
    <n v="0"/>
    <s v=""/>
    <n v="11.1"/>
  </r>
  <r>
    <x v="126"/>
    <n v="2"/>
    <n v="6"/>
    <s v="Premiere Junior Snack kurczak wołowina"/>
    <n v="0"/>
    <s v=""/>
    <n v="11.1"/>
  </r>
  <r>
    <x v="126"/>
    <n v="2"/>
    <n v="14"/>
    <s v="Trixie Premio Lamb Chicken Bagels"/>
    <n v="0"/>
    <s v=""/>
    <n v="11.1"/>
  </r>
  <r>
    <x v="126"/>
    <n v="2"/>
    <n v="50"/>
    <s v="Wiejska Zagroda Jagnięcina ze Szpinakiem"/>
    <n v="190.75"/>
    <n v="0.65876152832674584"/>
    <n v="11.1"/>
  </r>
  <r>
    <x v="126"/>
    <n v="2"/>
    <n v="9"/>
    <s v="Woolf Soft Duck Fillet"/>
    <n v="0"/>
    <s v=""/>
    <n v="11.1"/>
  </r>
  <r>
    <x v="126"/>
    <n v="3"/>
    <n v="9"/>
    <s v="Pro Food Wild Line Dzik"/>
    <n v="0"/>
    <s v=""/>
    <n v="11.1"/>
  </r>
  <r>
    <x v="126"/>
    <n v="3"/>
    <n v="197"/>
    <s v="Brit Mono Protein Lamb"/>
    <n v="0"/>
    <s v=""/>
    <n v="11.1"/>
  </r>
  <r>
    <x v="127"/>
    <n v="1"/>
    <n v="50"/>
    <s v="Wiejska Zagroda Jagnięcina ze Szpinakiem"/>
    <n v="190.75"/>
    <n v="0.65876152832674584"/>
    <n v="11.1"/>
  </r>
  <r>
    <x v="127"/>
    <n v="1"/>
    <n v="5"/>
    <s v="Woolf Lamb Soft Cubes"/>
    <n v="0"/>
    <s v=""/>
    <n v="11.1"/>
  </r>
  <r>
    <x v="127"/>
    <n v="1"/>
    <n v="9"/>
    <s v="Woolf Soft Duck Fillet"/>
    <n v="0"/>
    <s v=""/>
    <n v="11.1"/>
  </r>
  <r>
    <x v="127"/>
    <n v="2"/>
    <n v="100"/>
    <s v="Brit Mono Protein Lamb"/>
    <n v="0"/>
    <s v=""/>
    <n v="11.1"/>
  </r>
  <r>
    <x v="127"/>
    <n v="2"/>
    <n v="30"/>
    <s v="Kurczak skrawki"/>
    <n v="0"/>
    <s v=""/>
    <n v="11.1"/>
  </r>
  <r>
    <x v="127"/>
    <n v="2"/>
    <n v="14"/>
    <s v="Trixie Premio Lamb Chicken Bagels"/>
    <n v="0"/>
    <s v=""/>
    <n v="11.1"/>
  </r>
  <r>
    <x v="127"/>
    <n v="3"/>
    <n v="205"/>
    <s v="Brit Premium by Nature Lamb with Buckwheat"/>
    <n v="0"/>
    <s v=""/>
    <n v="11.1"/>
  </r>
  <r>
    <x v="128"/>
    <n v="1"/>
    <n v="3"/>
    <s v="Woolf Lamb Soft Cubes"/>
    <n v="0"/>
    <s v=""/>
    <n v="11.1"/>
  </r>
  <r>
    <x v="128"/>
    <n v="2"/>
    <n v="30"/>
    <s v="Banan"/>
    <n v="0"/>
    <s v=""/>
    <n v="11.1"/>
  </r>
  <r>
    <x v="128"/>
    <n v="2"/>
    <n v="193"/>
    <s v="Brit Premium by Nature Lamb with Buckwheat"/>
    <n v="0"/>
    <s v=""/>
    <n v="11.1"/>
  </r>
  <r>
    <x v="128"/>
    <n v="2"/>
    <n v="24"/>
    <s v="Suszony kabanos z byka"/>
    <n v="0"/>
    <s v=""/>
    <n v="11.1"/>
  </r>
  <r>
    <x v="128"/>
    <n v="2"/>
    <n v="7"/>
    <s v="Woolf Lamb Soft Cubes"/>
    <n v="0"/>
    <s v=""/>
    <n v="11.1"/>
  </r>
  <r>
    <x v="128"/>
    <n v="2"/>
    <n v="10"/>
    <s v="Woolf Lamb Soft Cubes"/>
    <n v="0"/>
    <s v=""/>
    <n v="11.1"/>
  </r>
  <r>
    <x v="128"/>
    <n v="3"/>
    <n v="5"/>
    <s v="Woolf Lamb Soft Cubes"/>
    <n v="0"/>
    <s v=""/>
    <n v="11.1"/>
  </r>
  <r>
    <x v="128"/>
    <n v="3"/>
    <n v="200"/>
    <s v="Brit Premium by Nature Fish with Fish Skin"/>
    <n v="0"/>
    <s v=""/>
    <n v="11.1"/>
  </r>
  <r>
    <x v="129"/>
    <n v="1"/>
    <n v="185"/>
    <s v="Brit Premium by Nature Fish with Fish Skin"/>
    <n v="0"/>
    <s v=""/>
    <n v="11.1"/>
  </r>
  <r>
    <x v="129"/>
    <n v="2"/>
    <n v="18"/>
    <s v="Brit Premium by Nature Fish with Fish Skin"/>
    <n v="0"/>
    <s v=""/>
    <n v="11.1"/>
  </r>
  <r>
    <x v="129"/>
    <n v="2"/>
    <n v="70"/>
    <s v="Brit Premium by Nature Pork with Trachea"/>
    <n v="0"/>
    <s v=""/>
    <n v="11.1"/>
  </r>
  <r>
    <x v="129"/>
    <n v="2"/>
    <n v="6"/>
    <s v="Premiere Junior Snack kurczak wołowina"/>
    <n v="0"/>
    <s v=""/>
    <n v="11.1"/>
  </r>
  <r>
    <x v="129"/>
    <n v="2"/>
    <n v="25"/>
    <s v="Wiejska Zagroda Jagnięcina ze Szpinakiem"/>
    <n v="95.375"/>
    <n v="0.32938076416337292"/>
    <n v="11.1"/>
  </r>
  <r>
    <x v="129"/>
    <n v="2"/>
    <n v="25"/>
    <s v="Wiejska Zagroda Jagnięcina ze Szpinakiem"/>
    <n v="95.375"/>
    <n v="0.32938076416337292"/>
    <n v="11.1"/>
  </r>
  <r>
    <x v="129"/>
    <n v="2"/>
    <n v="5"/>
    <s v="Woolf Lamb Soft Cubes"/>
    <n v="0"/>
    <s v=""/>
    <n v="11.1"/>
  </r>
  <r>
    <x v="129"/>
    <n v="2"/>
    <n v="43"/>
    <s v="Żwacze wołowe"/>
    <n v="0"/>
    <s v=""/>
    <n v="11.1"/>
  </r>
  <r>
    <x v="129"/>
    <n v="3"/>
    <n v="2"/>
    <s v="Woolf Lamb Soft Cubes"/>
    <n v="0"/>
    <s v=""/>
    <n v="11.1"/>
  </r>
  <r>
    <x v="129"/>
    <n v="3"/>
    <n v="165"/>
    <s v="Brit Premium by Nature Pork with Trachea"/>
    <n v="0"/>
    <s v=""/>
    <n v="11.1"/>
  </r>
  <r>
    <x v="130"/>
    <n v="1"/>
    <n v="2"/>
    <s v="Woolf Lamb Soft Cubes"/>
    <n v="0"/>
    <s v=""/>
    <n v="11.1"/>
  </r>
  <r>
    <x v="130"/>
    <n v="1"/>
    <n v="123"/>
    <s v="Brit Premium by Nature Pork with Trachea"/>
    <n v="0"/>
    <s v=""/>
    <n v="11.1"/>
  </r>
  <r>
    <x v="130"/>
    <n v="2"/>
    <n v="25"/>
    <s v="Brit Mono Protein Beef"/>
    <n v="0"/>
    <s v=""/>
    <n v="11.1"/>
  </r>
  <r>
    <x v="130"/>
    <n v="2"/>
    <n v="3"/>
    <s v="Woolf Lamb Soft Cubes"/>
    <n v="0"/>
    <s v=""/>
    <n v="11.1"/>
  </r>
  <r>
    <x v="130"/>
    <n v="3"/>
    <n v="10"/>
    <s v="Woolf Lamb Soft Cubes"/>
    <n v="0"/>
    <s v=""/>
    <n v="11.1"/>
  </r>
  <r>
    <x v="130"/>
    <n v="3"/>
    <n v="9"/>
    <s v="Woolf Soft Duck Fillet"/>
    <n v="0"/>
    <s v=""/>
    <n v="11.1"/>
  </r>
  <r>
    <x v="130"/>
    <n v="3"/>
    <n v="27"/>
    <s v="Suszony kabanos z byka"/>
    <n v="0"/>
    <s v=""/>
    <n v="11.1"/>
  </r>
  <r>
    <x v="130"/>
    <n v="3"/>
    <n v="10"/>
    <s v="Jabłko"/>
    <n v="0"/>
    <s v=""/>
    <n v="11.1"/>
  </r>
  <r>
    <x v="130"/>
    <n v="3"/>
    <n v="150"/>
    <s v="Brit Mono Protein Beef"/>
    <n v="0"/>
    <s v=""/>
    <n v="11.1"/>
  </r>
  <r>
    <x v="130"/>
    <n v="3"/>
    <n v="80"/>
    <s v="Brit Mono Protein Beef"/>
    <n v="0"/>
    <s v=""/>
    <n v="11.1"/>
  </r>
  <r>
    <x v="131"/>
    <n v="1"/>
    <n v="3"/>
    <s v="Woolf Lamb Soft Cubes"/>
    <n v="0"/>
    <s v=""/>
    <n v="11.1"/>
  </r>
  <r>
    <x v="131"/>
    <n v="1"/>
    <n v="51"/>
    <s v="Brit Mono Protein Beef"/>
    <n v="0"/>
    <s v=""/>
    <n v="11.1"/>
  </r>
  <r>
    <x v="131"/>
    <n v="2"/>
    <n v="124"/>
    <s v="Brit Mono Protein Beef"/>
    <n v="0"/>
    <s v=""/>
    <n v="11.1"/>
  </r>
  <r>
    <x v="131"/>
    <n v="2"/>
    <n v="200"/>
    <s v="Brit Premium by Nature Turkey with Liver "/>
    <n v="0"/>
    <s v=""/>
    <n v="11.1"/>
  </r>
  <r>
    <x v="131"/>
    <n v="2"/>
    <n v="3"/>
    <s v="Woolf Lamb Soft Cubes"/>
    <n v="0"/>
    <s v=""/>
    <n v="11.1"/>
  </r>
  <r>
    <x v="131"/>
    <n v="2"/>
    <n v="9"/>
    <s v="Woolf Soft Duck Fillet"/>
    <n v="0"/>
    <s v=""/>
    <n v="11.1"/>
  </r>
  <r>
    <x v="131"/>
    <n v="3"/>
    <n v="5"/>
    <s v="Woolf Lamb Soft Cubes"/>
    <n v="0"/>
    <s v=""/>
    <n v="11.1"/>
  </r>
  <r>
    <x v="131"/>
    <n v="3"/>
    <n v="166"/>
    <s v="Brit Premium by Nature Turkey with Liver "/>
    <n v="0"/>
    <s v=""/>
    <n v="11.1"/>
  </r>
  <r>
    <x v="132"/>
    <n v="1"/>
    <n v="5"/>
    <s v="Woolf Lamb Soft Cubes"/>
    <n v="0"/>
    <s v=""/>
    <n v="11.1"/>
  </r>
  <r>
    <x v="132"/>
    <n v="1"/>
    <n v="48"/>
    <s v="Brit Premium by Nature Turkey with Liver "/>
    <n v="0"/>
    <s v=""/>
    <n v="11.1"/>
  </r>
  <r>
    <x v="132"/>
    <n v="1"/>
    <n v="152"/>
    <s v="Brit Mono Protein Turkey &amp; Sweet Potato"/>
    <n v="0"/>
    <n v="0.73866090712742982"/>
    <n v="11.1"/>
  </r>
  <r>
    <x v="132"/>
    <n v="1"/>
    <n v="27"/>
    <s v="Suszony kabanos z byka"/>
    <n v="0"/>
    <s v=""/>
    <n v="11.1"/>
  </r>
  <r>
    <x v="132"/>
    <n v="1"/>
    <n v="6"/>
    <s v="Premiere Junior Snack kurczak wołowina"/>
    <n v="0"/>
    <s v=""/>
    <n v="11.1"/>
  </r>
  <r>
    <x v="132"/>
    <n v="2"/>
    <n v="150"/>
    <s v="Brit Mono Protein Turkey &amp; Sweet Potato"/>
    <n v="0"/>
    <n v="0.7289416846652268"/>
    <n v="11.1"/>
  </r>
  <r>
    <x v="132"/>
    <n v="2"/>
    <n v="117"/>
    <s v="Wieprzowina skrawki"/>
    <n v="0"/>
    <s v=""/>
    <n v="11.1"/>
  </r>
  <r>
    <x v="132"/>
    <n v="2"/>
    <n v="5"/>
    <s v="Woolf Lamb Soft Cubes"/>
    <n v="0"/>
    <s v=""/>
    <n v="11.1"/>
  </r>
  <r>
    <x v="132"/>
    <n v="3"/>
    <n v="5"/>
    <s v="Woolf Lamb Soft Cubes"/>
    <n v="0"/>
    <s v=""/>
    <n v="11.1"/>
  </r>
  <r>
    <x v="132"/>
    <n v="3"/>
    <n v="114"/>
    <s v="Brit Mono Protein Turkey &amp; Sweet Potato"/>
    <n v="0"/>
    <n v="0.55399568034557234"/>
    <n v="11.1"/>
  </r>
  <r>
    <x v="132"/>
    <n v="3"/>
    <n v="140"/>
    <s v="Brit Premium by Nature Beef with Tripe"/>
    <n v="0"/>
    <s v=""/>
    <n v="11.1"/>
  </r>
  <r>
    <x v="133"/>
    <n v="1"/>
    <n v="2"/>
    <s v="Woolf Lamb Soft Cubes"/>
    <n v="0"/>
    <s v=""/>
    <n v="11.1"/>
  </r>
  <r>
    <x v="133"/>
    <n v="1"/>
    <n v="200"/>
    <s v="Brit Premium by Nature Beef with Tripe"/>
    <n v="0"/>
    <s v=""/>
    <n v="11.1"/>
  </r>
  <r>
    <x v="133"/>
    <n v="1"/>
    <n v="6"/>
    <s v="Premiere Junior Snack kurczak wołowina"/>
    <n v="0"/>
    <s v=""/>
    <n v="11.1"/>
  </r>
  <r>
    <x v="133"/>
    <n v="1"/>
    <n v="15"/>
    <s v="Banan"/>
    <n v="0"/>
    <s v=""/>
    <n v="11.1"/>
  </r>
  <r>
    <x v="133"/>
    <n v="2"/>
    <n v="46"/>
    <s v="Brit Premium by Nature Beef with Tripe"/>
    <n v="0"/>
    <s v=""/>
    <n v="11.1"/>
  </r>
  <r>
    <x v="133"/>
    <n v="2"/>
    <n v="155"/>
    <s v="Brit Premium by Nature Lamb with Buckwheat"/>
    <n v="0"/>
    <s v=""/>
    <n v="11.1"/>
  </r>
  <r>
    <x v="133"/>
    <n v="2"/>
    <n v="3"/>
    <s v="Woolf Lamb Soft Cubes"/>
    <n v="0"/>
    <s v=""/>
    <n v="11.1"/>
  </r>
  <r>
    <x v="133"/>
    <n v="2"/>
    <n v="14"/>
    <s v="Woolf Lamb Soft Cubes"/>
    <n v="0"/>
    <s v=""/>
    <n v="11.1"/>
  </r>
  <r>
    <x v="133"/>
    <n v="3"/>
    <n v="3"/>
    <s v="Woolf Lamb Soft Cubes"/>
    <n v="0"/>
    <s v=""/>
    <n v="11.1"/>
  </r>
  <r>
    <x v="133"/>
    <n v="3"/>
    <n v="236"/>
    <s v="Brit Premium by Nature Lamb with Buckwheat"/>
    <n v="0"/>
    <s v=""/>
    <n v="11.1"/>
  </r>
  <r>
    <x v="133"/>
    <n v="3"/>
    <n v="30"/>
    <s v="Wiejska Zagroda Jagnięcina ze Szpinakiem"/>
    <n v="114.45"/>
    <n v="0.39525691699604748"/>
    <n v="11.1"/>
  </r>
  <r>
    <x v="134"/>
    <n v="1"/>
    <n v="3"/>
    <s v="Woolf Lamb Soft Cubes"/>
    <n v="0"/>
    <s v=""/>
    <n v="11.7"/>
  </r>
  <r>
    <x v="134"/>
    <n v="1"/>
    <n v="250"/>
    <s v="Brit Mono Protein Rabbit"/>
    <n v="0"/>
    <s v=""/>
    <n v="11.7"/>
  </r>
  <r>
    <x v="134"/>
    <n v="1"/>
    <n v="61"/>
    <s v="Jajko gotowane"/>
    <n v="0"/>
    <s v=""/>
    <n v="11.7"/>
  </r>
  <r>
    <x v="134"/>
    <n v="1"/>
    <n v="20"/>
    <s v="Banan"/>
    <n v="0"/>
    <s v=""/>
    <n v="11.7"/>
  </r>
  <r>
    <x v="134"/>
    <n v="2"/>
    <n v="160"/>
    <s v="Brit Mono Protein Rabbit"/>
    <n v="0"/>
    <s v=""/>
    <n v="11.7"/>
  </r>
  <r>
    <x v="134"/>
    <n v="2"/>
    <n v="21"/>
    <s v="Brit Premium by Nature Turkey with Liver "/>
    <n v="0"/>
    <s v=""/>
    <n v="11.7"/>
  </r>
  <r>
    <x v="134"/>
    <n v="2"/>
    <n v="8"/>
    <s v="Woolf Lamb Soft Cubes"/>
    <n v="0"/>
    <s v=""/>
    <n v="11.7"/>
  </r>
  <r>
    <x v="134"/>
    <n v="3"/>
    <n v="58"/>
    <s v="Żwacze wołowe"/>
    <n v="0"/>
    <s v=""/>
    <n v="11.7"/>
  </r>
  <r>
    <x v="134"/>
    <n v="3"/>
    <n v="4"/>
    <s v="Woolf Lamb Soft Cubes"/>
    <n v="0"/>
    <s v=""/>
    <n v="11.7"/>
  </r>
  <r>
    <x v="134"/>
    <n v="3"/>
    <n v="200"/>
    <s v="Brit Premium by Nature Turkey with Liver "/>
    <n v="0"/>
    <s v=""/>
    <n v="11.7"/>
  </r>
  <r>
    <x v="135"/>
    <n v="1"/>
    <n v="6"/>
    <s v="Woolf Lamb Soft Cubes"/>
    <n v="0"/>
    <s v=""/>
    <n v="11.7"/>
  </r>
  <r>
    <x v="135"/>
    <n v="1"/>
    <n v="40"/>
    <s v="Brit Premium by Nature Turkey with Liver "/>
    <n v="0"/>
    <s v=""/>
    <n v="11.7"/>
  </r>
  <r>
    <x v="135"/>
    <n v="2"/>
    <n v="164"/>
    <s v="Brit Premium by Nature Turkey with Liver "/>
    <n v="0"/>
    <s v=""/>
    <n v="11.7"/>
  </r>
  <r>
    <x v="135"/>
    <n v="2"/>
    <n v="3"/>
    <s v="Woolf Lamb Soft Cubes"/>
    <n v="0"/>
    <s v=""/>
    <n v="11.7"/>
  </r>
  <r>
    <x v="135"/>
    <n v="2"/>
    <n v="5"/>
    <s v="Woolf Lamb Soft Cubes"/>
    <n v="0"/>
    <s v=""/>
    <n v="11.7"/>
  </r>
  <r>
    <x v="135"/>
    <n v="3"/>
    <n v="50"/>
    <s v="Wiejska Zagroda Jagnięcina ze Szpinakiem"/>
    <n v="190.75"/>
    <n v="0.65876152832674584"/>
    <n v="11.7"/>
  </r>
  <r>
    <x v="135"/>
    <n v="3"/>
    <n v="2"/>
    <s v="Woolf Lamb Soft Cubes"/>
    <n v="0"/>
    <s v=""/>
    <n v="11.7"/>
  </r>
  <r>
    <x v="135"/>
    <n v="3"/>
    <n v="188"/>
    <s v="Brit Mono Protein Turkey &amp; Sweet Potato"/>
    <n v="0"/>
    <n v="0.91360691144708428"/>
    <n v="11.7"/>
  </r>
  <r>
    <x v="136"/>
    <n v="1"/>
    <n v="3"/>
    <s v="Woolf Lamb Soft Cubes"/>
    <n v="0"/>
    <s v=""/>
    <n v="11.7"/>
  </r>
  <r>
    <x v="136"/>
    <n v="1"/>
    <n v="164"/>
    <s v="Brit Mono Protein Turkey &amp; Sweet Potato"/>
    <n v="0"/>
    <n v="0.79697624190064797"/>
    <n v="11.7"/>
  </r>
  <r>
    <x v="136"/>
    <n v="1"/>
    <n v="61"/>
    <s v="Jajko gotowane"/>
    <n v="0"/>
    <s v=""/>
    <n v="11.7"/>
  </r>
  <r>
    <x v="136"/>
    <n v="2"/>
    <n v="40"/>
    <s v="Brit Mono Protein Turkey &amp; Sweet Potato"/>
    <n v="0"/>
    <n v="0.19438444924406048"/>
    <n v="11.7"/>
  </r>
  <r>
    <x v="136"/>
    <n v="2"/>
    <n v="60"/>
    <s v="Wieprzowina skrawki"/>
    <n v="0"/>
    <s v=""/>
    <n v="11.7"/>
  </r>
  <r>
    <x v="136"/>
    <n v="2"/>
    <n v="5"/>
    <s v="Woolf Lamb Soft Cubes"/>
    <n v="0"/>
    <s v=""/>
    <n v="11.7"/>
  </r>
  <r>
    <x v="136"/>
    <n v="3"/>
    <n v="24"/>
    <s v="Skóra wołowa"/>
    <n v="0"/>
    <s v=""/>
    <n v="11.7"/>
  </r>
  <r>
    <x v="136"/>
    <n v="3"/>
    <n v="3"/>
    <s v="Woolf Lamb Soft Cubes"/>
    <n v="0"/>
    <s v=""/>
    <n v="11.7"/>
  </r>
  <r>
    <x v="136"/>
    <n v="3"/>
    <n v="160"/>
    <s v="Brit Premium by Nature Fish with Fish Skin"/>
    <n v="0"/>
    <s v=""/>
    <n v="11.7"/>
  </r>
  <r>
    <x v="137"/>
    <n v="1"/>
    <n v="3"/>
    <s v="Woolf Lamb Soft Cubes"/>
    <n v="0"/>
    <s v=""/>
    <n v="11.7"/>
  </r>
  <r>
    <x v="137"/>
    <n v="1"/>
    <n v="40"/>
    <s v="Brit Premium by Nature Fish with Fish Skin"/>
    <n v="0"/>
    <s v=""/>
    <n v="11.7"/>
  </r>
  <r>
    <x v="137"/>
    <n v="2"/>
    <n v="89"/>
    <s v="Brit Premium by Nature Fish with Fish Skin"/>
    <n v="0"/>
    <s v=""/>
    <n v="11.7"/>
  </r>
  <r>
    <x v="137"/>
    <n v="2"/>
    <n v="10"/>
    <s v="Chleb"/>
    <n v="0"/>
    <s v=""/>
    <n v="11.7"/>
  </r>
  <r>
    <x v="137"/>
    <n v="2"/>
    <n v="33"/>
    <s v="Kurczak skrawki"/>
    <n v="0"/>
    <s v=""/>
    <n v="11.7"/>
  </r>
  <r>
    <x v="137"/>
    <n v="2"/>
    <n v="17"/>
    <s v="Pedigree Rodeo"/>
    <n v="0"/>
    <s v=""/>
    <n v="11.7"/>
  </r>
  <r>
    <x v="137"/>
    <n v="2"/>
    <n v="17"/>
    <s v="Pedigree Rodeo"/>
    <n v="0"/>
    <s v=""/>
    <n v="11.7"/>
  </r>
  <r>
    <x v="137"/>
    <n v="2"/>
    <n v="60"/>
    <s v="Wiejska Zagroda Indyk z Jabłkiem"/>
    <n v="0"/>
    <s v=""/>
    <n v="11.7"/>
  </r>
  <r>
    <x v="137"/>
    <n v="3"/>
    <n v="3"/>
    <s v="Woolf Lamb Soft Cubes"/>
    <n v="0"/>
    <s v=""/>
    <n v="11.7"/>
  </r>
  <r>
    <x v="137"/>
    <n v="3"/>
    <n v="89"/>
    <s v="Brit Premium by Nature Fish with Fish Skin"/>
    <n v="0"/>
    <s v=""/>
    <n v="11.7"/>
  </r>
  <r>
    <x v="138"/>
    <n v="1"/>
    <n v="5"/>
    <s v="Woolf Lamb Soft Cubes"/>
    <n v="0"/>
    <s v=""/>
    <n v="11.7"/>
  </r>
  <r>
    <x v="138"/>
    <n v="1"/>
    <n v="56"/>
    <s v="Brit Premium by Nature Fish with Fish Skin"/>
    <n v="0"/>
    <s v=""/>
    <n v="11.7"/>
  </r>
  <r>
    <x v="138"/>
    <n v="2"/>
    <n v="128"/>
    <s v="Brit Premium by Nature Pork with Trachea"/>
    <n v="0"/>
    <s v=""/>
    <n v="11.7"/>
  </r>
  <r>
    <x v="138"/>
    <n v="2"/>
    <n v="16"/>
    <s v="Skóra wołowa"/>
    <n v="0"/>
    <s v=""/>
    <n v="11.7"/>
  </r>
  <r>
    <x v="138"/>
    <n v="3"/>
    <n v="4"/>
    <s v="Woolf Lamb Soft Cubes"/>
    <n v="0"/>
    <s v=""/>
    <n v="11.7"/>
  </r>
  <r>
    <x v="138"/>
    <n v="3"/>
    <n v="200"/>
    <s v="Brit Premium by Nature Pork with Trachea"/>
    <n v="0"/>
    <s v=""/>
    <n v="11.7"/>
  </r>
  <r>
    <x v="139"/>
    <n v="1"/>
    <n v="72"/>
    <s v="Brit Premium by Nature Pork with Trachea"/>
    <n v="0"/>
    <s v=""/>
    <n v="11.7"/>
  </r>
  <r>
    <x v="139"/>
    <n v="2"/>
    <n v="90"/>
    <s v="Wiejska Zagroda Indyk z Jabłkiem"/>
    <n v="0"/>
    <s v=""/>
    <n v="11.7"/>
  </r>
  <r>
    <x v="139"/>
    <n v="2"/>
    <n v="45"/>
    <s v="Żwacze wołowe"/>
    <n v="0"/>
    <s v=""/>
    <n v="11.7"/>
  </r>
  <r>
    <x v="139"/>
    <n v="3"/>
    <n v="68"/>
    <s v="Brit Premium by Nature Beef with Tripe"/>
    <n v="0"/>
    <s v=""/>
    <n v="11.7"/>
  </r>
  <r>
    <x v="140"/>
    <n v="1"/>
    <n v="109"/>
    <s v="Brit Premium by Nature Beef with Tripe"/>
    <n v="0"/>
    <s v=""/>
    <n v="11.7"/>
  </r>
  <r>
    <x v="140"/>
    <n v="1"/>
    <n v="5"/>
    <s v="Jabłko"/>
    <n v="0"/>
    <s v=""/>
    <n v="11.7"/>
  </r>
  <r>
    <x v="140"/>
    <n v="2"/>
    <n v="5"/>
    <s v="Chleb"/>
    <n v="0"/>
    <s v=""/>
    <n v="11.7"/>
  </r>
  <r>
    <x v="140"/>
    <n v="2"/>
    <n v="100"/>
    <s v="Wiejska Zagroda Indyk z Jabłkiem"/>
    <n v="0"/>
    <s v=""/>
    <n v="11.7"/>
  </r>
  <r>
    <x v="140"/>
    <n v="3"/>
    <n v="1"/>
    <s v="Pro Food Wild Line Jeleń"/>
    <n v="0"/>
    <s v=""/>
    <n v="11.7"/>
  </r>
  <r>
    <x v="140"/>
    <n v="3"/>
    <n v="97"/>
    <s v="Brit Premium by Nature Beef with Tripe"/>
    <n v="0"/>
    <s v=""/>
    <n v="11.7"/>
  </r>
  <r>
    <x v="141"/>
    <n v="1"/>
    <n v="3"/>
    <s v="Pro Food Wild Line Jeleń"/>
    <n v="0"/>
    <s v=""/>
    <n v="11.7"/>
  </r>
  <r>
    <x v="141"/>
    <n v="1"/>
    <n v="63"/>
    <s v="Brit Premium by Nature Beef with Tripe"/>
    <n v="0"/>
    <s v=""/>
    <n v="11.7"/>
  </r>
  <r>
    <x v="141"/>
    <n v="2"/>
    <n v="5"/>
    <s v="Pro Food Wild Line Jeleń"/>
    <n v="0"/>
    <s v=""/>
    <n v="11.7"/>
  </r>
  <r>
    <x v="141"/>
    <n v="2"/>
    <n v="100"/>
    <s v="Wiejska Zagroda Indyk z Jabłkiem"/>
    <n v="0"/>
    <s v=""/>
    <n v="11.7"/>
  </r>
  <r>
    <x v="141"/>
    <n v="2"/>
    <n v="20"/>
    <s v="Wiejska Zagroda Jagnięcina ze Szpinakiem"/>
    <n v="76.3"/>
    <n v="0.2635046113306983"/>
    <n v="11.7"/>
  </r>
  <r>
    <x v="141"/>
    <n v="3"/>
    <n v="3"/>
    <s v="Pro Food Wild Line Jeleń"/>
    <n v="0"/>
    <s v=""/>
    <n v="11.7"/>
  </r>
  <r>
    <x v="141"/>
    <n v="3"/>
    <n v="179"/>
    <s v="Brit Premium by Nature Beef with Tripe"/>
    <n v="0"/>
    <s v=""/>
    <n v="11.7"/>
  </r>
  <r>
    <x v="142"/>
    <n v="1"/>
    <n v="3"/>
    <s v="Pro Food Wild Line Jeleń"/>
    <n v="0"/>
    <s v=""/>
    <n v="11.7"/>
  </r>
  <r>
    <x v="142"/>
    <n v="2"/>
    <n v="10"/>
    <s v="Jabłko"/>
    <n v="0"/>
    <s v=""/>
    <n v="11.7"/>
  </r>
  <r>
    <x v="142"/>
    <n v="2"/>
    <n v="100"/>
    <s v="Wiejska Zagroda Jagnięcina ze Szpinakiem"/>
    <n v="381.5"/>
    <n v="1.3175230566534917"/>
    <n v="11.7"/>
  </r>
  <r>
    <x v="142"/>
    <n v="2"/>
    <n v="80"/>
    <s v="Wieprzowina skrawki"/>
    <n v="0"/>
    <s v=""/>
    <n v="11.7"/>
  </r>
  <r>
    <x v="142"/>
    <n v="3"/>
    <n v="3"/>
    <s v="Pro Food Wild Line Jeleń"/>
    <n v="0"/>
    <s v=""/>
    <n v="11.7"/>
  </r>
  <r>
    <x v="142"/>
    <n v="3"/>
    <n v="64"/>
    <s v="Brit Premium by Nature Beef with Tripe"/>
    <n v="0"/>
    <s v=""/>
    <n v="11.7"/>
  </r>
  <r>
    <x v="143"/>
    <n v="1"/>
    <n v="5"/>
    <s v="Pro Food Wild Line Jeleń"/>
    <n v="0"/>
    <s v=""/>
    <n v="11.7"/>
  </r>
  <r>
    <x v="143"/>
    <n v="1"/>
    <n v="111"/>
    <s v="Brit Premium by Nature Beef with Tripe"/>
    <n v="0"/>
    <s v=""/>
    <n v="11.7"/>
  </r>
  <r>
    <x v="143"/>
    <n v="1"/>
    <n v="120"/>
    <s v="Brit Premium by Nature Chicken with Hearts "/>
    <n v="0"/>
    <s v=""/>
    <n v="11.7"/>
  </r>
  <r>
    <x v="143"/>
    <n v="2"/>
    <n v="4"/>
    <s v="Pro Food Wild Line Jeleń"/>
    <n v="0"/>
    <s v=""/>
    <n v="11.7"/>
  </r>
  <r>
    <x v="143"/>
    <n v="2"/>
    <n v="100"/>
    <s v="Wiejska Zagroda Jagnięcina ze Szpinakiem"/>
    <n v="381.5"/>
    <n v="1.3175230566534917"/>
    <n v="11.7"/>
  </r>
  <r>
    <x v="143"/>
    <n v="3"/>
    <n v="4"/>
    <s v="Pro Food Wild Line Jeleń"/>
    <n v="0"/>
    <s v=""/>
    <n v="11.7"/>
  </r>
  <r>
    <x v="143"/>
    <n v="3"/>
    <n v="224"/>
    <s v="Brit Premium by Nature Chicken with Hearts "/>
    <n v="0"/>
    <s v=""/>
    <n v="11.7"/>
  </r>
  <r>
    <x v="144"/>
    <n v="1"/>
    <n v="4"/>
    <s v="Pro Food Wild Line Jeleń"/>
    <n v="0"/>
    <s v=""/>
    <n v="11.7"/>
  </r>
  <r>
    <x v="144"/>
    <n v="1"/>
    <n v="60"/>
    <s v="Brit Premium by Nature Chicken with Hearts "/>
    <n v="0"/>
    <s v=""/>
    <n v="11.7"/>
  </r>
  <r>
    <x v="144"/>
    <n v="1"/>
    <n v="150"/>
    <s v="Brit Premium by Nature Pork with Trachea"/>
    <n v="0"/>
    <s v=""/>
    <n v="11.7"/>
  </r>
  <r>
    <x v="144"/>
    <n v="2"/>
    <n v="50"/>
    <s v="Jabłko"/>
    <n v="0"/>
    <s v=""/>
    <n v="11.7"/>
  </r>
  <r>
    <x v="144"/>
    <n v="2"/>
    <n v="4"/>
    <s v="Pro Food Wild Line Jeleń"/>
    <n v="0"/>
    <s v=""/>
    <n v="11.7"/>
  </r>
  <r>
    <x v="144"/>
    <n v="2"/>
    <n v="100"/>
    <s v="Wiejska Zagroda Jagnięcina ze Szpinakiem"/>
    <n v="381.5"/>
    <n v="1.3175230566534917"/>
    <n v="11.7"/>
  </r>
  <r>
    <x v="144"/>
    <n v="3"/>
    <n v="4"/>
    <s v="Pro Food Wild Line Jeleń"/>
    <n v="0"/>
    <s v=""/>
    <n v="11.7"/>
  </r>
  <r>
    <x v="144"/>
    <n v="3"/>
    <n v="200"/>
    <s v="Brit Premium by Nature Pork with Trachea"/>
    <n v="0"/>
    <s v=""/>
    <n v="11.7"/>
  </r>
  <r>
    <x v="144"/>
    <n v="3"/>
    <n v="7"/>
    <s v="Premiere Junior Snack kurczak wołowina"/>
    <n v="0"/>
    <s v=""/>
    <n v="11.7"/>
  </r>
  <r>
    <x v="145"/>
    <n v="1"/>
    <n v="4"/>
    <s v="Pro Food Wild Line Jeleń"/>
    <n v="0"/>
    <s v=""/>
    <n v="11.7"/>
  </r>
  <r>
    <x v="145"/>
    <n v="1"/>
    <n v="50"/>
    <s v="Brit Premium by Nature Pork with Trachea"/>
    <n v="0"/>
    <s v=""/>
    <n v="11.7"/>
  </r>
  <r>
    <x v="145"/>
    <n v="1"/>
    <n v="151"/>
    <s v="Brit Premium by Nature Beef with Tripe"/>
    <n v="0"/>
    <s v=""/>
    <n v="11.7"/>
  </r>
  <r>
    <x v="145"/>
    <n v="2"/>
    <n v="4"/>
    <s v="Pro Food Wild Line Jeleń"/>
    <n v="0"/>
    <s v=""/>
    <n v="11.7"/>
  </r>
  <r>
    <x v="145"/>
    <n v="2"/>
    <n v="109"/>
    <s v="Wiejska Zagroda Jagnięcina ze Szpinakiem"/>
    <n v="415.83499999999998"/>
    <n v="1.4361001317523059"/>
    <n v="11.7"/>
  </r>
  <r>
    <x v="145"/>
    <n v="3"/>
    <n v="2"/>
    <s v="Pro Food Wild Line Jeleń"/>
    <n v="0"/>
    <s v=""/>
    <n v="11.7"/>
  </r>
  <r>
    <x v="145"/>
    <n v="3"/>
    <n v="143"/>
    <s v="Brit Premium by Nature Beef with Tripe"/>
    <n v="0"/>
    <s v=""/>
    <n v="11.7"/>
  </r>
  <r>
    <x v="146"/>
    <n v="1"/>
    <n v="4"/>
    <s v="Pro Food Wild Line Jeleń"/>
    <n v="0"/>
    <s v=""/>
    <n v="11.7"/>
  </r>
  <r>
    <x v="146"/>
    <n v="1"/>
    <n v="106"/>
    <s v="Brit Premium by Nature Beef with Tripe"/>
    <n v="0"/>
    <s v=""/>
    <n v="11.7"/>
  </r>
  <r>
    <x v="146"/>
    <n v="2"/>
    <n v="20"/>
    <s v="Banan"/>
    <n v="0"/>
    <s v=""/>
    <n v="11.7"/>
  </r>
  <r>
    <x v="146"/>
    <n v="2"/>
    <n v="4"/>
    <s v="Pro Food Wild Line Jeleń"/>
    <n v="0"/>
    <s v=""/>
    <n v="11.7"/>
  </r>
  <r>
    <x v="146"/>
    <n v="2"/>
    <n v="77"/>
    <s v="Wiejska Zagroda Indyk z Jabłkiem"/>
    <n v="0"/>
    <s v=""/>
    <n v="11.7"/>
  </r>
  <r>
    <x v="146"/>
    <n v="2"/>
    <n v="97"/>
    <s v="Wieprzowina mielona"/>
    <n v="0"/>
    <s v=""/>
    <n v="11.7"/>
  </r>
  <r>
    <x v="146"/>
    <n v="3"/>
    <n v="26"/>
    <s v="Wieprzowina mielona"/>
    <n v="0"/>
    <s v=""/>
    <n v="11.7"/>
  </r>
  <r>
    <x v="146"/>
    <n v="3"/>
    <n v="150"/>
    <s v="Brit Mono Protein Turkey &amp; Sweet Potato"/>
    <n v="0"/>
    <n v="0.7289416846652268"/>
    <n v="11.7"/>
  </r>
  <r>
    <x v="147"/>
    <n v="1"/>
    <n v="12"/>
    <s v="Indyk skrawki"/>
    <n v="0"/>
    <s v=""/>
    <n v="11.7"/>
  </r>
  <r>
    <x v="147"/>
    <n v="1"/>
    <n v="100"/>
    <s v="Brit Mono Protein Turkey &amp; Sweet Potato"/>
    <n v="0"/>
    <n v="0.48596112311015122"/>
    <n v="11.7"/>
  </r>
  <r>
    <x v="147"/>
    <n v="1"/>
    <n v="26"/>
    <s v="Wieprzowina mielona"/>
    <n v="0"/>
    <s v=""/>
    <n v="11.7"/>
  </r>
  <r>
    <x v="147"/>
    <n v="2"/>
    <n v="4"/>
    <s v="Pro Food Wild Line Jeleń"/>
    <n v="0"/>
    <s v=""/>
    <n v="11.7"/>
  </r>
  <r>
    <x v="147"/>
    <n v="2"/>
    <n v="90"/>
    <s v="Wiejska Zagroda Indyk z Jabłkiem"/>
    <n v="0"/>
    <s v=""/>
    <n v="11.7"/>
  </r>
  <r>
    <x v="147"/>
    <n v="2"/>
    <n v="50"/>
    <s v="Wieprzowina skrawki"/>
    <n v="0"/>
    <s v=""/>
    <n v="11.7"/>
  </r>
  <r>
    <x v="147"/>
    <n v="2"/>
    <n v="30"/>
    <s v="Wieprzowina skrawki"/>
    <n v="0"/>
    <s v=""/>
    <n v="11.7"/>
  </r>
  <r>
    <x v="147"/>
    <n v="3"/>
    <n v="3"/>
    <s v="Pro Food Wild Line Jeleń"/>
    <n v="0"/>
    <s v=""/>
    <n v="11.7"/>
  </r>
  <r>
    <x v="147"/>
    <n v="3"/>
    <n v="154"/>
    <s v="Brit Mono Protein Turkey &amp; Sweet Potato"/>
    <n v="0"/>
    <n v="0.74838012958963285"/>
    <n v="11.7"/>
  </r>
  <r>
    <x v="147"/>
    <n v="3"/>
    <n v="45"/>
    <s v="Wieprzowina mielona"/>
    <n v="0"/>
    <s v=""/>
    <n v="11.7"/>
  </r>
  <r>
    <x v="148"/>
    <n v="1"/>
    <n v="106"/>
    <s v="Brit Premium by Nature Beef with Tripe"/>
    <n v="0"/>
    <s v=""/>
    <n v="11.7"/>
  </r>
  <r>
    <x v="148"/>
    <n v="1"/>
    <n v="20"/>
    <s v="Indyk mielony"/>
    <n v="0"/>
    <s v=""/>
    <n v="11.7"/>
  </r>
  <r>
    <x v="148"/>
    <n v="2"/>
    <n v="30"/>
    <s v="Indyk mielony"/>
    <n v="0"/>
    <s v=""/>
    <n v="11.7"/>
  </r>
  <r>
    <x v="148"/>
    <n v="2"/>
    <n v="38"/>
    <s v="Wiejska Zagroda Indyk z Jabłkiem"/>
    <n v="0"/>
    <s v=""/>
    <n v="11.7"/>
  </r>
  <r>
    <x v="148"/>
    <n v="3"/>
    <n v="5"/>
    <s v="Pro Food Wild Line Jeleń"/>
    <n v="0"/>
    <s v=""/>
    <n v="11.7"/>
  </r>
  <r>
    <x v="148"/>
    <n v="3"/>
    <n v="200"/>
    <s v="Brit Premium by Nature Beef with Tripe"/>
    <n v="0"/>
    <s v=""/>
    <n v="11.7"/>
  </r>
  <r>
    <x v="148"/>
    <n v="3"/>
    <n v="100"/>
    <s v="Indyk mielony"/>
    <n v="0"/>
    <s v=""/>
    <n v="11.7"/>
  </r>
  <r>
    <x v="148"/>
    <n v="3"/>
    <n v="2"/>
    <s v="Pro Food Wild Line Jeleń"/>
    <n v="0"/>
    <s v=""/>
    <n v="11.7"/>
  </r>
  <r>
    <x v="149"/>
    <n v="1"/>
    <n v="5"/>
    <s v="Pro Food Wild Line Jeleń"/>
    <n v="0"/>
    <s v=""/>
    <n v="11.7"/>
  </r>
  <r>
    <x v="149"/>
    <n v="1"/>
    <n v="61"/>
    <s v="Jajko gotowane"/>
    <n v="0"/>
    <s v=""/>
    <n v="11.7"/>
  </r>
  <r>
    <x v="149"/>
    <n v="1"/>
    <n v="30"/>
    <s v="Banan"/>
    <n v="0"/>
    <s v=""/>
    <n v="11.7"/>
  </r>
  <r>
    <x v="149"/>
    <n v="2"/>
    <n v="94"/>
    <s v="Brit Premium by Nature Beef with Tripe"/>
    <n v="0"/>
    <s v=""/>
    <n v="11.7"/>
  </r>
  <r>
    <x v="149"/>
    <n v="2"/>
    <n v="100"/>
    <s v="Indyk mielony"/>
    <n v="0"/>
    <s v=""/>
    <n v="11.7"/>
  </r>
  <r>
    <x v="149"/>
    <n v="2"/>
    <n v="10"/>
    <s v="Kurczak skrawki"/>
    <n v="0"/>
    <s v=""/>
    <n v="11.7"/>
  </r>
  <r>
    <x v="149"/>
    <n v="2"/>
    <n v="5"/>
    <s v="Pro Food Wild Line Jeleń"/>
    <n v="0"/>
    <s v=""/>
    <n v="11.7"/>
  </r>
  <r>
    <x v="149"/>
    <n v="3"/>
    <n v="7"/>
    <s v="Pro Food Wild Line Jeleń"/>
    <n v="0"/>
    <s v=""/>
    <n v="11.7"/>
  </r>
  <r>
    <x v="149"/>
    <n v="3"/>
    <n v="100"/>
    <s v="Wiejska Zagroda Indyk z Jabłkiem"/>
    <n v="0"/>
    <s v=""/>
    <n v="11.7"/>
  </r>
  <r>
    <x v="149"/>
    <n v="3"/>
    <n v="100"/>
    <s v="Indyk mielony"/>
    <n v="0"/>
    <s v=""/>
    <n v="11.7"/>
  </r>
  <r>
    <x v="149"/>
    <n v="3"/>
    <n v="26"/>
    <s v="Kurczak skrawki"/>
    <n v="0"/>
    <s v=""/>
    <n v="11.7"/>
  </r>
  <r>
    <x v="149"/>
    <n v="3"/>
    <n v="20"/>
    <s v="Jabłko"/>
    <n v="0"/>
    <s v=""/>
    <n v="11.7"/>
  </r>
  <r>
    <x v="150"/>
    <n v="1"/>
    <n v="3"/>
    <s v="Pro Food Wild Line Jeleń"/>
    <n v="0"/>
    <s v=""/>
    <n v="11.7"/>
  </r>
  <r>
    <x v="150"/>
    <n v="1"/>
    <n v="150"/>
    <s v="Brit Premium by Nature Fish with Fish Skin"/>
    <n v="0"/>
    <s v=""/>
    <n v="11.7"/>
  </r>
  <r>
    <x v="150"/>
    <n v="1"/>
    <n v="10"/>
    <s v="Banan"/>
    <n v="0"/>
    <s v=""/>
    <n v="11.7"/>
  </r>
  <r>
    <x v="150"/>
    <n v="2"/>
    <n v="5"/>
    <s v="Pro Food Wild Line Jeleń"/>
    <n v="0"/>
    <s v=""/>
    <n v="11.7"/>
  </r>
  <r>
    <x v="150"/>
    <n v="2"/>
    <n v="50"/>
    <s v="Wiejska Zagroda Indyk z Jabłkiem"/>
    <n v="0"/>
    <s v=""/>
    <n v="11.7"/>
  </r>
  <r>
    <x v="150"/>
    <n v="2"/>
    <n v="80"/>
    <s v="Wieprzowina mielona"/>
    <n v="0"/>
    <s v=""/>
    <n v="11.7"/>
  </r>
  <r>
    <x v="150"/>
    <n v="3"/>
    <n v="14"/>
    <s v="Łapka kurczaka"/>
    <n v="0"/>
    <s v=""/>
    <n v="11.7"/>
  </r>
  <r>
    <x v="150"/>
    <n v="3"/>
    <n v="5"/>
    <s v="Pro Food Wild Line Jeleń"/>
    <n v="0"/>
    <s v=""/>
    <n v="11.7"/>
  </r>
  <r>
    <x v="150"/>
    <n v="3"/>
    <n v="50"/>
    <s v="Wieprzowina mielona"/>
    <n v="0"/>
    <s v=""/>
    <n v="11.7"/>
  </r>
  <r>
    <x v="150"/>
    <n v="3"/>
    <n v="138"/>
    <s v="Brit Premium by Nature Fish with Fish Skin"/>
    <n v="0"/>
    <s v=""/>
    <n v="11.7"/>
  </r>
  <r>
    <x v="151"/>
    <n v="1"/>
    <n v="3"/>
    <s v="Pro Food Wild Line Jeleń"/>
    <n v="0"/>
    <s v=""/>
    <n v="11.7"/>
  </r>
  <r>
    <x v="151"/>
    <n v="1"/>
    <n v="136"/>
    <s v="Brit Premium by Nature Fish with Fish Skin"/>
    <n v="0"/>
    <s v=""/>
    <n v="11.7"/>
  </r>
  <r>
    <x v="151"/>
    <n v="1"/>
    <n v="50"/>
    <s v="Wieprzowina mielona"/>
    <n v="0"/>
    <s v=""/>
    <n v="11.7"/>
  </r>
  <r>
    <x v="151"/>
    <n v="2"/>
    <n v="35"/>
    <s v="Banan"/>
    <n v="0"/>
    <s v=""/>
    <n v="11.7"/>
  </r>
  <r>
    <x v="151"/>
    <n v="2"/>
    <n v="14"/>
    <s v="Łapka kurczaka"/>
    <n v="0"/>
    <s v=""/>
    <n v="11.7"/>
  </r>
  <r>
    <x v="151"/>
    <n v="2"/>
    <n v="28"/>
    <s v="Wiejska Zagroda Indyk z Jabłkiem"/>
    <n v="0"/>
    <s v=""/>
    <n v="11.7"/>
  </r>
  <r>
    <x v="151"/>
    <n v="3"/>
    <n v="88"/>
    <s v="Brit Premium by Nature Chicken with Hearts "/>
    <n v="0"/>
    <s v=""/>
    <n v="11.7"/>
  </r>
  <r>
    <x v="151"/>
    <n v="3"/>
    <n v="14"/>
    <s v="Łapka kurczaka"/>
    <n v="0"/>
    <s v=""/>
    <n v="11.7"/>
  </r>
  <r>
    <x v="152"/>
    <n v="1"/>
    <n v="61"/>
    <s v="Jajko gotowane"/>
    <n v="0"/>
    <s v=""/>
    <n v="11.7"/>
  </r>
  <r>
    <x v="152"/>
    <n v="1"/>
    <n v="112"/>
    <s v="Brit Premium by Nature Chicken with Hearts "/>
    <n v="0"/>
    <s v=""/>
    <n v="11.7"/>
  </r>
  <r>
    <x v="152"/>
    <n v="2"/>
    <n v="20"/>
    <s v="Banan"/>
    <n v="0"/>
    <s v=""/>
    <n v="11.7"/>
  </r>
  <r>
    <x v="152"/>
    <n v="2"/>
    <n v="12"/>
    <s v="Woolf Mini Lamb Bone"/>
    <n v="0"/>
    <s v=""/>
    <n v="11.7"/>
  </r>
  <r>
    <x v="152"/>
    <n v="3"/>
    <n v="88"/>
    <s v="Brit Premium by Nature Chicken with Hearts "/>
    <n v="0"/>
    <s v=""/>
    <n v="11.7"/>
  </r>
  <r>
    <x v="153"/>
    <n v="1"/>
    <n v="49"/>
    <s v="Brit Premium by Nature Chicken with Hearts "/>
    <n v="0"/>
    <s v=""/>
    <n v="11.7"/>
  </r>
  <r>
    <x v="153"/>
    <n v="1"/>
    <n v="10"/>
    <s v="Banan"/>
    <n v="0"/>
    <s v=""/>
    <n v="11.7"/>
  </r>
  <r>
    <x v="153"/>
    <n v="2"/>
    <n v="63"/>
    <s v="Brit Premium by Nature Chicken with Hearts "/>
    <n v="0"/>
    <s v=""/>
    <n v="11.7"/>
  </r>
  <r>
    <x v="153"/>
    <n v="2"/>
    <n v="200"/>
    <s v="Brit Premium by Nature Lamb with Buckwheat"/>
    <n v="0"/>
    <s v=""/>
    <n v="11.7"/>
  </r>
  <r>
    <x v="153"/>
    <n v="2"/>
    <n v="12"/>
    <s v="Woolf Mini Lamb Bone"/>
    <n v="0"/>
    <s v=""/>
    <n v="11.7"/>
  </r>
  <r>
    <x v="153"/>
    <n v="3"/>
    <n v="100"/>
    <s v="Wiejska Zagroda Indyk z Jabłkiem"/>
    <n v="0"/>
    <s v=""/>
    <n v="11.7"/>
  </r>
  <r>
    <x v="153"/>
    <n v="3"/>
    <n v="22"/>
    <s v="Brit Premium by Nature Lamb with Buckwheat"/>
    <n v="0"/>
    <s v=""/>
    <n v="11.7"/>
  </r>
  <r>
    <x v="153"/>
    <n v="3"/>
    <n v="14"/>
    <s v="Łapka kurczaka"/>
    <n v="0"/>
    <s v=""/>
    <n v="11.7"/>
  </r>
  <r>
    <x v="154"/>
    <n v="1"/>
    <n v="106"/>
    <s v="Brit Premium by Nature Lamb with Buckwheat"/>
    <n v="0"/>
    <s v=""/>
    <n v="11.7"/>
  </r>
  <r>
    <x v="154"/>
    <n v="1"/>
    <n v="14"/>
    <s v="Łapka kurczaka"/>
    <n v="0"/>
    <s v=""/>
    <n v="11.7"/>
  </r>
  <r>
    <x v="154"/>
    <n v="1"/>
    <n v="12"/>
    <s v="Woolf Mini Lamb Bone"/>
    <n v="0"/>
    <s v=""/>
    <n v="11.7"/>
  </r>
  <r>
    <x v="154"/>
    <n v="1"/>
    <n v="10"/>
    <s v="Banan"/>
    <n v="0"/>
    <s v=""/>
    <n v="11.7"/>
  </r>
  <r>
    <x v="154"/>
    <n v="2"/>
    <n v="30"/>
    <s v="Jajko gotowane"/>
    <n v="0"/>
    <s v=""/>
    <n v="11.7"/>
  </r>
  <r>
    <x v="154"/>
    <n v="2"/>
    <n v="6"/>
    <s v="Kiełbasa"/>
    <n v="0"/>
    <s v=""/>
    <n v="11.7"/>
  </r>
  <r>
    <x v="154"/>
    <n v="2"/>
    <n v="5"/>
    <s v="Polędwica sopocka"/>
    <n v="0"/>
    <s v=""/>
    <n v="11.7"/>
  </r>
  <r>
    <x v="154"/>
    <n v="2"/>
    <n v="100"/>
    <s v="Wiejska Zagroda Indyk z Jabłkiem"/>
    <n v="0"/>
    <s v=""/>
    <n v="11.7"/>
  </r>
  <r>
    <x v="154"/>
    <n v="3"/>
    <n v="70"/>
    <s v="Brit Premium by Nature Lamb with Buckwheat"/>
    <n v="0"/>
    <s v=""/>
    <n v="11.7"/>
  </r>
  <r>
    <x v="154"/>
    <n v="3"/>
    <n v="2"/>
    <s v="Jabłko"/>
    <n v="0"/>
    <s v=""/>
    <n v="11.7"/>
  </r>
  <r>
    <x v="154"/>
    <n v="3"/>
    <n v="20"/>
    <s v="Banan"/>
    <n v="0"/>
    <s v=""/>
    <n v="11.7"/>
  </r>
  <r>
    <x v="155"/>
    <n v="1"/>
    <n v="3"/>
    <s v="Woolf Mini Lamb Bone"/>
    <n v="0"/>
    <s v=""/>
    <n v="11.7"/>
  </r>
  <r>
    <x v="155"/>
    <n v="1"/>
    <n v="150"/>
    <s v="Brit Premium by Nature Turkey with Liver "/>
    <n v="0"/>
    <s v=""/>
    <n v="11.7"/>
  </r>
  <r>
    <x v="155"/>
    <n v="1"/>
    <n v="35"/>
    <s v="Banan"/>
    <n v="0"/>
    <s v=""/>
    <n v="11.7"/>
  </r>
  <r>
    <x v="155"/>
    <n v="1"/>
    <n v="1"/>
    <s v="Polędwica sopocka"/>
    <n v="0"/>
    <s v=""/>
    <n v="11.7"/>
  </r>
  <r>
    <x v="155"/>
    <n v="2"/>
    <n v="100"/>
    <s v="Wiejska Zagroda Indyk z Jabłkiem"/>
    <n v="0"/>
    <s v=""/>
    <n v="11.7"/>
  </r>
  <r>
    <x v="155"/>
    <n v="2"/>
    <n v="25"/>
    <s v="Ziemniaki gotowane"/>
    <n v="0"/>
    <s v=""/>
    <n v="11.7"/>
  </r>
  <r>
    <x v="155"/>
    <n v="3"/>
    <n v="200"/>
    <s v="Brit Premium by Nature Turkey with Liver "/>
    <n v="0"/>
    <s v=""/>
    <n v="11.7"/>
  </r>
  <r>
    <x v="156"/>
    <n v="1"/>
    <n v="67"/>
    <s v="Brit Premium by Nature Turkey with Liver "/>
    <n v="0"/>
    <s v=""/>
    <n v="11.7"/>
  </r>
  <r>
    <x v="156"/>
    <n v="1"/>
    <n v="5"/>
    <s v="Banan"/>
    <n v="0"/>
    <s v=""/>
    <n v="11.7"/>
  </r>
  <r>
    <x v="156"/>
    <n v="2"/>
    <n v="100"/>
    <s v="Wiejska Zagroda Indyk z Jabłkiem"/>
    <n v="0"/>
    <s v=""/>
    <n v="11.7"/>
  </r>
  <r>
    <x v="156"/>
    <n v="2"/>
    <n v="75"/>
    <s v="Wieprzowina skrawki"/>
    <n v="0"/>
    <s v=""/>
    <n v="11.7"/>
  </r>
  <r>
    <x v="157"/>
    <n v="1"/>
    <n v="77"/>
    <s v="Brit Premium by Nature Pork with Trachea"/>
    <n v="0"/>
    <s v=""/>
    <n v="11.7"/>
  </r>
  <r>
    <x v="157"/>
    <n v="1"/>
    <n v="14"/>
    <s v="Łapka kurczaka"/>
    <n v="0"/>
    <s v=""/>
    <n v="11.7"/>
  </r>
  <r>
    <x v="157"/>
    <n v="3"/>
    <n v="200"/>
    <s v="Brit Premium by Nature Pork with Trachea"/>
    <n v="0"/>
    <s v=""/>
    <n v="11.7"/>
  </r>
  <r>
    <x v="158"/>
    <n v="1"/>
    <n v="95"/>
    <s v="Brit Premium by Nature Pork with Trachea"/>
    <n v="0"/>
    <s v=""/>
    <n v="11.7"/>
  </r>
  <r>
    <x v="158"/>
    <n v="1"/>
    <n v="14"/>
    <s v="Łapka kurczaka"/>
    <n v="0"/>
    <s v=""/>
    <n v="11.7"/>
  </r>
  <r>
    <x v="158"/>
    <n v="2"/>
    <n v="5"/>
    <s v="Chleb"/>
    <n v="0"/>
    <s v=""/>
    <n v="11.7"/>
  </r>
  <r>
    <x v="158"/>
    <n v="2"/>
    <n v="100"/>
    <s v="Wiejska Zagroda Indyk z Jabłkiem"/>
    <n v="0"/>
    <s v=""/>
    <n v="11.7"/>
  </r>
  <r>
    <x v="158"/>
    <n v="3"/>
    <n v="10"/>
    <s v="Jabłko"/>
    <n v="0"/>
    <s v=""/>
    <n v="11.7"/>
  </r>
  <r>
    <x v="158"/>
    <n v="3"/>
    <n v="4"/>
    <s v="Woolf Mini Lamb Bone"/>
    <n v="0"/>
    <s v=""/>
    <n v="11.7"/>
  </r>
  <r>
    <x v="158"/>
    <n v="3"/>
    <n v="88"/>
    <s v="Brit Premium by Nature Pork with Trachea"/>
    <n v="0"/>
    <s v=""/>
    <n v="11.7"/>
  </r>
  <r>
    <x v="158"/>
    <n v="3"/>
    <n v="125"/>
    <s v="Brit Premium by Nature Fish with Fish Skin"/>
    <n v="0"/>
    <s v=""/>
    <n v="11.7"/>
  </r>
  <r>
    <x v="159"/>
    <n v="1"/>
    <n v="50"/>
    <s v="Brit Premium by Nature Fish with Fish Skin"/>
    <n v="0"/>
    <s v=""/>
    <n v="11.7"/>
  </r>
  <r>
    <x v="159"/>
    <n v="1"/>
    <n v="14"/>
    <s v="Łapka kurczaka"/>
    <n v="0"/>
    <s v=""/>
    <n v="11.7"/>
  </r>
  <r>
    <x v="159"/>
    <n v="2"/>
    <n v="100"/>
    <s v="Wiejska Zagroda Indyk z Jabłkiem"/>
    <n v="0"/>
    <s v=""/>
    <n v="11.7"/>
  </r>
  <r>
    <x v="159"/>
    <n v="3"/>
    <n v="94"/>
    <s v="Brit Premium by Nature Fish with Fish Skin"/>
    <n v="0"/>
    <s v=""/>
    <n v="11.7"/>
  </r>
  <r>
    <x v="160"/>
    <n v="1"/>
    <n v="3"/>
    <s v="Woolf Mini Lamb Bone"/>
    <n v="0"/>
    <s v=""/>
    <n v="11.7"/>
  </r>
  <r>
    <x v="160"/>
    <n v="1"/>
    <n v="80"/>
    <s v="Brit Premium by Nature Fish with Fish Skin"/>
    <n v="0"/>
    <s v=""/>
    <n v="11.7"/>
  </r>
  <r>
    <x v="160"/>
    <n v="2"/>
    <n v="87"/>
    <s v="Brit Premium by Nature Fish with Fish Skin"/>
    <n v="0"/>
    <s v=""/>
    <n v="11.7"/>
  </r>
  <r>
    <x v="160"/>
    <n v="2"/>
    <n v="105"/>
    <s v="Wieprzowina mielona"/>
    <n v="0"/>
    <s v=""/>
    <n v="11.7"/>
  </r>
  <r>
    <x v="160"/>
    <n v="2"/>
    <n v="9"/>
    <s v="Woolf Mini Lamb Bone"/>
    <n v="0"/>
    <s v=""/>
    <n v="11.7"/>
  </r>
  <r>
    <x v="160"/>
    <n v="3"/>
    <n v="100"/>
    <s v="Wiejska Zagroda Indyk z Jabłkiem"/>
    <n v="0"/>
    <s v=""/>
    <n v="11.7"/>
  </r>
  <r>
    <x v="160"/>
    <n v="3"/>
    <n v="85"/>
    <s v="Wieprzowina mielona"/>
    <n v="0"/>
    <s v=""/>
    <n v="11.7"/>
  </r>
  <r>
    <x v="161"/>
    <n v="1"/>
    <n v="107"/>
    <s v="Brit Premium by Nature Pork with Trachea"/>
    <n v="0"/>
    <s v=""/>
    <n v="11.7"/>
  </r>
  <r>
    <x v="161"/>
    <n v="1"/>
    <n v="14"/>
    <s v="Łapka kurczaka"/>
    <n v="0"/>
    <s v=""/>
    <n v="11.7"/>
  </r>
  <r>
    <x v="161"/>
    <n v="2"/>
    <n v="100"/>
    <s v="Wiejska Zagroda Indyk z Jabłkiem"/>
    <n v="0"/>
    <s v=""/>
    <n v="11.7"/>
  </r>
  <r>
    <x v="161"/>
    <n v="3"/>
    <n v="200"/>
    <s v="Brit Premium by Nature Pork with Trachea"/>
    <n v="0"/>
    <s v=""/>
    <n v="11.7"/>
  </r>
  <r>
    <x v="161"/>
    <n v="3"/>
    <n v="33"/>
    <s v="Wieprzowina skrawki"/>
    <n v="0"/>
    <s v=""/>
    <n v="11.7"/>
  </r>
  <r>
    <x v="162"/>
    <n v="1"/>
    <n v="200"/>
    <s v="Brit Premium by Nature Pork with Trachea"/>
    <n v="0"/>
    <s v=""/>
    <n v="11.7"/>
  </r>
  <r>
    <x v="162"/>
    <n v="1"/>
    <n v="61"/>
    <s v="Jajko gotowane"/>
    <n v="0"/>
    <s v=""/>
    <n v="11.7"/>
  </r>
  <r>
    <x v="162"/>
    <n v="1"/>
    <n v="20"/>
    <s v="Banan"/>
    <n v="0"/>
    <s v=""/>
    <n v="11.7"/>
  </r>
  <r>
    <x v="162"/>
    <n v="2"/>
    <n v="100"/>
    <s v="Wiejska Zagroda Indyk z Jabłkiem"/>
    <n v="0"/>
    <s v=""/>
    <n v="11.7"/>
  </r>
  <r>
    <x v="162"/>
    <n v="3"/>
    <n v="127"/>
    <s v="Brit Premium by Nature Lamb with Buckwheat"/>
    <n v="0"/>
    <s v=""/>
    <n v="11.7"/>
  </r>
  <r>
    <x v="163"/>
    <n v="1"/>
    <n v="14"/>
    <s v="Łapka kurczaka"/>
    <n v="0"/>
    <s v=""/>
    <n v="11.7"/>
  </r>
  <r>
    <x v="163"/>
    <n v="2"/>
    <n v="145"/>
    <s v="Wiejska Zagroda Indyk z Jabłkiem"/>
    <n v="0"/>
    <s v=""/>
    <n v="11.7"/>
  </r>
  <r>
    <x v="163"/>
    <n v="2"/>
    <n v="40"/>
    <s v="Żwacze wołowe"/>
    <n v="0"/>
    <s v=""/>
    <n v="11.7"/>
  </r>
  <r>
    <x v="163"/>
    <n v="3"/>
    <n v="70"/>
    <s v="Brit Premium by Nature Lamb with Buckwheat"/>
    <n v="0"/>
    <s v=""/>
    <n v="11.7"/>
  </r>
  <r>
    <x v="164"/>
    <n v="1"/>
    <n v="48"/>
    <s v="Brit Premium by Nature Lamb with Buckwheat"/>
    <n v="0"/>
    <s v=""/>
    <n v="12"/>
  </r>
  <r>
    <x v="164"/>
    <n v="1"/>
    <n v="12"/>
    <s v="Woolf Mini Lamb Bone"/>
    <n v="0"/>
    <s v=""/>
    <n v="12"/>
  </r>
  <r>
    <x v="164"/>
    <n v="2"/>
    <n v="30"/>
    <s v="Banan"/>
    <n v="0"/>
    <s v=""/>
    <n v="12"/>
  </r>
  <r>
    <x v="164"/>
    <n v="2"/>
    <n v="82"/>
    <s v="Brit Premium by Nature Lamb with Buckwheat"/>
    <n v="0"/>
    <s v=""/>
    <n v="12"/>
  </r>
  <r>
    <x v="164"/>
    <n v="2"/>
    <n v="80"/>
    <s v="Wieprzowina skrawki"/>
    <n v="0"/>
    <s v=""/>
    <n v="12"/>
  </r>
  <r>
    <x v="164"/>
    <n v="3"/>
    <n v="82"/>
    <s v="Brit Premium by Nature Lamb with Buckwheat"/>
    <n v="0"/>
    <s v=""/>
    <n v="12"/>
  </r>
  <r>
    <x v="164"/>
    <n v="3"/>
    <n v="80"/>
    <s v="Wieprzowina skrawki"/>
    <n v="0"/>
    <s v=""/>
    <n v="12"/>
  </r>
  <r>
    <x v="164"/>
    <n v="3"/>
    <n v="150"/>
    <s v="Brit Premium by Nature Turkey with Liver "/>
    <n v="0"/>
    <s v=""/>
    <n v="12"/>
  </r>
  <r>
    <x v="165"/>
    <n v="1"/>
    <n v="30"/>
    <s v="Brit Premium by Nature Turkey with Liver "/>
    <n v="0"/>
    <s v=""/>
    <n v="12"/>
  </r>
  <r>
    <x v="165"/>
    <n v="2"/>
    <n v="100"/>
    <s v="Wiejska Zagroda Indyk z Gęsią mokra"/>
    <n v="0"/>
    <s v=""/>
    <n v="12"/>
  </r>
  <r>
    <x v="165"/>
    <n v="2"/>
    <n v="12"/>
    <s v="Woolf Mini Lamb Bone"/>
    <n v="0"/>
    <s v=""/>
    <n v="12"/>
  </r>
  <r>
    <x v="165"/>
    <n v="3"/>
    <n v="190"/>
    <s v="Brit Premium by Nature Turkey with Liver "/>
    <n v="0"/>
    <s v=""/>
    <n v="12"/>
  </r>
  <r>
    <x v="166"/>
    <n v="1"/>
    <n v="45"/>
    <s v="Brit Premium by Nature Turkey with Liver "/>
    <n v="0"/>
    <s v=""/>
    <n v="12"/>
  </r>
  <r>
    <x v="166"/>
    <n v="1"/>
    <n v="30"/>
    <s v="Jajko gotowane"/>
    <n v="0"/>
    <s v=""/>
    <n v="12"/>
  </r>
  <r>
    <x v="166"/>
    <n v="1"/>
    <n v="100"/>
    <s v="Brit Premium by Nature Chicken with Hearts "/>
    <n v="0"/>
    <s v=""/>
    <n v="12"/>
  </r>
  <r>
    <x v="166"/>
    <n v="2"/>
    <n v="20"/>
    <s v="Indyk skrawki"/>
    <n v="0"/>
    <s v=""/>
    <n v="12"/>
  </r>
  <r>
    <x v="166"/>
    <n v="2"/>
    <n v="20"/>
    <s v="Wiejska Zagroda Białoryby"/>
    <n v="0"/>
    <s v=""/>
    <n v="12"/>
  </r>
  <r>
    <x v="166"/>
    <n v="2"/>
    <n v="100"/>
    <s v="Wiejska Zagroda Indyk z Gęsią mokra"/>
    <n v="0"/>
    <s v=""/>
    <n v="12"/>
  </r>
  <r>
    <x v="166"/>
    <n v="3"/>
    <n v="163"/>
    <s v="Brit Premium by Nature Chicken with Hearts "/>
    <n v="0"/>
    <s v=""/>
    <n v="12"/>
  </r>
  <r>
    <x v="167"/>
    <n v="1"/>
    <n v="20"/>
    <s v="Jajko gotowane"/>
    <n v="0"/>
    <s v=""/>
    <n v="12"/>
  </r>
  <r>
    <x v="167"/>
    <n v="2"/>
    <n v="20"/>
    <s v="Wiejska Zagroda Białoryby"/>
    <n v="0"/>
    <s v=""/>
    <n v="12"/>
  </r>
  <r>
    <x v="167"/>
    <n v="2"/>
    <n v="30"/>
    <s v="Żwacze wołowe"/>
    <n v="0"/>
    <s v=""/>
    <n v="12"/>
  </r>
  <r>
    <x v="167"/>
    <n v="2"/>
    <n v="100"/>
    <s v="Wiejska Zagroda Kaczka z Gruszką sucha"/>
    <n v="0"/>
    <s v=""/>
    <n v="12"/>
  </r>
  <r>
    <x v="167"/>
    <n v="3"/>
    <n v="145"/>
    <s v="Brit Premium by Nature Chicken with Hearts "/>
    <n v="0"/>
    <s v=""/>
    <n v="12"/>
  </r>
  <r>
    <x v="167"/>
    <n v="3"/>
    <n v="50"/>
    <s v="Wieprzowina skrawki"/>
    <n v="0"/>
    <s v=""/>
    <n v="12"/>
  </r>
  <r>
    <x v="167"/>
    <n v="3"/>
    <n v="70"/>
    <s v="Brit Premium by Nature Lamb with Buckwheat"/>
    <n v="0"/>
    <s v=""/>
    <n v="12"/>
  </r>
  <r>
    <x v="168"/>
    <n v="1"/>
    <n v="200"/>
    <s v="Brit Premium by Nature Lamb with Buckwheat"/>
    <n v="0"/>
    <s v=""/>
    <n v="12"/>
  </r>
  <r>
    <x v="168"/>
    <n v="2"/>
    <n v="120"/>
    <s v="Wiejska Zagroda Indyk z Gęsią mokra"/>
    <n v="0"/>
    <s v=""/>
    <n v="12"/>
  </r>
  <r>
    <x v="168"/>
    <n v="2"/>
    <n v="15"/>
    <s v="Jabłko"/>
    <n v="0"/>
    <s v=""/>
    <n v="12"/>
  </r>
  <r>
    <x v="168"/>
    <n v="3"/>
    <n v="130"/>
    <s v="Brit Premium by Nature Lamb with Buckwheat"/>
    <n v="0"/>
    <s v=""/>
    <n v="12"/>
  </r>
  <r>
    <x v="168"/>
    <n v="3"/>
    <n v="60"/>
    <s v="Brit Premium by Nature Fish with Fish Skin"/>
    <n v="0"/>
    <s v=""/>
    <n v="12"/>
  </r>
  <r>
    <x v="169"/>
    <n v="1"/>
    <n v="150"/>
    <s v="Brit Premium by Nature Fish with Fish Skin"/>
    <n v="0"/>
    <s v=""/>
    <n v="12"/>
  </r>
  <r>
    <x v="169"/>
    <n v="2"/>
    <n v="10"/>
    <s v="Wiejska Zagroda Białoryby"/>
    <n v="0"/>
    <s v=""/>
    <n v="12"/>
  </r>
  <r>
    <x v="169"/>
    <n v="2"/>
    <n v="50"/>
    <s v="Wieprzowina skrawki"/>
    <n v="0"/>
    <s v=""/>
    <n v="12"/>
  </r>
  <r>
    <x v="169"/>
    <n v="2"/>
    <n v="100"/>
    <s v="Wiejska Zagroda Kaczka z Gruszką sucha"/>
    <n v="0"/>
    <s v=""/>
    <n v="12"/>
  </r>
  <r>
    <x v="169"/>
    <n v="3"/>
    <n v="190"/>
    <s v="Brit Premium by Nature Fish with Fish Skin"/>
    <n v="0"/>
    <s v=""/>
    <n v="12"/>
  </r>
  <r>
    <x v="170"/>
    <n v="1"/>
    <n v="14"/>
    <s v="Łapka kurczaka"/>
    <n v="0"/>
    <s v=""/>
    <n v="12"/>
  </r>
  <r>
    <x v="170"/>
    <n v="2"/>
    <n v="100"/>
    <s v="Wiejska Zagroda Indyk z Gęsią mokra"/>
    <n v="0"/>
    <s v=""/>
    <n v="12"/>
  </r>
  <r>
    <x v="170"/>
    <n v="2"/>
    <n v="15"/>
    <s v="Pedigree Biscrok Biscuits"/>
    <n v="0"/>
    <s v=""/>
    <n v="12"/>
  </r>
  <r>
    <x v="170"/>
    <n v="3"/>
    <n v="10"/>
    <s v="Jabłko"/>
    <n v="0"/>
    <s v=""/>
    <n v="12"/>
  </r>
  <r>
    <x v="170"/>
    <n v="3"/>
    <n v="184"/>
    <s v="Brit Premium by Nature Chicken with Hearts "/>
    <n v="0"/>
    <s v=""/>
    <n v="12"/>
  </r>
  <r>
    <x v="171"/>
    <n v="1"/>
    <n v="14"/>
    <s v="Łapka kurczaka"/>
    <n v="0"/>
    <s v=""/>
    <n v="12"/>
  </r>
  <r>
    <x v="171"/>
    <n v="2"/>
    <n v="5"/>
    <s v="Woolf Mini Lamb Bone"/>
    <n v="0"/>
    <s v=""/>
    <n v="12"/>
  </r>
  <r>
    <x v="171"/>
    <n v="2"/>
    <n v="100"/>
    <s v="Wiejska Zagroda Kaczka z Gruszką sucha"/>
    <n v="0"/>
    <s v=""/>
    <n v="12"/>
  </r>
  <r>
    <x v="171"/>
    <n v="3"/>
    <n v="223"/>
    <s v="Brit Premium by Nature Chicken with Hearts "/>
    <n v="0"/>
    <s v=""/>
    <n v="12"/>
  </r>
  <r>
    <x v="171"/>
    <n v="3"/>
    <n v="87"/>
    <s v="Indyk skrawki"/>
    <n v="0"/>
    <s v=""/>
    <n v="12"/>
  </r>
  <r>
    <x v="172"/>
    <n v="1"/>
    <n v="153"/>
    <s v="Brit Premium by Nature Pork with Trachea"/>
    <n v="0"/>
    <s v=""/>
    <n v="12"/>
  </r>
  <r>
    <x v="172"/>
    <n v="1"/>
    <n v="57"/>
    <s v="Indyk skrawki"/>
    <n v="0"/>
    <s v=""/>
    <n v="12"/>
  </r>
  <r>
    <x v="172"/>
    <n v="2"/>
    <n v="100"/>
    <s v="Wiejska Zagroda Indyk z Gęsią mokra"/>
    <n v="0"/>
    <s v=""/>
    <n v="12"/>
  </r>
  <r>
    <x v="172"/>
    <n v="2"/>
    <n v="7"/>
    <s v="Woolf Mini Lamb Bone"/>
    <n v="0"/>
    <s v=""/>
    <n v="12"/>
  </r>
  <r>
    <x v="172"/>
    <n v="3"/>
    <n v="100"/>
    <s v="Brit Premium by Nature Pork with Trachea"/>
    <n v="0"/>
    <s v=""/>
    <n v="12"/>
  </r>
  <r>
    <x v="172"/>
    <n v="3"/>
    <n v="61"/>
    <s v="Jajko gotowane"/>
    <n v="0"/>
    <s v=""/>
    <n v="12"/>
  </r>
  <r>
    <x v="173"/>
    <n v="1"/>
    <n v="14"/>
    <s v="Łapka kurczaka"/>
    <n v="0"/>
    <s v=""/>
    <n v="12"/>
  </r>
  <r>
    <x v="173"/>
    <n v="2"/>
    <n v="147"/>
    <s v="Brit Premium by Nature Pork with Trachea"/>
    <n v="0"/>
    <s v=""/>
    <n v="12"/>
  </r>
  <r>
    <x v="173"/>
    <n v="2"/>
    <n v="106"/>
    <s v="Indyk skrawki"/>
    <n v="0"/>
    <s v=""/>
    <n v="12"/>
  </r>
  <r>
    <x v="173"/>
    <n v="2"/>
    <n v="8"/>
    <s v="Wiejska Zagroda Białoryby"/>
    <n v="0"/>
    <s v=""/>
    <n v="12"/>
  </r>
  <r>
    <x v="173"/>
    <n v="3"/>
    <n v="88"/>
    <s v="Wieprzowina mielona"/>
    <n v="0"/>
    <s v=""/>
    <n v="12"/>
  </r>
  <r>
    <x v="173"/>
    <n v="3"/>
    <n v="100"/>
    <s v="Brit Premium by Nature Fish with Fish Skin"/>
    <n v="0"/>
    <s v=""/>
    <n v="12"/>
  </r>
  <r>
    <x v="173"/>
    <n v="3"/>
    <n v="100"/>
    <s v="Wiejska Zagroda Kaczka z Gruszką sucha"/>
    <n v="0"/>
    <s v=""/>
    <n v="12"/>
  </r>
  <r>
    <x v="174"/>
    <n v="1"/>
    <n v="200"/>
    <s v="Brit Premium by Nature Fish with Fish Skin"/>
    <n v="0"/>
    <s v=""/>
    <n v="12"/>
  </r>
  <r>
    <x v="174"/>
    <n v="1"/>
    <n v="1"/>
    <s v="Wiejska Zagroda Białoryby"/>
    <n v="0"/>
    <s v=""/>
    <n v="12"/>
  </r>
  <r>
    <x v="174"/>
    <n v="1"/>
    <n v="14"/>
    <s v="Łapka kurczaka"/>
    <n v="0"/>
    <s v=""/>
    <n v="12"/>
  </r>
  <r>
    <x v="174"/>
    <n v="2"/>
    <n v="100"/>
    <s v="Wiejska Zagroda Indyk z Gęsią mokra"/>
    <n v="0"/>
    <s v=""/>
    <n v="12"/>
  </r>
  <r>
    <x v="174"/>
    <n v="2"/>
    <n v="6"/>
    <s v="Wiejska Zagroda Białoryby"/>
    <n v="0"/>
    <s v=""/>
    <n v="12"/>
  </r>
  <r>
    <x v="174"/>
    <n v="2"/>
    <n v="18"/>
    <s v="Wieprzowina mielona"/>
    <n v="0"/>
    <s v=""/>
    <n v="12"/>
  </r>
  <r>
    <x v="174"/>
    <n v="3"/>
    <n v="96"/>
    <s v="Brit Premium by Nature Fish with Fish Skin"/>
    <n v="0"/>
    <s v=""/>
    <n v="12"/>
  </r>
  <r>
    <x v="174"/>
    <n v="3"/>
    <n v="107"/>
    <s v="Brit Premium by Nature Turkey with Liver "/>
    <n v="0"/>
    <s v=""/>
    <n v="12"/>
  </r>
  <r>
    <x v="174"/>
    <n v="3"/>
    <n v="76"/>
    <s v="Indyk mielony"/>
    <n v="0"/>
    <s v=""/>
    <n v="12"/>
  </r>
  <r>
    <x v="175"/>
    <n v="1"/>
    <n v="225"/>
    <s v="Brit Premium by Nature Turkey with Liver "/>
    <n v="0"/>
    <s v=""/>
    <n v="12"/>
  </r>
  <r>
    <x v="175"/>
    <n v="1"/>
    <n v="46"/>
    <s v="Wieprzowina mielona"/>
    <n v="0"/>
    <s v=""/>
    <n v="12"/>
  </r>
  <r>
    <x v="175"/>
    <n v="2"/>
    <n v="6"/>
    <s v="Wiejska Zagroda Białoryby"/>
    <n v="0"/>
    <s v=""/>
    <n v="12"/>
  </r>
  <r>
    <x v="175"/>
    <n v="2"/>
    <n v="100"/>
    <s v="Wiejska Zagroda Kaczka z Gruszką sucha"/>
    <n v="0"/>
    <s v=""/>
    <n v="12"/>
  </r>
  <r>
    <x v="175"/>
    <n v="3"/>
    <n v="68"/>
    <s v="Brit Premium by Nature Turkey with Liver "/>
    <n v="0"/>
    <s v=""/>
    <n v="12"/>
  </r>
  <r>
    <x v="175"/>
    <n v="3"/>
    <n v="200"/>
    <s v="Brit Mono Protein Tuna &amp; Sweet Potato"/>
    <n v="0"/>
    <s v=""/>
    <n v="12"/>
  </r>
  <r>
    <x v="176"/>
    <n v="2"/>
    <n v="96"/>
    <s v="Brit Mono Protein Tuna &amp; Sweet Potato"/>
    <n v="0"/>
    <s v=""/>
    <n v="12"/>
  </r>
  <r>
    <x v="176"/>
    <n v="2"/>
    <n v="50"/>
    <s v="Wieprzowina mielona"/>
    <n v="0"/>
    <s v=""/>
    <n v="12"/>
  </r>
  <r>
    <x v="176"/>
    <n v="3"/>
    <n v="112"/>
    <s v="Brit Mono Protein Tuna &amp; Sweet Potato"/>
    <n v="0"/>
    <s v=""/>
    <n v="12"/>
  </r>
  <r>
    <x v="176"/>
    <n v="3"/>
    <n v="62"/>
    <s v="Wieprzowina mielona"/>
    <n v="0"/>
    <s v=""/>
    <n v="12"/>
  </r>
  <r>
    <x v="176"/>
    <n v="3"/>
    <n v="17"/>
    <s v="Banan"/>
    <n v="0"/>
    <s v=""/>
    <n v="12"/>
  </r>
  <r>
    <x v="176"/>
    <n v="3"/>
    <n v="200"/>
    <s v="Brit Mono Protein Beef"/>
    <n v="0"/>
    <s v=""/>
    <n v="12"/>
  </r>
  <r>
    <x v="177"/>
    <n v="1"/>
    <n v="48"/>
    <s v="Brit Mono Protein Beef"/>
    <n v="0"/>
    <s v=""/>
    <n v="12"/>
  </r>
  <r>
    <x v="177"/>
    <n v="2"/>
    <n v="100"/>
    <s v="Wiejska Zagroda Indyk z Gęsią mokra"/>
    <n v="0"/>
    <s v=""/>
    <n v="12"/>
  </r>
  <r>
    <x v="177"/>
    <n v="3"/>
    <n v="152"/>
    <s v="Brit Mono Protein Beef"/>
    <n v="0"/>
    <s v=""/>
    <n v="12"/>
  </r>
  <r>
    <x v="177"/>
    <n v="3"/>
    <n v="150"/>
    <s v="Brit Mono Protein Lamb"/>
    <n v="0"/>
    <s v=""/>
    <n v="12"/>
  </r>
  <r>
    <x v="178"/>
    <n v="2"/>
    <n v="4"/>
    <s v="Wiejska Zagroda Wieprzowe wątróbki"/>
    <n v="0"/>
    <s v=""/>
    <n v="12"/>
  </r>
  <r>
    <x v="178"/>
    <n v="2"/>
    <n v="100"/>
    <s v="Wiejska Zagroda Wieprzowina z Jeleniem"/>
    <n v="0"/>
    <s v=""/>
    <n v="12"/>
  </r>
  <r>
    <x v="178"/>
    <n v="3"/>
    <n v="253"/>
    <s v="Brit Mono Protein Lamb"/>
    <n v="0"/>
    <s v=""/>
    <n v="12"/>
  </r>
  <r>
    <x v="178"/>
    <n v="3"/>
    <n v="150"/>
    <s v="Brit Mono Protein Rabbit"/>
    <n v="0"/>
    <s v=""/>
    <n v="12"/>
  </r>
  <r>
    <x v="179"/>
    <n v="1"/>
    <n v="4"/>
    <s v="Wiejska Zagroda Wieprzowe wątróbki"/>
    <n v="0"/>
    <s v=""/>
    <n v="12"/>
  </r>
  <r>
    <x v="179"/>
    <n v="1"/>
    <n v="112"/>
    <s v="Brit Mono Protein Rabbit"/>
    <n v="0"/>
    <s v=""/>
    <n v="12"/>
  </r>
  <r>
    <x v="179"/>
    <n v="2"/>
    <n v="100"/>
    <s v="Wiejska Zagroda Indyk z Gęsią mokra"/>
    <n v="0"/>
    <s v=""/>
    <n v="12"/>
  </r>
  <r>
    <x v="179"/>
    <n v="3"/>
    <n v="142"/>
    <s v="Brit Mono Protein Rabbit"/>
    <n v="0"/>
    <s v=""/>
    <n v="12"/>
  </r>
  <r>
    <x v="179"/>
    <n v="3"/>
    <n v="150"/>
    <s v="Indyk mielony"/>
    <n v="0"/>
    <s v=""/>
    <n v="12"/>
  </r>
  <r>
    <x v="180"/>
    <n v="1"/>
    <n v="3"/>
    <s v="Wiejska Zagroda Wieprzowe wątróbki"/>
    <n v="0"/>
    <s v=""/>
    <n v="12"/>
  </r>
  <r>
    <x v="180"/>
    <n v="1"/>
    <n v="123"/>
    <s v="Brit Mono Protein Lamb &amp; Rice"/>
    <n v="0"/>
    <n v="0.50617283950617287"/>
    <n v="12"/>
  </r>
  <r>
    <x v="180"/>
    <n v="1"/>
    <n v="135"/>
    <s v="Wieprzowina skrawki"/>
    <n v="0"/>
    <s v=""/>
    <n v="12"/>
  </r>
  <r>
    <x v="180"/>
    <n v="2"/>
    <n v="100"/>
    <s v="Wiejska Zagroda Kaczka z Gruszką sucha"/>
    <n v="0"/>
    <s v=""/>
    <n v="12"/>
  </r>
  <r>
    <x v="180"/>
    <n v="3"/>
    <n v="122"/>
    <s v="Brit Mono Protein Lamb &amp; Rice"/>
    <n v="0"/>
    <n v="0.50205761316872433"/>
    <n v="12"/>
  </r>
  <r>
    <x v="180"/>
    <n v="3"/>
    <n v="50"/>
    <s v="Indyk mielony"/>
    <n v="0"/>
    <s v=""/>
    <n v="12"/>
  </r>
  <r>
    <x v="181"/>
    <n v="1"/>
    <n v="96"/>
    <s v="Brit Mono Protein Lamb &amp; Rice"/>
    <n v="0"/>
    <n v="0.39506172839506171"/>
    <n v="12"/>
  </r>
  <r>
    <x v="181"/>
    <n v="1"/>
    <n v="50"/>
    <s v="Indyk mielony"/>
    <n v="0"/>
    <s v=""/>
    <n v="12"/>
  </r>
  <r>
    <x v="181"/>
    <n v="2"/>
    <n v="2"/>
    <s v="Wiejska Zagroda Wieprzowe wątróbki"/>
    <n v="0"/>
    <s v=""/>
    <n v="12"/>
  </r>
  <r>
    <x v="181"/>
    <n v="2"/>
    <n v="100"/>
    <s v="Wiejska Zagroda Wieprzowina z Jeleniem"/>
    <n v="0"/>
    <s v=""/>
    <n v="12"/>
  </r>
  <r>
    <x v="181"/>
    <n v="3"/>
    <n v="3"/>
    <s v="Wiejska Zagroda Wieprzowe wątróbki"/>
    <n v="0"/>
    <s v=""/>
    <n v="12"/>
  </r>
  <r>
    <x v="181"/>
    <n v="3"/>
    <n v="52"/>
    <s v="Brit Mono Protein Lamb &amp; Rice"/>
    <n v="0"/>
    <n v="0.2139917695473251"/>
    <n v="12"/>
  </r>
  <r>
    <x v="181"/>
    <n v="3"/>
    <n v="19"/>
    <s v="Kurczak skrawki"/>
    <n v="0"/>
    <s v=""/>
    <n v="12"/>
  </r>
  <r>
    <x v="181"/>
    <n v="3"/>
    <n v="200"/>
    <s v="Brit Mono Protein Turkey"/>
    <n v="0"/>
    <s v=""/>
    <n v="12"/>
  </r>
  <r>
    <x v="182"/>
    <n v="1"/>
    <n v="40"/>
    <s v="Brit Mono Protein Turkey"/>
    <n v="0"/>
    <s v=""/>
    <n v="12"/>
  </r>
  <r>
    <x v="182"/>
    <n v="1"/>
    <n v="10"/>
    <s v="Jajko gotowane"/>
    <n v="0"/>
    <s v=""/>
    <n v="12"/>
  </r>
  <r>
    <x v="182"/>
    <n v="2"/>
    <n v="100"/>
    <s v="Wiejska Zagroda Indyk z Gęsią mokra"/>
    <n v="0"/>
    <s v=""/>
    <n v="12"/>
  </r>
  <r>
    <x v="182"/>
    <n v="2"/>
    <n v="2"/>
    <s v="Wiejska Zagroda Wieprzowe wątróbki"/>
    <n v="0"/>
    <s v=""/>
    <n v="12"/>
  </r>
  <r>
    <x v="182"/>
    <n v="3"/>
    <n v="2"/>
    <s v="Wiejska Zagroda Wieprzowe wątróbki"/>
    <n v="0"/>
    <s v=""/>
    <n v="12"/>
  </r>
  <r>
    <x v="182"/>
    <n v="3"/>
    <n v="168"/>
    <s v="Brit Mono Protein Turkey"/>
    <n v="0"/>
    <s v=""/>
    <n v="12"/>
  </r>
  <r>
    <x v="182"/>
    <n v="3"/>
    <n v="100"/>
    <s v="Brit Mono Protein Beef &amp; Rice"/>
    <n v="0"/>
    <n v="0.54249547920434005"/>
    <n v="12"/>
  </r>
  <r>
    <x v="182"/>
    <n v="3"/>
    <n v="20"/>
    <s v="Jajko gotowane"/>
    <n v="0"/>
    <s v=""/>
    <n v="12"/>
  </r>
  <r>
    <x v="183"/>
    <n v="1"/>
    <n v="1"/>
    <s v="Wiejska Zagroda Wieprzowe wątróbki"/>
    <n v="0"/>
    <s v=""/>
    <n v="12"/>
  </r>
  <r>
    <x v="183"/>
    <n v="1"/>
    <n v="100"/>
    <s v="Brit Mono Protein Beef &amp; Rice"/>
    <n v="0"/>
    <n v="0.54249547920434005"/>
    <n v="12"/>
  </r>
  <r>
    <x v="183"/>
    <n v="2"/>
    <n v="14"/>
    <s v="Łapka kurczaka"/>
    <n v="0"/>
    <s v=""/>
    <n v="12"/>
  </r>
  <r>
    <x v="183"/>
    <n v="2"/>
    <n v="2"/>
    <s v="Wiejska Zagroda Wieprzowe wątróbki"/>
    <n v="0"/>
    <s v=""/>
    <n v="12"/>
  </r>
  <r>
    <x v="183"/>
    <n v="2"/>
    <n v="100"/>
    <s v="Wiejska Zagroda Wieprzowina z Jeleniem"/>
    <n v="0"/>
    <s v=""/>
    <n v="12"/>
  </r>
  <r>
    <x v="183"/>
    <n v="3"/>
    <n v="3"/>
    <s v="Wiejska Zagroda Wieprzowe wątróbki"/>
    <n v="0"/>
    <s v=""/>
    <n v="12"/>
  </r>
  <r>
    <x v="183"/>
    <n v="3"/>
    <n v="100"/>
    <s v="Brit Mono Protein Beef &amp; Rice"/>
    <n v="0"/>
    <n v="0.54249547920434005"/>
    <n v="12"/>
  </r>
  <r>
    <x v="183"/>
    <n v="3"/>
    <n v="85"/>
    <s v="Wieprzowina mielona"/>
    <n v="0"/>
    <s v=""/>
    <n v="12"/>
  </r>
  <r>
    <x v="184"/>
    <n v="1"/>
    <n v="106"/>
    <s v="Brit Mono Protein Beef &amp; Rice"/>
    <n v="0"/>
    <n v="0.57504520795660041"/>
    <n v="12"/>
  </r>
  <r>
    <x v="184"/>
    <n v="1"/>
    <n v="85"/>
    <s v="Wieprzowina mielona"/>
    <n v="0"/>
    <s v=""/>
    <n v="12"/>
  </r>
  <r>
    <x v="184"/>
    <n v="1"/>
    <n v="2"/>
    <s v="Wiejska Zagroda Wieprzowe wątróbki"/>
    <n v="0"/>
    <s v=""/>
    <n v="12"/>
  </r>
  <r>
    <x v="184"/>
    <n v="2"/>
    <n v="72"/>
    <s v="Wiejska Zagroda Indyk z Gęsią mokra"/>
    <n v="0"/>
    <s v=""/>
    <n v="12"/>
  </r>
  <r>
    <x v="184"/>
    <n v="2"/>
    <n v="2"/>
    <s v="Wiejska Zagroda Wieprzowe wątróbki"/>
    <n v="0"/>
    <s v=""/>
    <n v="12"/>
  </r>
  <r>
    <x v="184"/>
    <n v="2"/>
    <n v="22"/>
    <s v="Wieprzowina skrawki"/>
    <n v="0"/>
    <s v=""/>
    <n v="12"/>
  </r>
  <r>
    <x v="184"/>
    <n v="3"/>
    <n v="4"/>
    <s v="Wiejska Zagroda Wieprzowe wątróbki"/>
    <n v="0"/>
    <s v=""/>
    <n v="12"/>
  </r>
  <r>
    <x v="184"/>
    <n v="3"/>
    <n v="200"/>
    <s v="Brit Mono Protein Turkey &amp; Sweet Potato"/>
    <n v="0"/>
    <n v="0.97192224622030243"/>
    <n v="12"/>
  </r>
  <r>
    <x v="184"/>
    <n v="3"/>
    <n v="29"/>
    <s v="Wieprzowina skrawki"/>
    <n v="0"/>
    <s v=""/>
    <n v="12"/>
  </r>
  <r>
    <x v="185"/>
    <n v="1"/>
    <n v="116"/>
    <s v="Brit Mono Protein Turkey &amp; Sweet Potato"/>
    <n v="0"/>
    <n v="0.56371490280777536"/>
    <n v="12"/>
  </r>
  <r>
    <x v="185"/>
    <n v="1"/>
    <n v="50"/>
    <s v="Wieprzowina mielona"/>
    <n v="0"/>
    <s v=""/>
    <n v="12"/>
  </r>
  <r>
    <x v="185"/>
    <n v="2"/>
    <n v="5"/>
    <s v="Wiejska Zagroda Wieprzowe wątróbki"/>
    <n v="0"/>
    <s v=""/>
    <n v="12"/>
  </r>
  <r>
    <x v="185"/>
    <n v="2"/>
    <n v="100"/>
    <s v="Wiejska Zagroda Wieprzowina z Jeleniem"/>
    <n v="0"/>
    <s v=""/>
    <n v="12"/>
  </r>
  <r>
    <x v="185"/>
    <n v="3"/>
    <n v="100"/>
    <s v="Brit Mono Protein Turkey &amp; Sweet Potato"/>
    <n v="0"/>
    <n v="0.48596112311015122"/>
    <n v="12"/>
  </r>
  <r>
    <x v="185"/>
    <n v="3"/>
    <n v="100"/>
    <s v="Brit Premium by Nature Lamb with Buckwheat"/>
    <n v="0"/>
    <s v=""/>
    <n v="12"/>
  </r>
  <r>
    <x v="186"/>
    <n v="1"/>
    <n v="3"/>
    <s v="Wiejska Zagroda Wieprzowe wątróbki"/>
    <n v="0"/>
    <s v=""/>
    <n v="12.2"/>
  </r>
  <r>
    <x v="186"/>
    <n v="2"/>
    <n v="73"/>
    <s v="Wiejska Zagroda Indyk z Jagnięciną"/>
    <n v="0"/>
    <s v=""/>
    <n v="12.2"/>
  </r>
  <r>
    <x v="186"/>
    <n v="2"/>
    <n v="36"/>
    <s v="Wieprzowina mielona"/>
    <n v="0"/>
    <s v=""/>
    <n v="12.2"/>
  </r>
  <r>
    <x v="186"/>
    <n v="3"/>
    <n v="180"/>
    <s v="Brit Premium by Nature Lamb with Buckwheat"/>
    <n v="0"/>
    <s v=""/>
    <n v="12.2"/>
  </r>
  <r>
    <x v="186"/>
    <n v="3"/>
    <n v="37"/>
    <s v="Wieprzowina mielona"/>
    <n v="0"/>
    <s v=""/>
    <n v="12.2"/>
  </r>
  <r>
    <x v="187"/>
    <n v="1"/>
    <n v="4"/>
    <s v="Wiejska Zagroda Wieprzowe wątróbki"/>
    <n v="0"/>
    <s v=""/>
    <n v="12.2"/>
  </r>
  <r>
    <x v="187"/>
    <n v="2"/>
    <n v="2"/>
    <s v="Wiejska Zagroda Wieprzowe wątróbki"/>
    <n v="0"/>
    <s v=""/>
    <n v="12.2"/>
  </r>
  <r>
    <x v="187"/>
    <n v="2"/>
    <n v="100"/>
    <s v="Wiejska Zagroda Wieprzowina z Jeleniem"/>
    <n v="0"/>
    <s v=""/>
    <n v="12.2"/>
  </r>
  <r>
    <x v="187"/>
    <n v="3"/>
    <n v="120"/>
    <s v="Brit Premium by Nature Lamb with Buckwheat"/>
    <n v="0"/>
    <s v=""/>
    <n v="12.2"/>
  </r>
  <r>
    <x v="187"/>
    <n v="3"/>
    <n v="64"/>
    <s v="Brit Mono Protein Tuna &amp; Sweet Potato"/>
    <n v="0"/>
    <s v=""/>
    <n v="12.2"/>
  </r>
  <r>
    <x v="188"/>
    <n v="2"/>
    <n v="55"/>
    <s v="Brit Mono Protein Tuna &amp; Sweet Potato"/>
    <n v="0"/>
    <s v=""/>
    <n v="12.2"/>
  </r>
  <r>
    <x v="188"/>
    <n v="2"/>
    <n v="31"/>
    <s v="Żwacze wołowe"/>
    <n v="0"/>
    <s v=""/>
    <n v="12.2"/>
  </r>
  <r>
    <x v="188"/>
    <n v="3"/>
    <n v="50"/>
    <s v="Wiejska Zagroda Kaczka z Gruszką sucha"/>
    <n v="0"/>
    <s v=""/>
    <n v="12.2"/>
  </r>
  <r>
    <x v="188"/>
    <n v="3"/>
    <n v="293"/>
    <s v="Brit Mono Protein Tuna &amp; Sweet Potato"/>
    <n v="0"/>
    <s v=""/>
    <n v="12.2"/>
  </r>
  <r>
    <x v="189"/>
    <n v="1"/>
    <n v="200"/>
    <s v="Brit Mono Protein Beef"/>
    <n v="0"/>
    <s v=""/>
    <n v="12.2"/>
  </r>
  <r>
    <x v="189"/>
    <n v="2"/>
    <n v="100"/>
    <s v="Wiejska Zagroda Indyk z Jagnięciną"/>
    <n v="0"/>
    <s v=""/>
    <n v="12.2"/>
  </r>
  <r>
    <x v="189"/>
    <n v="2"/>
    <n v="2"/>
    <s v="Wiejska Zagroda Wieprzowe wątróbki"/>
    <n v="0"/>
    <s v=""/>
    <n v="12.2"/>
  </r>
  <r>
    <x v="189"/>
    <n v="3"/>
    <n v="209"/>
    <s v="Brit Mono Protein Beef"/>
    <n v="0"/>
    <s v=""/>
    <n v="12.2"/>
  </r>
  <r>
    <x v="189"/>
    <n v="3"/>
    <n v="14"/>
    <s v="Łapka kurczaka"/>
    <n v="0"/>
    <s v=""/>
    <n v="12.2"/>
  </r>
  <r>
    <x v="190"/>
    <n v="1"/>
    <n v="200"/>
    <s v="Brit Mono Protein Turkey"/>
    <n v="0"/>
    <s v=""/>
    <n v="12.2"/>
  </r>
  <r>
    <x v="190"/>
    <n v="2"/>
    <n v="100"/>
    <s v="Wiejska Zagroda Kaczka z Gruszką sucha"/>
    <n v="0"/>
    <s v=""/>
    <n v="12.2"/>
  </r>
  <r>
    <x v="190"/>
    <n v="2"/>
    <n v="39"/>
    <s v="Żwacze wołowe"/>
    <n v="0"/>
    <s v=""/>
    <n v="12.2"/>
  </r>
  <r>
    <x v="190"/>
    <n v="3"/>
    <n v="102"/>
    <s v="Brit Mono Protein Turkey"/>
    <n v="0"/>
    <s v=""/>
    <n v="12.2"/>
  </r>
  <r>
    <x v="191"/>
    <n v="1"/>
    <n v="53"/>
    <s v="Brit Mono Protein Turkey"/>
    <n v="0"/>
    <s v=""/>
    <n v="12.2"/>
  </r>
  <r>
    <x v="191"/>
    <n v="2"/>
    <n v="100"/>
    <s v="Wiejska Zagroda Kaczka z Gruszką sucha"/>
    <n v="0"/>
    <s v=""/>
    <n v="12.2"/>
  </r>
  <r>
    <x v="191"/>
    <n v="3"/>
    <n v="50"/>
    <s v="Brit Mono Protein Turkey"/>
    <n v="0"/>
    <s v=""/>
    <n v="12.2"/>
  </r>
  <r>
    <x v="191"/>
    <n v="3"/>
    <n v="150"/>
    <s v="Brit Mono Protein Beef &amp; Rice"/>
    <n v="0"/>
    <n v="0.81374321880651002"/>
    <n v="12.2"/>
  </r>
  <r>
    <x v="192"/>
    <n v="1"/>
    <n v="120"/>
    <s v="Brit Mono Protein Beef &amp; Rice"/>
    <n v="0"/>
    <n v="0.65099457504520797"/>
    <n v="12.2"/>
  </r>
  <r>
    <x v="192"/>
    <n v="2"/>
    <n v="100"/>
    <s v="Wiejska Zagroda Kaczka z Gruszką sucha"/>
    <n v="0"/>
    <s v=""/>
    <n v="12.2"/>
  </r>
  <r>
    <x v="192"/>
    <n v="3"/>
    <n v="148"/>
    <s v="Brit Mono Protein Beef &amp; Rice"/>
    <n v="0"/>
    <n v="0.80289330922242319"/>
    <n v="12.2"/>
  </r>
  <r>
    <x v="192"/>
    <n v="3"/>
    <n v="112"/>
    <s v="Brit Mono Protein Rabbit"/>
    <n v="0"/>
    <s v=""/>
    <n v="12.2"/>
  </r>
  <r>
    <x v="193"/>
    <n v="1"/>
    <n v="170"/>
    <s v="Brit Mono Protein Rabbit"/>
    <n v="0"/>
    <s v=""/>
    <n v="12.2"/>
  </r>
  <r>
    <x v="193"/>
    <n v="2"/>
    <n v="110"/>
    <s v="Wiejska Zagroda Wieprzowina z Jeleniem"/>
    <n v="0"/>
    <s v=""/>
    <n v="12.2"/>
  </r>
  <r>
    <x v="193"/>
    <n v="3"/>
    <n v="200"/>
    <s v="Brit Mono Protein Rabbit"/>
    <n v="0"/>
    <s v=""/>
    <n v="12.2"/>
  </r>
  <r>
    <x v="194"/>
    <n v="1"/>
    <n v="130"/>
    <s v="Brit Mono Protein Rabbit"/>
    <n v="0"/>
    <s v=""/>
    <n v="12.2"/>
  </r>
  <r>
    <x v="194"/>
    <n v="1"/>
    <n v="59"/>
    <s v="Jajko gotowane"/>
    <n v="0"/>
    <s v=""/>
    <n v="12.2"/>
  </r>
  <r>
    <x v="194"/>
    <n v="2"/>
    <n v="100"/>
    <s v="Wiejska Zagroda Wieprzowina z Jeleniem"/>
    <n v="0"/>
    <s v=""/>
    <n v="12.2"/>
  </r>
  <r>
    <x v="194"/>
    <n v="3"/>
    <n v="178"/>
    <s v="Brit Mono Protein Rabbit"/>
    <n v="0"/>
    <s v=""/>
    <n v="12.2"/>
  </r>
  <r>
    <x v="194"/>
    <n v="3"/>
    <n v="69"/>
    <s v="Indyk mielony"/>
    <n v="0"/>
    <s v=""/>
    <n v="12.2"/>
  </r>
  <r>
    <x v="195"/>
    <n v="1"/>
    <n v="200"/>
    <s v="Brit Premium by Nature Chicken with Hearts "/>
    <n v="0"/>
    <s v=""/>
    <n v="12.2"/>
  </r>
  <r>
    <x v="195"/>
    <n v="1"/>
    <n v="15"/>
    <s v="Banan"/>
    <n v="0"/>
    <s v=""/>
    <n v="12.2"/>
  </r>
  <r>
    <x v="195"/>
    <n v="2"/>
    <n v="100"/>
    <s v="Wiejska Zagroda Indyk z Jagnięciną"/>
    <n v="0"/>
    <s v=""/>
    <n v="12.2"/>
  </r>
  <r>
    <x v="195"/>
    <n v="2"/>
    <n v="20"/>
    <s v="Jabłko"/>
    <n v="0"/>
    <s v=""/>
    <n v="12.2"/>
  </r>
  <r>
    <x v="195"/>
    <n v="3"/>
    <n v="200"/>
    <s v="Brit Premium by Nature Chicken with Hearts "/>
    <n v="0"/>
    <s v=""/>
    <n v="12.2"/>
  </r>
  <r>
    <x v="195"/>
    <n v="3"/>
    <n v="40"/>
    <s v="Wiejska Zagroda Indyk z Jagnięciną"/>
    <n v="0"/>
    <s v=""/>
    <n v="12.2"/>
  </r>
  <r>
    <x v="196"/>
    <n v="1"/>
    <n v="88"/>
    <s v="Brit Mono Protein Turkey &amp; Sweet Potato"/>
    <n v="0"/>
    <n v="0.42764578833693306"/>
    <n v="12.2"/>
  </r>
  <r>
    <x v="196"/>
    <n v="2"/>
    <n v="100"/>
    <s v="Wiejska Zagroda Indyk z Jagnięciną"/>
    <n v="0"/>
    <s v=""/>
    <n v="12.2"/>
  </r>
  <r>
    <x v="196"/>
    <n v="3"/>
    <n v="81"/>
    <s v="Brit Mono Protein Turkey &amp; Sweet Potato"/>
    <n v="0"/>
    <n v="0.39362850971922247"/>
    <n v="12.2"/>
  </r>
  <r>
    <x v="197"/>
    <n v="1"/>
    <n v="2.5"/>
    <s v="Wiejska Zagroda Wieprzowe wątróbki"/>
    <n v="0"/>
    <s v=""/>
    <n v="12.2"/>
  </r>
  <r>
    <x v="197"/>
    <n v="2"/>
    <n v="61"/>
    <s v="Jajko gotowane"/>
    <n v="0"/>
    <s v=""/>
    <n v="12.2"/>
  </r>
  <r>
    <x v="197"/>
    <n v="2"/>
    <n v="100"/>
    <s v="Wiejska Zagroda Wieprzowina z Jeleniem"/>
    <n v="0"/>
    <s v=""/>
    <n v="12.2"/>
  </r>
  <r>
    <x v="197"/>
    <n v="2"/>
    <n v="4.5"/>
    <s v="Wiejska Zagroda Wieprzowe wątróbki"/>
    <n v="0"/>
    <s v=""/>
    <n v="12.2"/>
  </r>
  <r>
    <x v="197"/>
    <n v="2"/>
    <n v="45"/>
    <s v="Żwacze wołowe"/>
    <n v="0"/>
    <s v=""/>
    <n v="12.2"/>
  </r>
  <r>
    <x v="197"/>
    <n v="3"/>
    <n v="234"/>
    <s v="Brit Mono Protein Turkey &amp; Sweet Potato"/>
    <n v="0"/>
    <n v="1.1371490280777539"/>
    <n v="12.2"/>
  </r>
  <r>
    <x v="198"/>
    <n v="1"/>
    <n v="110"/>
    <s v="Brit Mono Protein Lamb &amp; Rice"/>
    <n v="0"/>
    <n v="0.45267489711934156"/>
    <n v="12.2"/>
  </r>
  <r>
    <x v="198"/>
    <n v="2"/>
    <n v="100"/>
    <s v="Wiejska Zagroda Indyk z Jagnięciną"/>
    <n v="0"/>
    <s v=""/>
    <n v="12.2"/>
  </r>
  <r>
    <x v="198"/>
    <n v="2"/>
    <n v="7"/>
    <s v="Wiejska Zagroda Wieprzowe wątróbki"/>
    <n v="0"/>
    <s v=""/>
    <n v="12.2"/>
  </r>
  <r>
    <x v="198"/>
    <n v="2"/>
    <n v="10"/>
    <s v="Banan"/>
    <n v="0"/>
    <s v=""/>
    <n v="12.2"/>
  </r>
  <r>
    <x v="198"/>
    <n v="2"/>
    <n v="14"/>
    <s v="Łapka kurczaka"/>
    <n v="0"/>
    <s v=""/>
    <n v="12.2"/>
  </r>
  <r>
    <x v="198"/>
    <n v="3"/>
    <n v="200"/>
    <s v="Brit Mono Protein Lamb &amp; Rice"/>
    <n v="0"/>
    <n v="0.82304526748971196"/>
    <n v="12.2"/>
  </r>
  <r>
    <x v="199"/>
    <n v="1"/>
    <n v="96"/>
    <s v="Brit Mono Protein Lamb &amp; Rice"/>
    <n v="0"/>
    <n v="0.39506172839506171"/>
    <n v="12.2"/>
  </r>
  <r>
    <x v="199"/>
    <n v="1"/>
    <n v="51"/>
    <s v="Wieprzowina mielona"/>
    <n v="0"/>
    <s v=""/>
    <n v="12.2"/>
  </r>
  <r>
    <x v="199"/>
    <n v="2"/>
    <n v="100"/>
    <s v="Wiejska Zagroda Indyk z Jagnięciną"/>
    <n v="0"/>
    <s v=""/>
    <n v="12.2"/>
  </r>
  <r>
    <x v="199"/>
    <n v="3"/>
    <n v="232"/>
    <s v="Brit Premium by Nature Pork with Trachea"/>
    <n v="0"/>
    <s v=""/>
    <n v="12.2"/>
  </r>
  <r>
    <x v="200"/>
    <n v="1"/>
    <n v="88"/>
    <s v="Brit Premium by Nature Pork with Trachea"/>
    <n v="0"/>
    <s v=""/>
    <n v="12.2"/>
  </r>
  <r>
    <x v="200"/>
    <n v="2"/>
    <n v="53"/>
    <s v="Wiejska Zagroda Indyk z Jagnięciną"/>
    <n v="0"/>
    <s v=""/>
    <n v="12.2"/>
  </r>
  <r>
    <x v="200"/>
    <n v="3"/>
    <n v="120"/>
    <s v="Brit Premium by Nature Pork with Trachea"/>
    <n v="0"/>
    <s v=""/>
    <n v="12.2"/>
  </r>
  <r>
    <x v="200"/>
    <n v="3"/>
    <n v="80"/>
    <s v="Brit Mono Protein Beef"/>
    <n v="0"/>
    <s v=""/>
    <n v="12.2"/>
  </r>
  <r>
    <x v="201"/>
    <n v="1"/>
    <n v="200"/>
    <s v="Brit Mono Protein Beef"/>
    <n v="0"/>
    <s v=""/>
    <n v="12.2"/>
  </r>
  <r>
    <x v="201"/>
    <n v="1"/>
    <n v="90"/>
    <s v="Wieprzowina mielona"/>
    <n v="0"/>
    <s v=""/>
    <n v="12.2"/>
  </r>
  <r>
    <x v="201"/>
    <n v="2"/>
    <n v="34"/>
    <s v="Wiejska Zagroda Indyk z Jagnięciną"/>
    <n v="0"/>
    <s v=""/>
    <n v="12.2"/>
  </r>
  <r>
    <x v="201"/>
    <n v="3"/>
    <n v="116"/>
    <s v="Brit Mono Protein Beef"/>
    <n v="0"/>
    <s v=""/>
    <n v="12.2"/>
  </r>
  <r>
    <x v="201"/>
    <n v="3"/>
    <n v="94"/>
    <s v="Wieprzowina mielona"/>
    <n v="0"/>
    <s v=""/>
    <n v="12.2"/>
  </r>
  <r>
    <x v="202"/>
    <n v="1"/>
    <n v="91"/>
    <s v="Brit Mono Protein Beef"/>
    <n v="0"/>
    <s v=""/>
    <n v="12.2"/>
  </r>
  <r>
    <x v="202"/>
    <n v="1"/>
    <n v="14"/>
    <s v="Łapka kurczaka"/>
    <n v="0"/>
    <s v=""/>
    <n v="12.2"/>
  </r>
  <r>
    <x v="202"/>
    <n v="2"/>
    <n v="100"/>
    <s v="Wiejska Zagroda Wieprzowina z Jeleniem"/>
    <n v="0"/>
    <s v=""/>
    <n v="12.2"/>
  </r>
  <r>
    <x v="202"/>
    <n v="2"/>
    <n v="15"/>
    <s v="Jajko gotowane"/>
    <n v="0"/>
    <s v=""/>
    <n v="12.2"/>
  </r>
  <r>
    <x v="202"/>
    <n v="2"/>
    <n v="15"/>
    <s v="Banan"/>
    <n v="0"/>
    <s v=""/>
    <n v="12.2"/>
  </r>
  <r>
    <x v="202"/>
    <n v="3"/>
    <n v="150"/>
    <s v="Brit Mono Protein Lamb"/>
    <n v="0"/>
    <s v=""/>
    <n v="12.2"/>
  </r>
  <r>
    <x v="202"/>
    <n v="3"/>
    <n v="101"/>
    <s v="Wieprzowina skrawki"/>
    <n v="0"/>
    <s v=""/>
    <n v="12.2"/>
  </r>
  <r>
    <x v="203"/>
    <n v="1"/>
    <n v="150"/>
    <s v="Brit Mono Protein Lamb"/>
    <n v="0"/>
    <s v=""/>
    <n v="12.2"/>
  </r>
  <r>
    <x v="203"/>
    <n v="1"/>
    <n v="112"/>
    <s v="Wieprzowina skrawki"/>
    <n v="0"/>
    <s v=""/>
    <n v="12.2"/>
  </r>
  <r>
    <x v="203"/>
    <n v="2"/>
    <n v="100"/>
    <s v="Wiejska Zagroda Indyk z Jagnięciną"/>
    <n v="0"/>
    <s v=""/>
    <n v="12.2"/>
  </r>
  <r>
    <x v="203"/>
    <n v="2"/>
    <n v="4"/>
    <s v="Wiejska Zagroda Wołowe Kąski"/>
    <n v="0"/>
    <s v=""/>
    <n v="12.2"/>
  </r>
  <r>
    <x v="203"/>
    <n v="2"/>
    <n v="5"/>
    <s v="Wiejska Zagroda Wołowe Kąski"/>
    <n v="0"/>
    <s v=""/>
    <n v="12.2"/>
  </r>
  <r>
    <x v="203"/>
    <n v="3"/>
    <n v="106"/>
    <s v="Brit Mono Protein Lamb"/>
    <n v="0"/>
    <s v=""/>
    <n v="12.2"/>
  </r>
  <r>
    <x v="203"/>
    <n v="3"/>
    <n v="100"/>
    <s v="Wiejska Zagroda Jeleń z Wieprzowiną"/>
    <n v="0"/>
    <s v=""/>
    <n v="12.2"/>
  </r>
  <r>
    <x v="204"/>
    <n v="1"/>
    <n v="92"/>
    <s v="Wiejska Zagroda Jeleń z Wieprzowiną"/>
    <n v="0"/>
    <s v=""/>
    <n v="12.2"/>
  </r>
  <r>
    <x v="204"/>
    <n v="2"/>
    <n v="108"/>
    <s v="Wiejska Zagroda Indyk z Jagnięciną"/>
    <n v="0"/>
    <s v=""/>
    <n v="12.2"/>
  </r>
  <r>
    <x v="204"/>
    <n v="2"/>
    <n v="30"/>
    <s v="Wieprzowina mielona"/>
    <n v="0"/>
    <s v=""/>
    <n v="12.2"/>
  </r>
  <r>
    <x v="204"/>
    <n v="2"/>
    <n v="14"/>
    <s v="Łapka kurczaka"/>
    <n v="0"/>
    <s v=""/>
    <n v="12.2"/>
  </r>
  <r>
    <x v="204"/>
    <n v="2"/>
    <n v="15"/>
    <s v="Żwacze wołowe"/>
    <n v="0"/>
    <s v=""/>
    <n v="12.2"/>
  </r>
  <r>
    <x v="204"/>
    <n v="3"/>
    <n v="176"/>
    <s v="Wiejska Zagroda Jeleń z Wieprzowiną"/>
    <n v="0"/>
    <s v=""/>
    <n v="12.2"/>
  </r>
  <r>
    <x v="204"/>
    <n v="3"/>
    <n v="30"/>
    <s v="Wieprzowina mielona"/>
    <n v="0"/>
    <s v=""/>
    <n v="12.2"/>
  </r>
  <r>
    <x v="205"/>
    <n v="1"/>
    <n v="3"/>
    <s v="Wiejska Zagroda Wołowe Kąski"/>
    <n v="0"/>
    <s v=""/>
    <n v="12.2"/>
  </r>
  <r>
    <x v="205"/>
    <n v="1"/>
    <n v="10"/>
    <s v="Banan"/>
    <n v="0"/>
    <s v=""/>
    <n v="12.2"/>
  </r>
  <r>
    <x v="205"/>
    <n v="2"/>
    <n v="3"/>
    <s v="Wiejska Zagroda Wołowe Kąski"/>
    <n v="0"/>
    <s v=""/>
    <n v="12.2"/>
  </r>
  <r>
    <x v="205"/>
    <n v="2"/>
    <n v="55"/>
    <s v="Wiejska Zagroda Wieprzowina z Jeleniem"/>
    <n v="0"/>
    <s v=""/>
    <n v="12.2"/>
  </r>
  <r>
    <x v="205"/>
    <n v="3"/>
    <n v="132"/>
    <s v="Brit Mono Protein Tuna &amp; Sweet Potato"/>
    <n v="0"/>
    <s v=""/>
    <n v="12.2"/>
  </r>
  <r>
    <x v="206"/>
    <n v="1"/>
    <n v="47"/>
    <s v="Brit Mono Protein Tuna &amp; Sweet Potato"/>
    <n v="0"/>
    <s v=""/>
    <n v="12.2"/>
  </r>
  <r>
    <x v="206"/>
    <n v="1"/>
    <n v="30"/>
    <s v="Jajko gotowane"/>
    <n v="0"/>
    <s v=""/>
    <n v="12.2"/>
  </r>
  <r>
    <x v="206"/>
    <n v="2"/>
    <n v="100"/>
    <s v="Wiejska Zagroda Cielęcina z Pstrągiem"/>
    <n v="0"/>
    <s v=""/>
    <n v="12.2"/>
  </r>
  <r>
    <x v="206"/>
    <n v="2"/>
    <n v="30"/>
    <s v="Jabłko"/>
    <n v="0"/>
    <s v=""/>
    <n v="12.2"/>
  </r>
  <r>
    <x v="206"/>
    <n v="2"/>
    <n v="10"/>
    <s v="Wiejska Zagroda Wieprzowina z Jeleniem"/>
    <n v="0"/>
    <s v=""/>
    <n v="12.2"/>
  </r>
  <r>
    <x v="206"/>
    <n v="3"/>
    <n v="164"/>
    <s v="Brit Mono Protein Tuna &amp; Sweet Potato"/>
    <n v="0"/>
    <s v=""/>
    <n v="12.2"/>
  </r>
  <r>
    <x v="207"/>
    <n v="1"/>
    <n v="38"/>
    <s v="Brit Mono Protein Tuna &amp; Sweet Potato"/>
    <n v="0"/>
    <s v=""/>
    <n v="12.2"/>
  </r>
  <r>
    <x v="207"/>
    <n v="1"/>
    <n v="200"/>
    <s v="Brit Mono Protein Rabbit"/>
    <n v="0"/>
    <s v=""/>
    <n v="12.2"/>
  </r>
  <r>
    <x v="207"/>
    <n v="2"/>
    <n v="100"/>
    <s v="Wiejska Zagroda Kaczka z Gruszką sucha"/>
    <n v="0"/>
    <s v=""/>
    <n v="12.2"/>
  </r>
  <r>
    <x v="207"/>
    <n v="2"/>
    <n v="12"/>
    <s v="Wiejska Zagroda Wołowe Kąski"/>
    <n v="0"/>
    <s v=""/>
    <n v="12.2"/>
  </r>
  <r>
    <x v="207"/>
    <n v="2"/>
    <n v="30"/>
    <s v="Żwacze wołowe"/>
    <n v="0"/>
    <s v=""/>
    <n v="12.2"/>
  </r>
  <r>
    <x v="207"/>
    <n v="3"/>
    <n v="143"/>
    <s v="Brit Mono Protein Rabbit"/>
    <n v="0"/>
    <s v=""/>
    <n v="12.2"/>
  </r>
  <r>
    <x v="208"/>
    <n v="1"/>
    <n v="5"/>
    <s v="Jajko gotowane"/>
    <n v="0"/>
    <s v=""/>
    <n v="12.2"/>
  </r>
  <r>
    <x v="208"/>
    <n v="1"/>
    <n v="11"/>
    <s v="Mini Rollsy z Sarny"/>
    <n v="0"/>
    <s v=""/>
    <n v="12.2"/>
  </r>
  <r>
    <x v="208"/>
    <n v="2"/>
    <n v="100"/>
    <s v="Wiejska Zagroda Wołowina z Dzikiem"/>
    <n v="0"/>
    <s v=""/>
    <n v="12.2"/>
  </r>
  <r>
    <x v="208"/>
    <n v="3"/>
    <n v="75"/>
    <s v="Brit Mono Protein Rabbit"/>
    <n v="0"/>
    <s v=""/>
    <n v="12.2"/>
  </r>
  <r>
    <x v="208"/>
    <n v="3"/>
    <n v="200"/>
    <s v="Brit Premium by Nature Turkey with Liver "/>
    <n v="0"/>
    <s v=""/>
    <n v="12.2"/>
  </r>
  <r>
    <x v="209"/>
    <n v="1"/>
    <n v="77"/>
    <s v="Brit Premium by Nature Turkey with Liver "/>
    <n v="0"/>
    <s v=""/>
    <n v="12.2"/>
  </r>
  <r>
    <x v="209"/>
    <n v="1"/>
    <n v="14"/>
    <s v="Łapka kurczaka"/>
    <n v="0"/>
    <s v=""/>
    <n v="12.2"/>
  </r>
  <r>
    <x v="209"/>
    <n v="2"/>
    <n v="100"/>
    <s v="Wiejska Zagroda Cielęcina z Pstrągiem"/>
    <n v="0"/>
    <s v=""/>
    <n v="12.2"/>
  </r>
  <r>
    <x v="209"/>
    <n v="2"/>
    <n v="24"/>
    <s v="Wiejska Zagroda Wołowe Kąski"/>
    <n v="0"/>
    <s v=""/>
    <n v="12.2"/>
  </r>
  <r>
    <x v="209"/>
    <n v="2"/>
    <n v="15"/>
    <s v="Jabłko"/>
    <n v="0"/>
    <s v=""/>
    <n v="12.2"/>
  </r>
  <r>
    <x v="209"/>
    <n v="3"/>
    <n v="125"/>
    <s v="Brit Premium by Nature Turkey with Liver "/>
    <n v="0"/>
    <s v=""/>
    <n v="12.2"/>
  </r>
  <r>
    <x v="209"/>
    <n v="3"/>
    <n v="200"/>
    <s v="Brit Mono Protein Turkey"/>
    <n v="0"/>
    <s v=""/>
    <n v="12.2"/>
  </r>
  <r>
    <x v="210"/>
    <n v="1"/>
    <n v="195"/>
    <s v="Brit Mono Protein Turkey"/>
    <n v="0"/>
    <s v=""/>
    <n v="12.2"/>
  </r>
  <r>
    <x v="210"/>
    <n v="1"/>
    <n v="65"/>
    <s v="Jajko gotowane"/>
    <n v="0"/>
    <s v=""/>
    <n v="12.2"/>
  </r>
  <r>
    <x v="210"/>
    <n v="2"/>
    <n v="100"/>
    <s v="Wiejska Zagroda Kaczka z Gruszką sucha"/>
    <n v="0"/>
    <s v=""/>
    <n v="12.2"/>
  </r>
  <r>
    <x v="210"/>
    <n v="2"/>
    <n v="20"/>
    <s v="Banan"/>
    <n v="0"/>
    <s v=""/>
    <n v="12.2"/>
  </r>
  <r>
    <x v="210"/>
    <n v="2"/>
    <n v="12"/>
    <s v="Wiejska Zagroda Tuńczyk"/>
    <n v="0"/>
    <s v=""/>
    <n v="12.2"/>
  </r>
  <r>
    <x v="210"/>
    <n v="3"/>
    <n v="173"/>
    <s v="Brit Mono Protein Turkey &amp; Sweet Potato"/>
    <n v="0"/>
    <n v="0.84071274298056153"/>
    <n v="12.2"/>
  </r>
  <r>
    <x v="211"/>
    <n v="2"/>
    <n v="100"/>
    <s v="Wiejska Zagroda Wołowina z Dzikiem"/>
    <n v="0"/>
    <s v=""/>
    <n v="12.2"/>
  </r>
  <r>
    <x v="211"/>
    <n v="2"/>
    <n v="14"/>
    <s v="Łapka kurczaka"/>
    <n v="0"/>
    <s v=""/>
    <n v="12.2"/>
  </r>
  <r>
    <x v="211"/>
    <n v="2"/>
    <n v="10"/>
    <s v="Wiejska Zagroda Wołowe Kąski"/>
    <n v="0"/>
    <s v=""/>
    <n v="12.2"/>
  </r>
  <r>
    <x v="211"/>
    <n v="3"/>
    <n v="228"/>
    <s v="Brit Mono Protein Turkey &amp; Sweet Potato"/>
    <n v="0"/>
    <n v="1.1079913606911447"/>
    <n v="12.2"/>
  </r>
  <r>
    <x v="211"/>
    <n v="3"/>
    <n v="71"/>
    <s v="Kurczak skrawki"/>
    <n v="0"/>
    <s v=""/>
    <n v="12.2"/>
  </r>
  <r>
    <x v="212"/>
    <n v="1"/>
    <n v="143"/>
    <s v="Brit Mono Protein Beef &amp; Rice"/>
    <n v="0"/>
    <n v="0.77576853526220624"/>
    <n v="12.2"/>
  </r>
  <r>
    <x v="212"/>
    <n v="2"/>
    <n v="100"/>
    <s v="Wiejska Zagroda Kaczka z Gruszką sucha"/>
    <n v="0"/>
    <s v=""/>
    <n v="12.2"/>
  </r>
  <r>
    <x v="212"/>
    <n v="2"/>
    <n v="59"/>
    <s v="Ucho wieprzowe"/>
    <n v="0"/>
    <s v=""/>
    <n v="12.2"/>
  </r>
  <r>
    <x v="212"/>
    <n v="3"/>
    <n v="33"/>
    <s v="Brit Mono Protein Beef &amp; Rice"/>
    <n v="0"/>
    <n v="0.1790235081374322"/>
    <n v="12.2"/>
  </r>
  <r>
    <x v="213"/>
    <n v="2"/>
    <n v="5"/>
    <s v="Banan"/>
    <n v="0"/>
    <s v=""/>
    <n v="12.2"/>
  </r>
  <r>
    <x v="213"/>
    <n v="2"/>
    <n v="100"/>
    <s v="Wiejska Zagroda Cielęcina z Pstrągiem"/>
    <n v="0"/>
    <s v=""/>
    <n v="12.2"/>
  </r>
  <r>
    <x v="213"/>
    <n v="3"/>
    <n v="233"/>
    <s v="Brit Mono Protein Beef &amp; Rice"/>
    <n v="0"/>
    <n v="1.2640144665461122"/>
    <n v="12.2"/>
  </r>
  <r>
    <x v="214"/>
    <n v="1"/>
    <n v="79"/>
    <s v="Brit Mono Protein Lamb &amp; Rice"/>
    <n v="0"/>
    <n v="0.32510288065843623"/>
    <n v="12.2"/>
  </r>
  <r>
    <x v="214"/>
    <n v="2"/>
    <n v="100"/>
    <s v="Wiejska Zagroda Kaczka z Gruszką sucha"/>
    <n v="0"/>
    <s v=""/>
    <n v="12.2"/>
  </r>
  <r>
    <x v="214"/>
    <n v="2"/>
    <n v="11"/>
    <s v="Mini Rollsy z Sarny"/>
    <n v="0"/>
    <s v=""/>
    <n v="12.2"/>
  </r>
  <r>
    <x v="214"/>
    <n v="2"/>
    <n v="10"/>
    <s v="Wiejska Zagroda Wołowe Kąski"/>
    <n v="0"/>
    <s v=""/>
    <n v="12.2"/>
  </r>
  <r>
    <x v="214"/>
    <n v="3"/>
    <n v="200"/>
    <s v="Brit Mono Protein Lamb &amp; Rice"/>
    <n v="0"/>
    <n v="0.82304526748971196"/>
    <n v="12.2"/>
  </r>
  <r>
    <x v="215"/>
    <n v="1"/>
    <n v="30"/>
    <s v="Brit Mono Protein Lamb &amp; Rice"/>
    <n v="0"/>
    <n v="0.12345679012345678"/>
    <n v="12.2"/>
  </r>
  <r>
    <x v="215"/>
    <n v="1"/>
    <n v="32"/>
    <s v="Jajko gotowane"/>
    <n v="0"/>
    <s v=""/>
    <n v="12.2"/>
  </r>
  <r>
    <x v="215"/>
    <n v="2"/>
    <n v="100"/>
    <s v="Wiejska Zagroda Wołowina z Dzikiem"/>
    <n v="0"/>
    <s v=""/>
    <n v="12.2"/>
  </r>
  <r>
    <x v="215"/>
    <n v="2"/>
    <n v="14"/>
    <s v="Łapka kurczaka"/>
    <n v="0"/>
    <s v=""/>
    <n v="12.2"/>
  </r>
  <r>
    <x v="215"/>
    <n v="3"/>
    <n v="100"/>
    <s v="Brit Mono Protein Lamb &amp; Rice"/>
    <n v="0"/>
    <n v="0.41152263374485598"/>
    <n v="12.2"/>
  </r>
  <r>
    <x v="215"/>
    <n v="3"/>
    <n v="200"/>
    <s v="Brit Premium by Nature Pork with Trachea"/>
    <n v="0"/>
    <s v=""/>
    <n v="12.2"/>
  </r>
  <r>
    <x v="216"/>
    <n v="1"/>
    <n v="150"/>
    <s v="Brit Premium by Nature Pork with Trachea"/>
    <n v="0"/>
    <s v=""/>
    <n v="12.2"/>
  </r>
  <r>
    <x v="216"/>
    <n v="1"/>
    <n v="10"/>
    <s v="Banan"/>
    <n v="0"/>
    <s v=""/>
    <n v="12.2"/>
  </r>
  <r>
    <x v="216"/>
    <n v="2"/>
    <n v="100"/>
    <s v="Wiejska Zagroda Kaczka z Gruszką sucha"/>
    <n v="0"/>
    <s v=""/>
    <n v="12.2"/>
  </r>
  <r>
    <x v="216"/>
    <n v="2"/>
    <n v="10"/>
    <s v="Wiejska Zagroda Wołowe Kąski"/>
    <n v="0"/>
    <s v=""/>
    <n v="12.2"/>
  </r>
  <r>
    <x v="216"/>
    <n v="3"/>
    <n v="50"/>
    <s v="Brit Premium by Nature Pork with Trachea"/>
    <n v="0"/>
    <s v=""/>
    <n v="12.2"/>
  </r>
  <r>
    <x v="216"/>
    <n v="3"/>
    <n v="190"/>
    <s v="Brit Premium by Nature Beef with Tripe"/>
    <n v="0"/>
    <s v=""/>
    <n v="12.2"/>
  </r>
  <r>
    <x v="217"/>
    <n v="2"/>
    <n v="50"/>
    <s v="Wieprzowina skrawki"/>
    <n v="0"/>
    <s v=""/>
    <n v="12.2"/>
  </r>
  <r>
    <x v="217"/>
    <n v="2"/>
    <n v="100"/>
    <s v="Wiejska Zagroda Wołowina z Dzikiem"/>
    <n v="0"/>
    <s v=""/>
    <n v="12.2"/>
  </r>
  <r>
    <x v="217"/>
    <n v="2"/>
    <n v="7"/>
    <s v="Wiejska Zagroda Wołowe Kąski"/>
    <n v="0"/>
    <s v=""/>
    <n v="12.2"/>
  </r>
  <r>
    <x v="217"/>
    <n v="3"/>
    <n v="200"/>
    <s v="Brit Premium by Nature Beef with Tripe"/>
    <n v="0"/>
    <s v=""/>
    <n v="12.2"/>
  </r>
  <r>
    <x v="217"/>
    <n v="3"/>
    <n v="57"/>
    <s v="Wieprzowina skrawki"/>
    <n v="0"/>
    <s v=""/>
    <n v="12.2"/>
  </r>
  <r>
    <x v="218"/>
    <n v="1"/>
    <n v="200"/>
    <s v="Brit Mono Protein Beef &amp; Rice"/>
    <n v="0"/>
    <n v="1.0849909584086801"/>
    <n v="12.6"/>
  </r>
  <r>
    <x v="218"/>
    <n v="2"/>
    <n v="100"/>
    <s v="Wiejska Zagroda Cielęcina z Pstrągiem"/>
    <n v="0"/>
    <s v=""/>
    <n v="12.6"/>
  </r>
  <r>
    <x v="218"/>
    <n v="2"/>
    <n v="4"/>
    <s v="Wiejska Zagroda Jagnięce Kąski"/>
    <n v="0"/>
    <s v=""/>
    <n v="12.6"/>
  </r>
  <r>
    <x v="218"/>
    <n v="2"/>
    <n v="10"/>
    <s v="Jajko gotowane"/>
    <n v="0"/>
    <s v=""/>
    <n v="12.6"/>
  </r>
  <r>
    <x v="218"/>
    <n v="3"/>
    <n v="213"/>
    <s v="Brit Mono Protein Beef &amp; Rice"/>
    <n v="0"/>
    <n v="1.1555153707052443"/>
    <n v="12.6"/>
  </r>
  <r>
    <x v="218"/>
    <n v="3"/>
    <n v="51"/>
    <s v="Indyk skrawki"/>
    <n v="0"/>
    <s v=""/>
    <n v="12.6"/>
  </r>
  <r>
    <x v="218"/>
    <n v="3"/>
    <n v="109"/>
    <s v="Brit Premium by Nature Fish with Fish Skin"/>
    <n v="0"/>
    <s v=""/>
    <n v="12.6"/>
  </r>
  <r>
    <x v="218"/>
    <n v="3"/>
    <n v="15"/>
    <s v="Jabłko"/>
    <n v="0"/>
    <s v=""/>
    <n v="12.6"/>
  </r>
  <r>
    <x v="219"/>
    <n v="1"/>
    <n v="24"/>
    <s v="Brit Premium by Nature Fish with Fish Skin"/>
    <n v="0"/>
    <s v=""/>
    <n v="12.6"/>
  </r>
  <r>
    <x v="219"/>
    <n v="2"/>
    <n v="100"/>
    <s v="Wiejska Zagroda Wołowina z Dzikiem"/>
    <n v="0"/>
    <s v=""/>
    <n v="12.6"/>
  </r>
  <r>
    <x v="219"/>
    <n v="3"/>
    <n v="200"/>
    <s v="Brit Premium by Nature Fish with Fish Skin"/>
    <n v="0"/>
    <s v=""/>
    <n v="12.6"/>
  </r>
  <r>
    <x v="220"/>
    <n v="2"/>
    <n v="100"/>
    <s v="Wiejska Zagroda Cielęcina z Pstrągiem"/>
    <n v="0"/>
    <s v=""/>
    <n v="12.6"/>
  </r>
  <r>
    <x v="220"/>
    <n v="2"/>
    <n v="10"/>
    <s v="Wiejska Zagroda Jagnięce Kąski"/>
    <n v="0"/>
    <s v=""/>
    <n v="12.6"/>
  </r>
  <r>
    <x v="220"/>
    <n v="3"/>
    <n v="78"/>
    <s v="Brit Premium by Nature Fish with Fish Skin"/>
    <n v="0"/>
    <s v=""/>
    <n v="12.6"/>
  </r>
  <r>
    <x v="220"/>
    <n v="3"/>
    <n v="51"/>
    <s v="Wieprzowina skrawki"/>
    <n v="0"/>
    <s v=""/>
    <n v="12.6"/>
  </r>
  <r>
    <x v="220"/>
    <n v="3"/>
    <n v="200"/>
    <s v="Brit Mono Protein Lamb"/>
    <n v="0"/>
    <s v=""/>
    <n v="12.6"/>
  </r>
  <r>
    <x v="221"/>
    <n v="1"/>
    <n v="118"/>
    <s v="Brit Mono Protein Lamb"/>
    <n v="0"/>
    <s v=""/>
    <n v="12.6"/>
  </r>
  <r>
    <x v="221"/>
    <n v="2"/>
    <n v="100"/>
    <s v="Wiejska Zagroda Kaczka z Gruszką sucha"/>
    <n v="0"/>
    <s v=""/>
    <n v="12.6"/>
  </r>
  <r>
    <x v="221"/>
    <n v="3"/>
    <n v="95"/>
    <s v="Brit Mono Protein Lamb"/>
    <n v="0"/>
    <s v=""/>
    <n v="12.6"/>
  </r>
  <r>
    <x v="222"/>
    <n v="1"/>
    <n v="65"/>
    <s v="Jajko gotowane"/>
    <n v="0"/>
    <s v=""/>
    <n v="12.6"/>
  </r>
  <r>
    <x v="222"/>
    <n v="2"/>
    <n v="100"/>
    <s v="Wiejska Zagroda Wołowina z Dzikiem"/>
    <n v="0"/>
    <s v=""/>
    <n v="12.6"/>
  </r>
  <r>
    <x v="222"/>
    <n v="3"/>
    <n v="200"/>
    <s v="Brit Mono Protein Beef"/>
    <n v="0"/>
    <s v=""/>
    <n v="12.6"/>
  </r>
  <r>
    <x v="222"/>
    <n v="3"/>
    <n v="20"/>
    <s v="Jabłko"/>
    <n v="0"/>
    <s v=""/>
    <n v="12.6"/>
  </r>
  <r>
    <x v="223"/>
    <n v="2"/>
    <n v="100"/>
    <s v="Wiejska Zagroda Wołowina z Dzikiem"/>
    <n v="0"/>
    <s v=""/>
    <n v="12.6"/>
  </r>
  <r>
    <x v="223"/>
    <n v="2"/>
    <n v="11"/>
    <s v="Wiejska Zagroda Jagnięce Kąski"/>
    <n v="0"/>
    <s v=""/>
    <n v="12.6"/>
  </r>
  <r>
    <x v="223"/>
    <n v="3"/>
    <n v="198"/>
    <s v="Brit Mono Protein Beef"/>
    <n v="0"/>
    <s v=""/>
    <n v="12.6"/>
  </r>
  <r>
    <x v="223"/>
    <n v="3"/>
    <n v="147"/>
    <s v="Brit Premium by Nature Turkey with Liver "/>
    <n v="0"/>
    <s v=""/>
    <n v="12.6"/>
  </r>
  <r>
    <x v="224"/>
    <n v="1"/>
    <n v="10"/>
    <s v="Wiejska Zagroda Jagnięce Kąski"/>
    <n v="0"/>
    <s v=""/>
    <n v="12.6"/>
  </r>
  <r>
    <x v="224"/>
    <n v="2"/>
    <n v="100"/>
    <s v="Wiejska Zagroda Kaczka z Gruszką sucha"/>
    <n v="0"/>
    <s v=""/>
    <n v="12.6"/>
  </r>
  <r>
    <x v="224"/>
    <n v="2"/>
    <n v="10"/>
    <s v="Jabłko"/>
    <n v="0"/>
    <s v=""/>
    <n v="12.6"/>
  </r>
  <r>
    <x v="224"/>
    <n v="2"/>
    <n v="5"/>
    <s v="Banan"/>
    <n v="0"/>
    <s v=""/>
    <n v="12.6"/>
  </r>
  <r>
    <x v="224"/>
    <n v="3"/>
    <n v="200"/>
    <s v="Brit Premium by Nature Turkey with Liver "/>
    <n v="0"/>
    <s v=""/>
    <n v="12.6"/>
  </r>
  <r>
    <x v="225"/>
    <n v="1"/>
    <n v="60"/>
    <s v="Wieprzowina mielona"/>
    <n v="0"/>
    <s v=""/>
    <n v="12.6"/>
  </r>
  <r>
    <x v="225"/>
    <n v="1"/>
    <n v="64"/>
    <s v="Brit Premium by Nature Turkey with Liver "/>
    <n v="0"/>
    <s v=""/>
    <n v="12.6"/>
  </r>
  <r>
    <x v="225"/>
    <n v="1"/>
    <n v="140"/>
    <s v="Brit Mono Protein Rabbit"/>
    <n v="0"/>
    <s v=""/>
    <n v="12.6"/>
  </r>
  <r>
    <x v="225"/>
    <n v="2"/>
    <n v="100"/>
    <s v="Wiejska Zagroda Cielęcina z Pstrągiem"/>
    <n v="0"/>
    <s v=""/>
    <n v="12.6"/>
  </r>
  <r>
    <x v="225"/>
    <n v="3"/>
    <n v="60"/>
    <s v="Wieprzowina mielona"/>
    <n v="0"/>
    <s v=""/>
    <n v="12.6"/>
  </r>
  <r>
    <x v="225"/>
    <n v="3"/>
    <n v="159"/>
    <s v="Brit Mono Protein Rabbit"/>
    <n v="0"/>
    <s v=""/>
    <n v="12.6"/>
  </r>
  <r>
    <x v="226"/>
    <n v="2"/>
    <n v="100"/>
    <s v="Wiejska Zagroda Cielęcina z Pstrągiem"/>
    <n v="0"/>
    <s v=""/>
    <n v="12.6"/>
  </r>
  <r>
    <x v="226"/>
    <n v="3"/>
    <n v="130"/>
    <s v="Brit Mono Protein Rabbit"/>
    <n v="0"/>
    <s v=""/>
    <n v="12.6"/>
  </r>
  <r>
    <x v="226"/>
    <n v="3"/>
    <n v="200"/>
    <s v="Brit Mono Protein Beef &amp; Rice"/>
    <n v="0"/>
    <n v="1.0849909584086801"/>
    <n v="12.6"/>
  </r>
  <r>
    <x v="227"/>
    <n v="1"/>
    <n v="39"/>
    <s v="Brit Mono Protein Beef &amp; Rice"/>
    <n v="0"/>
    <n v="0.2115732368896926"/>
    <n v="12.6"/>
  </r>
  <r>
    <x v="227"/>
    <n v="2"/>
    <n v="100"/>
    <s v="Wiejska Zagroda Cielęcina z Pstrągiem"/>
    <n v="0"/>
    <s v=""/>
    <n v="12.6"/>
  </r>
  <r>
    <x v="227"/>
    <n v="3"/>
    <n v="170"/>
    <s v="Brit Mono Protein Beef &amp; Rice"/>
    <n v="0"/>
    <n v="0.92224231464737805"/>
    <n v="12.6"/>
  </r>
  <r>
    <x v="227"/>
    <n v="3"/>
    <n v="141"/>
    <s v="Brit Premium by Nature Lamb with Buckwheat"/>
    <n v="0"/>
    <s v=""/>
    <n v="12.6"/>
  </r>
  <r>
    <x v="228"/>
    <n v="1"/>
    <n v="200"/>
    <s v="Brit Premium by Nature Lamb with Buckwheat"/>
    <n v="0"/>
    <s v=""/>
    <n v="12.6"/>
  </r>
  <r>
    <x v="228"/>
    <n v="2"/>
    <n v="100"/>
    <s v="Wiejska Zagroda Wołowina z Dzikiem"/>
    <n v="0"/>
    <s v=""/>
    <n v="12.6"/>
  </r>
  <r>
    <x v="228"/>
    <n v="3"/>
    <n v="47"/>
    <s v="Brit Premium by Nature Lamb with Buckwheat"/>
    <n v="0"/>
    <s v=""/>
    <n v="12.6"/>
  </r>
  <r>
    <x v="228"/>
    <n v="3"/>
    <n v="153"/>
    <s v="Brit Premium by Nature Chicken with Hearts "/>
    <n v="0"/>
    <s v=""/>
    <n v="12.6"/>
  </r>
  <r>
    <x v="229"/>
    <n v="1"/>
    <n v="120"/>
    <s v="Brit Premium by Nature Chicken with Hearts "/>
    <n v="0"/>
    <s v=""/>
    <n v="12.6"/>
  </r>
  <r>
    <x v="229"/>
    <n v="1"/>
    <n v="65"/>
    <s v="Jajko gotowane"/>
    <n v="0"/>
    <s v=""/>
    <n v="12.6"/>
  </r>
  <r>
    <x v="229"/>
    <n v="2"/>
    <n v="110"/>
    <s v="Wiejska Zagroda Kaczka z Gruszką sucha"/>
    <n v="0"/>
    <s v=""/>
    <n v="12.6"/>
  </r>
  <r>
    <x v="229"/>
    <n v="3"/>
    <n v="23"/>
    <s v="Indyk skrawki"/>
    <n v="0"/>
    <s v=""/>
    <n v="12.6"/>
  </r>
  <r>
    <x v="229"/>
    <n v="3"/>
    <n v="47"/>
    <s v="Kurczak skrawki"/>
    <n v="0"/>
    <s v=""/>
    <n v="12.6"/>
  </r>
  <r>
    <x v="229"/>
    <n v="3"/>
    <n v="132"/>
    <s v="Brit Premium by Nature Chicken with Hearts "/>
    <n v="0"/>
    <s v=""/>
    <n v="12.6"/>
  </r>
  <r>
    <x v="230"/>
    <n v="1"/>
    <n v="200"/>
    <s v="Brit Mono Protein Turkey &amp; Sweet Potato"/>
    <n v="0"/>
    <n v="0.97192224622030243"/>
    <n v="12.6"/>
  </r>
  <r>
    <x v="230"/>
    <n v="1"/>
    <n v="20"/>
    <s v="Mięso z rosołu"/>
    <n v="0"/>
    <s v=""/>
    <n v="12.6"/>
  </r>
  <r>
    <x v="230"/>
    <n v="2"/>
    <n v="45"/>
    <s v="Jabłko"/>
    <n v="0"/>
    <s v=""/>
    <n v="12.6"/>
  </r>
  <r>
    <x v="230"/>
    <n v="2"/>
    <n v="5"/>
    <s v="Banan"/>
    <n v="0"/>
    <s v=""/>
    <n v="12.6"/>
  </r>
  <r>
    <x v="230"/>
    <n v="3"/>
    <n v="50"/>
    <s v="Mięso z rosołu"/>
    <n v="0"/>
    <s v=""/>
    <n v="12.6"/>
  </r>
  <r>
    <x v="230"/>
    <n v="3"/>
    <n v="200"/>
    <s v="Brit Mono Protein Turkey &amp; Sweet Potato"/>
    <n v="0"/>
    <n v="0.97192224622030243"/>
    <n v="12.6"/>
  </r>
  <r>
    <x v="231"/>
    <n v="1"/>
    <n v="3"/>
    <s v="Brit Premium by Nature Lamb with Buckwheat"/>
    <n v="0"/>
    <s v=""/>
    <n v="12.6"/>
  </r>
  <r>
    <x v="231"/>
    <n v="2"/>
    <n v="35"/>
    <s v="Jabłko"/>
    <n v="0"/>
    <s v=""/>
    <n v="12.6"/>
  </r>
  <r>
    <x v="231"/>
    <n v="2"/>
    <n v="5"/>
    <s v="Banan"/>
    <n v="0"/>
    <s v=""/>
    <n v="12.6"/>
  </r>
  <r>
    <x v="231"/>
    <n v="2"/>
    <n v="56"/>
    <s v="Wiejska Zagroda Wołowina z Dzikiem"/>
    <n v="0"/>
    <s v=""/>
    <n v="12.6"/>
  </r>
  <r>
    <x v="231"/>
    <n v="2"/>
    <n v="14"/>
    <s v="Wiejska Zagroda Jagnięce Kąski"/>
    <n v="0"/>
    <s v=""/>
    <n v="12.6"/>
  </r>
  <r>
    <x v="231"/>
    <n v="3"/>
    <n v="159"/>
    <s v="Brit Premium by Nature Lamb with Buckwheat"/>
    <n v="0"/>
    <s v=""/>
    <n v="12.6"/>
  </r>
  <r>
    <x v="232"/>
    <n v="1"/>
    <n v="35"/>
    <s v="Wieprzowina mielona"/>
    <n v="0"/>
    <s v=""/>
    <n v="12.6"/>
  </r>
  <r>
    <x v="232"/>
    <n v="1"/>
    <n v="126"/>
    <s v="Brit Premium by Nature Lamb with Buckwheat"/>
    <n v="0"/>
    <s v=""/>
    <n v="12.6"/>
  </r>
  <r>
    <x v="232"/>
    <n v="2"/>
    <n v="10"/>
    <s v="Jajko gotowane"/>
    <n v="0"/>
    <s v=""/>
    <n v="12.6"/>
  </r>
  <r>
    <x v="232"/>
    <n v="2"/>
    <n v="100"/>
    <s v="Wiejska Zagroda Cielęcina z Pstrągiem"/>
    <n v="0"/>
    <s v=""/>
    <n v="12.6"/>
  </r>
  <r>
    <x v="232"/>
    <n v="2"/>
    <n v="5"/>
    <s v="Brit Care Dog Functional Snack Dental Jeleń"/>
    <n v="0"/>
    <s v=""/>
    <n v="12.6"/>
  </r>
  <r>
    <x v="232"/>
    <n v="3"/>
    <n v="113"/>
    <s v="Brit Premium by Nature Lamb with Buckwheat"/>
    <n v="0"/>
    <s v=""/>
    <n v="12.6"/>
  </r>
  <r>
    <x v="232"/>
    <n v="3"/>
    <n v="120"/>
    <s v="Brit Premium by Nature Turkey with Liver "/>
    <n v="0"/>
    <s v=""/>
    <n v="12.6"/>
  </r>
  <r>
    <x v="233"/>
    <n v="2"/>
    <n v="4"/>
    <s v="Orlando Ciasteczka"/>
    <n v="0"/>
    <s v=""/>
    <n v="12.6"/>
  </r>
  <r>
    <x v="233"/>
    <n v="2"/>
    <n v="87"/>
    <s v="Wiejska Zagroda Kaczka z Gruszką sucha"/>
    <n v="0"/>
    <s v=""/>
    <n v="12.6"/>
  </r>
  <r>
    <x v="233"/>
    <n v="2"/>
    <n v="18"/>
    <s v="Jabłko"/>
    <n v="0"/>
    <s v=""/>
    <n v="12.6"/>
  </r>
  <r>
    <x v="233"/>
    <n v="2"/>
    <n v="6"/>
    <s v="Banan"/>
    <n v="0"/>
    <s v=""/>
    <n v="12.6"/>
  </r>
  <r>
    <x v="233"/>
    <n v="2"/>
    <n v="55"/>
    <s v="Ucho wieprzowe"/>
    <n v="0"/>
    <s v=""/>
    <n v="12.6"/>
  </r>
  <r>
    <x v="233"/>
    <n v="2"/>
    <n v="5"/>
    <s v="Brit Care Dog Functional Snack Dental Jeleń"/>
    <n v="0"/>
    <s v=""/>
    <n v="12.6"/>
  </r>
  <r>
    <x v="233"/>
    <n v="2"/>
    <n v="10"/>
    <s v="Wiejska Zagroda Wieprzowa Szynka"/>
    <n v="0"/>
    <s v=""/>
    <n v="12.6"/>
  </r>
  <r>
    <x v="233"/>
    <n v="3"/>
    <n v="74"/>
    <s v="Brit Premium by Nature Turkey with Liver "/>
    <n v="0"/>
    <s v=""/>
    <n v="12.6"/>
  </r>
  <r>
    <x v="234"/>
    <n v="1"/>
    <n v="71"/>
    <s v="Brit Premium by Nature Turkey with Liver "/>
    <n v="0"/>
    <s v=""/>
    <n v="12.6"/>
  </r>
  <r>
    <x v="234"/>
    <n v="1"/>
    <n v="3"/>
    <s v="Brit Care Dog Functional Snack Dental Jeleń"/>
    <n v="0"/>
    <s v=""/>
    <n v="12.6"/>
  </r>
  <r>
    <x v="234"/>
    <n v="2"/>
    <n v="4"/>
    <s v="Wiejska Zagroda Wieprzowa Szynka"/>
    <n v="0"/>
    <s v=""/>
    <n v="12.6"/>
  </r>
  <r>
    <x v="234"/>
    <n v="2"/>
    <n v="77"/>
    <s v="Wiejska Zagroda Cielęcina z Pstrągiem"/>
    <n v="0"/>
    <s v=""/>
    <n v="12.6"/>
  </r>
  <r>
    <x v="234"/>
    <n v="2"/>
    <n v="10"/>
    <s v="Wiejska Zagroda Wieprzowa Szynka"/>
    <n v="0"/>
    <s v=""/>
    <n v="12.6"/>
  </r>
  <r>
    <x v="234"/>
    <n v="3"/>
    <n v="11"/>
    <s v="Mini Rollsy z Sarny"/>
    <n v="0"/>
    <s v=""/>
    <n v="12.6"/>
  </r>
  <r>
    <x v="234"/>
    <n v="3"/>
    <n v="4"/>
    <s v="Wiejska Zagroda Wieprzowa Szynka"/>
    <n v="0"/>
    <s v=""/>
    <n v="12.6"/>
  </r>
  <r>
    <x v="234"/>
    <n v="3"/>
    <n v="138"/>
    <s v="Brit Premium by Nature Turkey with Liver "/>
    <n v="0"/>
    <s v=""/>
    <n v="12.6"/>
  </r>
  <r>
    <x v="234"/>
    <n v="3"/>
    <n v="130"/>
    <s v="Brit Mono Protein Lamb &amp; Rice"/>
    <n v="0"/>
    <n v="0.53497942386831276"/>
    <n v="12.6"/>
  </r>
  <r>
    <x v="235"/>
    <n v="2"/>
    <n v="65"/>
    <s v="Wiejska Zagroda Wołowina z Dzikiem"/>
    <n v="0"/>
    <s v=""/>
    <n v="12.6"/>
  </r>
  <r>
    <x v="235"/>
    <n v="2"/>
    <n v="11"/>
    <s v="Mini Rollsy z Sarny"/>
    <n v="0"/>
    <s v=""/>
    <n v="12.6"/>
  </r>
  <r>
    <x v="235"/>
    <n v="2"/>
    <n v="17"/>
    <s v="Pedigree Rodeo"/>
    <n v="0"/>
    <s v=""/>
    <n v="12.6"/>
  </r>
  <r>
    <x v="235"/>
    <n v="2"/>
    <n v="8"/>
    <s v="Orlando Ciasteczka"/>
    <n v="0"/>
    <s v=""/>
    <n v="12.6"/>
  </r>
  <r>
    <x v="235"/>
    <n v="3"/>
    <n v="200"/>
    <s v="Brit Mono Protein Lamb &amp; Rice"/>
    <n v="0"/>
    <n v="0.82304526748971196"/>
    <n v="12.6"/>
  </r>
  <r>
    <x v="236"/>
    <n v="1"/>
    <n v="68"/>
    <s v="Brit Mono Protein Lamb &amp; Rice"/>
    <n v="0"/>
    <n v="0.27983539094650206"/>
    <n v="12.6"/>
  </r>
  <r>
    <x v="236"/>
    <n v="1"/>
    <n v="55"/>
    <s v="Wieprzowina skrawki"/>
    <n v="0"/>
    <s v=""/>
    <n v="12.6"/>
  </r>
  <r>
    <x v="236"/>
    <n v="1"/>
    <n v="90"/>
    <s v="Brit Mono Protein Lamb &amp; Rice"/>
    <n v="0"/>
    <n v="0.37037037037037035"/>
    <n v="12.6"/>
  </r>
  <r>
    <x v="236"/>
    <n v="1"/>
    <n v="60"/>
    <s v="Jajko gotowane"/>
    <n v="0"/>
    <s v=""/>
    <n v="12.6"/>
  </r>
  <r>
    <x v="236"/>
    <n v="1"/>
    <n v="1"/>
    <s v="Wiejska Zagroda Wieprzowa Szynka"/>
    <n v="0"/>
    <s v=""/>
    <n v="12.6"/>
  </r>
  <r>
    <x v="236"/>
    <n v="2"/>
    <n v="4"/>
    <s v="Wiejska Zagroda Wieprzowa Szynka"/>
    <n v="0"/>
    <s v=""/>
    <n v="12.6"/>
  </r>
  <r>
    <x v="236"/>
    <n v="2"/>
    <n v="100"/>
    <s v="Wiejska Zagroda Ryby Morskie"/>
    <n v="0"/>
    <s v=""/>
    <n v="12.6"/>
  </r>
  <r>
    <x v="236"/>
    <n v="3"/>
    <n v="200"/>
    <s v="Brit Mono Protein Lamb &amp; Rice"/>
    <n v="0"/>
    <n v="0.82304526748971196"/>
    <n v="12.6"/>
  </r>
  <r>
    <x v="237"/>
    <n v="1"/>
    <n v="95"/>
    <s v="Wiejska Zagroda Cielęcina z Pstrągiem"/>
    <n v="0"/>
    <s v=""/>
    <n v="12.6"/>
  </r>
  <r>
    <x v="237"/>
    <n v="2"/>
    <n v="50"/>
    <s v="Wiejska Zagroda Jagnięcina z Kaczką"/>
    <n v="0"/>
    <s v=""/>
    <n v="12.6"/>
  </r>
  <r>
    <x v="237"/>
    <n v="2"/>
    <n v="11"/>
    <s v="Mini Rollsy z Sarny"/>
    <n v="0"/>
    <s v=""/>
    <n v="12.6"/>
  </r>
  <r>
    <x v="237"/>
    <n v="2"/>
    <n v="10"/>
    <s v="Wiejska Zagroda Wieprzowa Szynka"/>
    <n v="0"/>
    <s v=""/>
    <n v="12.6"/>
  </r>
  <r>
    <x v="237"/>
    <n v="3"/>
    <n v="108"/>
    <s v="Brit Mono Protein Lamb &amp; Rice"/>
    <n v="0"/>
    <n v="0.44444444444444442"/>
    <n v="12.6"/>
  </r>
  <r>
    <x v="237"/>
    <n v="3"/>
    <n v="25"/>
    <s v="Wieprzowina skrawki"/>
    <n v="0"/>
    <s v=""/>
    <n v="12.6"/>
  </r>
  <r>
    <x v="237"/>
    <n v="3"/>
    <n v="200"/>
    <s v="Brit Premium by Nature Pork with Trachea"/>
    <n v="0"/>
    <s v=""/>
    <n v="12.6"/>
  </r>
  <r>
    <x v="238"/>
    <n v="1"/>
    <n v="3"/>
    <s v="Brit Care Dog Functional Snack Dental Jeleń"/>
    <n v="0"/>
    <s v=""/>
    <n v="12.6"/>
  </r>
  <r>
    <x v="238"/>
    <n v="2"/>
    <n v="150"/>
    <s v="Wiejska Zagroda Ryby Morskie"/>
    <n v="0"/>
    <s v=""/>
    <n v="12.6"/>
  </r>
  <r>
    <x v="238"/>
    <n v="2"/>
    <n v="1"/>
    <s v="Wiejska Zagroda Wieprzowa Szynka"/>
    <n v="0"/>
    <s v=""/>
    <n v="12.6"/>
  </r>
  <r>
    <x v="238"/>
    <n v="3"/>
    <n v="197"/>
    <s v="Brit Premium by Nature Pork with Trachea"/>
    <n v="0"/>
    <s v=""/>
    <n v="12.6"/>
  </r>
  <r>
    <x v="238"/>
    <n v="3"/>
    <n v="100"/>
    <s v="Wiejska Zagroda Sarna z Przepiórką"/>
    <n v="0"/>
    <s v=""/>
    <n v="12.6"/>
  </r>
  <r>
    <x v="238"/>
    <n v="3"/>
    <n v="20"/>
    <s v="Jabłko"/>
    <n v="0"/>
    <s v=""/>
    <n v="12.6"/>
  </r>
  <r>
    <x v="239"/>
    <n v="1"/>
    <n v="100"/>
    <s v="Wiejska Zagroda Jagnięcina z Kaczką"/>
    <n v="0"/>
    <s v=""/>
    <n v="12.6"/>
  </r>
  <r>
    <x v="239"/>
    <n v="1"/>
    <n v="38"/>
    <s v="Wieprzowina skrawki"/>
    <n v="0"/>
    <s v=""/>
    <n v="12.6"/>
  </r>
  <r>
    <x v="239"/>
    <n v="1"/>
    <n v="11"/>
    <s v="Wiejska Zagroda Wieprzowa Szynka"/>
    <n v="0"/>
    <s v=""/>
    <n v="12.6"/>
  </r>
  <r>
    <x v="239"/>
    <n v="2"/>
    <n v="204"/>
    <s v="Wiejska Zagroda Jagnięcina z Kaczką"/>
    <n v="0"/>
    <s v=""/>
    <n v="12.6"/>
  </r>
  <r>
    <x v="239"/>
    <n v="2"/>
    <n v="38"/>
    <s v="Wieprzowina skrawki"/>
    <n v="0"/>
    <s v=""/>
    <n v="12.6"/>
  </r>
  <r>
    <x v="240"/>
    <n v="1"/>
    <n v="118"/>
    <s v="Wiejska Zagroda Jagnięcina ze Szpinakiem"/>
    <n v="450.17"/>
    <n v="1.5546772068511201"/>
    <n v="12.6"/>
  </r>
  <r>
    <x v="240"/>
    <n v="1"/>
    <n v="30"/>
    <s v="Wieprzowina mielona"/>
    <n v="0"/>
    <s v=""/>
    <n v="12.6"/>
  </r>
  <r>
    <x v="240"/>
    <n v="1"/>
    <n v="5"/>
    <s v="Banan"/>
    <n v="0"/>
    <s v=""/>
    <n v="12.6"/>
  </r>
  <r>
    <x v="240"/>
    <n v="1"/>
    <n v="27"/>
    <s v="Dog's Profit Pro Food Kaczka"/>
    <n v="0"/>
    <s v=""/>
    <n v="12.6"/>
  </r>
  <r>
    <x v="240"/>
    <n v="1"/>
    <n v="3"/>
    <s v="Brit Care Dog Functional Snack Dental Jeleń"/>
    <n v="0"/>
    <s v=""/>
    <n v="12.6"/>
  </r>
  <r>
    <x v="240"/>
    <n v="2"/>
    <n v="68"/>
    <s v="Wiejska Zagroda Jagnięcina z Kaczką"/>
    <n v="0"/>
    <s v=""/>
    <n v="12.6"/>
  </r>
  <r>
    <x v="240"/>
    <n v="2"/>
    <n v="55"/>
    <s v="Brit Premium by Nature Chicken with Hearts "/>
    <n v="0"/>
    <s v=""/>
    <n v="12.6"/>
  </r>
  <r>
    <x v="241"/>
    <n v="1"/>
    <n v="52"/>
    <s v="Wiejska Zagroda Ryby Morskie"/>
    <n v="0"/>
    <s v=""/>
    <n v="12.5"/>
  </r>
  <r>
    <x v="241"/>
    <n v="1"/>
    <n v="2"/>
    <s v="Wiejska Zagroda Wieprzowa Szynka"/>
    <n v="0"/>
    <s v=""/>
    <n v="12.5"/>
  </r>
  <r>
    <x v="241"/>
    <n v="1"/>
    <n v="4"/>
    <s v="Wiejska Zagroda Wieprzowa Szynka"/>
    <n v="0"/>
    <s v=""/>
    <n v="12.5"/>
  </r>
  <r>
    <x v="241"/>
    <n v="1"/>
    <n v="3"/>
    <s v="Brit Care Dog Functional Snack Dental Jeleń"/>
    <n v="0"/>
    <s v=""/>
    <n v="12.5"/>
  </r>
  <r>
    <x v="241"/>
    <n v="2"/>
    <n v="4"/>
    <s v="Dog's Profit Pro Food Kaczka"/>
    <n v="0"/>
    <s v=""/>
    <n v="12.5"/>
  </r>
  <r>
    <x v="241"/>
    <n v="2"/>
    <n v="275"/>
    <s v="Brit Premium by Nature Chicken with Hearts "/>
    <n v="0"/>
    <s v=""/>
    <n v="12.5"/>
  </r>
  <r>
    <x v="242"/>
    <n v="1"/>
    <n v="180"/>
    <s v="Wiejska Zagroda Jagnięcina ze Szpinakiem"/>
    <n v="686.7"/>
    <n v="2.3715415019762847"/>
    <n v="12.5"/>
  </r>
  <r>
    <x v="242"/>
    <n v="2"/>
    <n v="105"/>
    <s v="Brit Premium by Nature Chicken with Hearts "/>
    <n v="0"/>
    <s v=""/>
    <n v="12.5"/>
  </r>
  <r>
    <x v="243"/>
    <n v="1"/>
    <n v="100"/>
    <s v="Wiejska Zagroda Jagnięcina z Kaczką"/>
    <n v="0"/>
    <s v=""/>
    <n v="12.5"/>
  </r>
  <r>
    <x v="243"/>
    <n v="2"/>
    <n v="1"/>
    <s v="Brit Care Dog Functional Snack Dental Jeleń"/>
    <n v="0"/>
    <s v=""/>
    <n v="12.5"/>
  </r>
  <r>
    <x v="243"/>
    <n v="2"/>
    <n v="6"/>
    <s v="Dog's Profit Pro Food Kaczka"/>
    <n v="0"/>
    <s v=""/>
    <n v="12.5"/>
  </r>
  <r>
    <x v="243"/>
    <n v="2"/>
    <n v="22"/>
    <s v="Brit Premium by Nature Chicken with Hearts "/>
    <n v="0"/>
    <s v=""/>
    <n v="12.5"/>
  </r>
  <r>
    <x v="243"/>
    <n v="2"/>
    <n v="180"/>
    <s v="Brit Mono Protein Turkey"/>
    <n v="0"/>
    <s v=""/>
    <n v="12.5"/>
  </r>
  <r>
    <x v="244"/>
    <n v="1"/>
    <n v="100"/>
    <s v="Brit Mono Protein Turkey"/>
    <n v="0"/>
    <s v=""/>
    <n v="12.5"/>
  </r>
  <r>
    <x v="244"/>
    <n v="2"/>
    <n v="100"/>
    <s v="Wiejska Zagroda Ryby Morskie"/>
    <n v="0"/>
    <s v=""/>
    <n v="12.5"/>
  </r>
  <r>
    <x v="244"/>
    <n v="2"/>
    <n v="1"/>
    <s v="Dog's Profit Pro Food Kaczka"/>
    <n v="0"/>
    <s v=""/>
    <n v="12.5"/>
  </r>
  <r>
    <x v="244"/>
    <n v="2"/>
    <n v="2"/>
    <s v="Dog's Profit Pro Food Kaczka"/>
    <n v="0"/>
    <s v=""/>
    <n v="12.5"/>
  </r>
  <r>
    <x v="244"/>
    <n v="3"/>
    <n v="150"/>
    <s v="Brit Mono Protein Turkey"/>
    <n v="0"/>
    <s v=""/>
    <n v="12.5"/>
  </r>
  <r>
    <x v="244"/>
    <n v="3"/>
    <n v="100"/>
    <s v="Wiejska Zagroda Mięsna Uczta"/>
    <n v="0"/>
    <s v=""/>
    <n v="12.5"/>
  </r>
  <r>
    <x v="244"/>
    <n v="3"/>
    <n v="5"/>
    <s v="Jajko gotowane"/>
    <n v="0"/>
    <s v=""/>
    <n v="12.5"/>
  </r>
  <r>
    <x v="245"/>
    <n v="1"/>
    <n v="100"/>
    <s v="Wiejska Zagroda Mięsna Uczta"/>
    <n v="0"/>
    <s v=""/>
    <n v="12.5"/>
  </r>
  <r>
    <x v="245"/>
    <n v="1"/>
    <n v="50"/>
    <s v="Wieprzowina skrawki"/>
    <n v="0"/>
    <s v=""/>
    <n v="12.5"/>
  </r>
  <r>
    <x v="245"/>
    <n v="2"/>
    <n v="100"/>
    <s v="Wiejska Zagroda Ryby Morskie"/>
    <n v="0"/>
    <s v=""/>
    <n v="12.5"/>
  </r>
  <r>
    <x v="245"/>
    <n v="2"/>
    <n v="50"/>
    <s v="Wieprzowina skrawki"/>
    <n v="0"/>
    <s v=""/>
    <n v="12.5"/>
  </r>
  <r>
    <x v="245"/>
    <n v="2"/>
    <n v="12"/>
    <s v="Dog's Profit Pro Food Kaczka"/>
    <n v="0"/>
    <s v=""/>
    <n v="12.5"/>
  </r>
  <r>
    <x v="245"/>
    <n v="3"/>
    <n v="200"/>
    <s v="Wiejska Zagroda Mięsna Uczta"/>
    <n v="0"/>
    <s v=""/>
    <n v="12.5"/>
  </r>
  <r>
    <x v="246"/>
    <n v="2"/>
    <n v="100"/>
    <s v="Wiejska Zagroda Jagnięcina z Kaczką"/>
    <n v="0"/>
    <s v=""/>
    <n v="12.5"/>
  </r>
  <r>
    <x v="246"/>
    <n v="3"/>
    <n v="144"/>
    <s v="Brit Premium by Nature Fish with Fish Skin"/>
    <n v="0"/>
    <s v=""/>
    <n v="12.5"/>
  </r>
  <r>
    <x v="247"/>
    <n v="1"/>
    <n v="100"/>
    <s v="Brit Premium by Nature Fish with Fish Skin"/>
    <n v="0"/>
    <s v=""/>
    <n v="12.5"/>
  </r>
  <r>
    <x v="247"/>
    <n v="1"/>
    <n v="20"/>
    <s v="Jajko gotowane"/>
    <n v="0"/>
    <s v=""/>
    <n v="12.5"/>
  </r>
  <r>
    <x v="247"/>
    <n v="1"/>
    <n v="1"/>
    <s v="Brit Care Dog Functional Snack Dental Jeleń"/>
    <n v="0"/>
    <s v=""/>
    <n v="12.5"/>
  </r>
  <r>
    <x v="247"/>
    <n v="2"/>
    <n v="100"/>
    <s v="Wiejska Zagroda Indyk z Królikiem"/>
    <n v="0"/>
    <s v=""/>
    <n v="12.5"/>
  </r>
  <r>
    <x v="247"/>
    <n v="2"/>
    <n v="59"/>
    <s v="Ucho wieprzowe"/>
    <n v="0"/>
    <s v=""/>
    <n v="12.5"/>
  </r>
  <r>
    <x v="247"/>
    <n v="2"/>
    <n v="12"/>
    <s v="Dog's Profit Pro Food Kaczka"/>
    <n v="0"/>
    <s v=""/>
    <n v="12.5"/>
  </r>
  <r>
    <x v="247"/>
    <n v="3"/>
    <n v="200"/>
    <s v="Brit Premium by Nature Fish with Fish Skin"/>
    <n v="0"/>
    <s v=""/>
    <n v="12.5"/>
  </r>
  <r>
    <x v="247"/>
    <n v="3"/>
    <n v="26"/>
    <s v="Wieprzowina mielona"/>
    <n v="0"/>
    <s v=""/>
    <n v="12.5"/>
  </r>
  <r>
    <x v="247"/>
    <n v="3"/>
    <n v="4"/>
    <s v="Orlando Ciasteczka"/>
    <n v="0"/>
    <s v=""/>
    <n v="12.5"/>
  </r>
  <r>
    <x v="248"/>
    <n v="1"/>
    <n v="100"/>
    <s v="Brit Premium by Nature Pork with Trachea"/>
    <n v="0"/>
    <s v=""/>
    <n v="12.5"/>
  </r>
  <r>
    <x v="248"/>
    <n v="1"/>
    <n v="40"/>
    <s v="Jajko gotowane"/>
    <n v="0"/>
    <s v=""/>
    <n v="12.5"/>
  </r>
  <r>
    <x v="248"/>
    <n v="2"/>
    <n v="100"/>
    <s v="Wiejska Zagroda Ryby Morskie"/>
    <n v="0"/>
    <s v=""/>
    <n v="12.5"/>
  </r>
  <r>
    <x v="248"/>
    <n v="2"/>
    <n v="11"/>
    <s v="Mini Rollsy z Sarny"/>
    <n v="0"/>
    <s v=""/>
    <n v="12.5"/>
  </r>
  <r>
    <x v="248"/>
    <n v="3"/>
    <n v="200"/>
    <s v="Brit Premium by Nature Pork with Trachea"/>
    <n v="0"/>
    <s v=""/>
    <n v="12.5"/>
  </r>
  <r>
    <x v="249"/>
    <n v="1"/>
    <n v="48"/>
    <s v="Brit Premium by Nature Pork with Trachea"/>
    <n v="0"/>
    <s v=""/>
    <n v="12.5"/>
  </r>
  <r>
    <x v="249"/>
    <n v="1"/>
    <n v="51"/>
    <s v="Wieprzowina skrawki"/>
    <n v="0"/>
    <s v=""/>
    <n v="12.5"/>
  </r>
  <r>
    <x v="249"/>
    <n v="2"/>
    <n v="100"/>
    <s v="Wiejska Zagroda Indyk z Królikiem"/>
    <n v="0"/>
    <s v=""/>
    <n v="12.5"/>
  </r>
  <r>
    <x v="249"/>
    <n v="2"/>
    <n v="5"/>
    <s v="Brit Care Dog Functional Snack Dental Jeleń"/>
    <n v="0"/>
    <s v=""/>
    <n v="12.5"/>
  </r>
  <r>
    <x v="249"/>
    <n v="2"/>
    <n v="10"/>
    <s v="Dog's Profit Pro Food Kaczka"/>
    <n v="0"/>
    <s v=""/>
    <n v="12.5"/>
  </r>
  <r>
    <x v="249"/>
    <n v="2"/>
    <n v="4"/>
    <s v="Orlando Ciasteczka"/>
    <n v="0"/>
    <s v=""/>
    <n v="12.5"/>
  </r>
  <r>
    <x v="249"/>
    <n v="3"/>
    <n v="62"/>
    <s v="Brit Premium by Nature Pork with Trachea"/>
    <n v="0"/>
    <s v=""/>
    <n v="12.5"/>
  </r>
  <r>
    <x v="249"/>
    <n v="3"/>
    <n v="5"/>
    <s v="Wieprzowina skrawki"/>
    <n v="0"/>
    <s v=""/>
    <n v="12.5"/>
  </r>
  <r>
    <x v="249"/>
    <n v="3"/>
    <n v="20"/>
    <s v="Wieprzowina skrawki"/>
    <n v="0"/>
    <s v=""/>
    <n v="12.5"/>
  </r>
  <r>
    <x v="249"/>
    <n v="3"/>
    <n v="138"/>
    <s v="Wiejska Zagroda Dzik z Wołowiną"/>
    <n v="0"/>
    <s v=""/>
    <n v="12.5"/>
  </r>
  <r>
    <x v="249"/>
    <n v="3"/>
    <n v="4"/>
    <s v="Orlando Ciasteczka"/>
    <n v="0"/>
    <s v=""/>
    <n v="12.5"/>
  </r>
  <r>
    <x v="249"/>
    <n v="3"/>
    <n v="11"/>
    <s v="Mini Rollsy z Sarny"/>
    <n v="0"/>
    <s v=""/>
    <n v="12.5"/>
  </r>
  <r>
    <x v="250"/>
    <n v="1"/>
    <n v="100"/>
    <s v="Wiejska Zagroda Dzik z Wołowiną"/>
    <n v="0"/>
    <s v=""/>
    <n v="12.5"/>
  </r>
  <r>
    <x v="250"/>
    <n v="1"/>
    <n v="61"/>
    <s v="Jajko gotowane"/>
    <n v="0"/>
    <s v=""/>
    <n v="12.5"/>
  </r>
  <r>
    <x v="250"/>
    <n v="1"/>
    <n v="5"/>
    <s v="Brit Care Dog Functional Snack Dental Jeleń"/>
    <n v="0"/>
    <s v=""/>
    <n v="12.5"/>
  </r>
  <r>
    <x v="250"/>
    <n v="2"/>
    <n v="70"/>
    <s v="Wiejska Zagroda Indyk z Królikiem"/>
    <n v="0"/>
    <s v=""/>
    <n v="12.5"/>
  </r>
  <r>
    <x v="250"/>
    <n v="2"/>
    <n v="6"/>
    <s v="Dog's Profit Pro Food Kaczka"/>
    <n v="0"/>
    <s v=""/>
    <n v="12.5"/>
  </r>
  <r>
    <x v="250"/>
    <n v="3"/>
    <n v="167"/>
    <s v="Wiejska Zagroda Dzik z Wołowiną"/>
    <n v="0"/>
    <s v=""/>
    <n v="12.5"/>
  </r>
  <r>
    <x v="251"/>
    <n v="2"/>
    <n v="100"/>
    <s v="Wiejska Zagroda Jagnięcina z Kaczką"/>
    <n v="0"/>
    <s v=""/>
    <n v="12.5"/>
  </r>
  <r>
    <x v="251"/>
    <n v="3"/>
    <n v="200"/>
    <s v="Brit Mono Protein Beef"/>
    <n v="0"/>
    <s v=""/>
    <n v="12.5"/>
  </r>
  <r>
    <x v="251"/>
    <n v="3"/>
    <n v="15"/>
    <s v="Kurczak skrawki"/>
    <n v="0"/>
    <s v=""/>
    <n v="12.5"/>
  </r>
  <r>
    <x v="251"/>
    <n v="3"/>
    <n v="32"/>
    <s v="Wieprzowina skrawki"/>
    <n v="0"/>
    <s v=""/>
    <n v="12.5"/>
  </r>
  <r>
    <x v="252"/>
    <n v="1"/>
    <n v="100"/>
    <s v="Brit Mono Protein Beef"/>
    <n v="0"/>
    <s v=""/>
    <n v="12.5"/>
  </r>
  <r>
    <x v="252"/>
    <n v="2"/>
    <n v="100"/>
    <s v="Wiejska Zagroda Indyk z Królikiem"/>
    <n v="0"/>
    <s v=""/>
    <n v="12.5"/>
  </r>
  <r>
    <x v="252"/>
    <n v="3"/>
    <n v="51"/>
    <s v="Brit Mono Protein Beef"/>
    <n v="0"/>
    <s v=""/>
    <n v="12.5"/>
  </r>
  <r>
    <x v="252"/>
    <n v="3"/>
    <n v="100"/>
    <s v="Wiejska Zagroda Kaczka z Gruszką mokra"/>
    <n v="0"/>
    <s v=""/>
    <n v="12.5"/>
  </r>
  <r>
    <x v="253"/>
    <n v="1"/>
    <n v="51"/>
    <s v="Brit Mono Protein Beef"/>
    <n v="0"/>
    <s v=""/>
    <n v="12.5"/>
  </r>
  <r>
    <x v="253"/>
    <n v="1"/>
    <n v="30"/>
    <s v="Jajko gotowane"/>
    <n v="0"/>
    <s v=""/>
    <n v="12.5"/>
  </r>
  <r>
    <x v="253"/>
    <n v="2"/>
    <n v="100"/>
    <s v="Wiejska Zagroda Ryby Morskie"/>
    <n v="0"/>
    <s v=""/>
    <n v="12.5"/>
  </r>
  <r>
    <x v="253"/>
    <n v="2"/>
    <n v="50"/>
    <s v="Wieprzowina mielona"/>
    <n v="0"/>
    <s v=""/>
    <n v="12.5"/>
  </r>
  <r>
    <x v="253"/>
    <n v="3"/>
    <n v="200"/>
    <s v="Wiejska Zagroda Kaczka z Gruszką mokra"/>
    <n v="0"/>
    <s v=""/>
    <n v="12.5"/>
  </r>
  <r>
    <x v="253"/>
    <n v="3"/>
    <n v="69"/>
    <s v="Wieprzowina mielona"/>
    <n v="0"/>
    <s v=""/>
    <n v="12.5"/>
  </r>
  <r>
    <x v="254"/>
    <n v="1"/>
    <n v="100"/>
    <s v="Wiejska Zagroda Kaczka z Gruszką mokra"/>
    <n v="0"/>
    <s v=""/>
    <n v="12.5"/>
  </r>
  <r>
    <x v="254"/>
    <n v="2"/>
    <n v="41"/>
    <s v="Wiejska Zagroda Jagnięcina ze Szpinakiem"/>
    <n v="156.41499999999999"/>
    <n v="0.54018445322793152"/>
    <n v="12.5"/>
  </r>
  <r>
    <x v="254"/>
    <n v="3"/>
    <n v="200"/>
    <s v="Brit Premium by Nature Lamb with Buckwheat"/>
    <n v="0"/>
    <s v=""/>
    <n v="12.5"/>
  </r>
  <r>
    <x v="255"/>
    <n v="2"/>
    <n v="100"/>
    <s v="Wiejska Zagroda Jagnięcina z Kaczką"/>
    <n v="0"/>
    <s v=""/>
    <n v="12.5"/>
  </r>
  <r>
    <x v="255"/>
    <n v="2"/>
    <n v="30"/>
    <s v="Kurczak skrawki"/>
    <n v="0"/>
    <s v=""/>
    <n v="12.5"/>
  </r>
  <r>
    <x v="255"/>
    <n v="2"/>
    <n v="16"/>
    <s v="Brit Care Dog Functional Snack Dental Jeleń"/>
    <n v="0"/>
    <s v=""/>
    <n v="12.5"/>
  </r>
  <r>
    <x v="255"/>
    <n v="3"/>
    <n v="200"/>
    <s v="Brit Premium by Nature Lamb with Buckwheat"/>
    <n v="0"/>
    <s v=""/>
    <n v="12.5"/>
  </r>
  <r>
    <x v="256"/>
    <n v="1"/>
    <n v="200"/>
    <s v="Wiejska Zagroda Indyk z Królikiem"/>
    <n v="0"/>
    <s v=""/>
    <n v="12.5"/>
  </r>
  <r>
    <x v="256"/>
    <n v="2"/>
    <n v="100"/>
    <s v="Wiejska Zagroda Jagnięcina ze Szpinakiem"/>
    <n v="381.5"/>
    <n v="1.3175230566534917"/>
    <n v="12.5"/>
  </r>
  <r>
    <x v="256"/>
    <n v="2"/>
    <n v="60"/>
    <s v="Kurczak skrawki"/>
    <n v="0"/>
    <s v=""/>
    <n v="12.5"/>
  </r>
  <r>
    <x v="256"/>
    <n v="2"/>
    <n v="12"/>
    <s v="Dog's Profit Pro Food Wołowina"/>
    <n v="0"/>
    <s v=""/>
    <n v="12.5"/>
  </r>
  <r>
    <x v="256"/>
    <n v="2"/>
    <n v="5"/>
    <s v="Brit Care Dog Functional Snack Dental Jeleń"/>
    <n v="0"/>
    <s v=""/>
    <n v="12.5"/>
  </r>
  <r>
    <x v="256"/>
    <n v="3"/>
    <n v="209"/>
    <s v="Wiejska Zagroda Indyk z Królikiem"/>
    <n v="0"/>
    <s v=""/>
    <n v="12.5"/>
  </r>
  <r>
    <x v="256"/>
    <n v="3"/>
    <n v="4"/>
    <s v="Orlando Ciasteczka"/>
    <n v="0"/>
    <s v=""/>
    <n v="12.5"/>
  </r>
  <r>
    <x v="257"/>
    <n v="1"/>
    <n v="64"/>
    <s v="Brit Mono Protein Rabbit"/>
    <n v="0"/>
    <s v=""/>
    <n v="12.5"/>
  </r>
  <r>
    <x v="257"/>
    <n v="1"/>
    <n v="50"/>
    <s v="Jajko gotowane"/>
    <n v="0"/>
    <s v=""/>
    <n v="12.5"/>
  </r>
  <r>
    <x v="257"/>
    <n v="1"/>
    <n v="2"/>
    <s v="Brit Care Dog Functional Snack Dental Jeleń"/>
    <n v="0"/>
    <s v=""/>
    <n v="12.5"/>
  </r>
  <r>
    <x v="257"/>
    <n v="1"/>
    <n v="5"/>
    <s v="Dog's Profit Pro Food Wołowina"/>
    <n v="0"/>
    <s v=""/>
    <n v="12.5"/>
  </r>
  <r>
    <x v="257"/>
    <n v="2"/>
    <n v="100"/>
    <s v="Wiejska Zagroda Ryby Morskie"/>
    <n v="0"/>
    <s v=""/>
    <n v="12.5"/>
  </r>
  <r>
    <x v="257"/>
    <n v="2"/>
    <n v="2"/>
    <s v="Dog's Profit Pro Food Wołowina"/>
    <n v="0"/>
    <s v=""/>
    <n v="12.5"/>
  </r>
  <r>
    <x v="257"/>
    <n v="3"/>
    <n v="112"/>
    <s v="Brit Mono Protein Rabbit"/>
    <n v="0"/>
    <s v=""/>
    <n v="12.5"/>
  </r>
  <r>
    <x v="258"/>
    <n v="2"/>
    <n v="100"/>
    <s v="Wiejska Zagroda Jagnięcina z Kaczką"/>
    <n v="0"/>
    <s v=""/>
    <n v="12.5"/>
  </r>
  <r>
    <x v="258"/>
    <n v="2"/>
    <n v="21"/>
    <s v="Wieprzowina mielona"/>
    <n v="0"/>
    <s v=""/>
    <n v="12.5"/>
  </r>
  <r>
    <x v="258"/>
    <n v="2"/>
    <n v="15"/>
    <s v="Dog's Profit Pro Food Wołowina"/>
    <n v="0"/>
    <s v=""/>
    <n v="12.5"/>
  </r>
  <r>
    <x v="258"/>
    <n v="2"/>
    <n v="5"/>
    <s v="Brit Care Dog Functional Snack Dental Jeleń"/>
    <n v="0"/>
    <s v=""/>
    <n v="12.5"/>
  </r>
  <r>
    <x v="258"/>
    <n v="3"/>
    <n v="140"/>
    <s v="Brit Mono Protein Rabbit"/>
    <n v="0"/>
    <s v=""/>
    <n v="12.5"/>
  </r>
  <r>
    <x v="258"/>
    <n v="3"/>
    <n v="63"/>
    <s v="Wieprzowina mielona"/>
    <n v="0"/>
    <s v=""/>
    <n v="12.5"/>
  </r>
  <r>
    <x v="258"/>
    <n v="3"/>
    <n v="80"/>
    <s v="Brit Mono Protein Rabbit"/>
    <n v="0"/>
    <s v=""/>
    <n v="12.5"/>
  </r>
  <r>
    <x v="258"/>
    <n v="3"/>
    <n v="4"/>
    <s v="Orlando Ciasteczka"/>
    <n v="0"/>
    <s v=""/>
    <n v="12.5"/>
  </r>
  <r>
    <x v="259"/>
    <n v="1"/>
    <n v="150"/>
    <s v="Wiejska Zagroda Dzik z Wołowiną"/>
    <n v="0"/>
    <s v=""/>
    <n v="12.5"/>
  </r>
  <r>
    <x v="259"/>
    <n v="1"/>
    <n v="3"/>
    <s v="Brit Care Dog Functional Snack Dental Jeleń"/>
    <n v="0"/>
    <s v=""/>
    <n v="12.5"/>
  </r>
  <r>
    <x v="259"/>
    <n v="1"/>
    <n v="11"/>
    <s v="Dog's Profit Pro Food Wołowina"/>
    <n v="0"/>
    <s v=""/>
    <n v="12.5"/>
  </r>
  <r>
    <x v="259"/>
    <n v="2"/>
    <n v="100"/>
    <s v="Wiejska Zagroda Ryby Morskie"/>
    <n v="0"/>
    <s v=""/>
    <n v="12.5"/>
  </r>
  <r>
    <x v="259"/>
    <n v="2"/>
    <n v="20"/>
    <s v="Jajko gotowane"/>
    <n v="0"/>
    <s v=""/>
    <n v="12.5"/>
  </r>
  <r>
    <x v="259"/>
    <n v="3"/>
    <n v="25"/>
    <s v="Jajko gotowane"/>
    <n v="0"/>
    <s v=""/>
    <n v="12.5"/>
  </r>
  <r>
    <x v="259"/>
    <n v="3"/>
    <n v="150"/>
    <s v="Wiejska Zagroda Dzik z Wołowiną"/>
    <n v="0"/>
    <s v=""/>
    <n v="12.5"/>
  </r>
  <r>
    <x v="259"/>
    <n v="3"/>
    <n v="11"/>
    <s v="Mini Rollsy z Sarny"/>
    <n v="0"/>
    <s v=""/>
    <n v="12.5"/>
  </r>
  <r>
    <x v="260"/>
    <n v="1"/>
    <n v="88"/>
    <s v="Wiejska Zagroda Dzik z Wołowiną"/>
    <n v="0"/>
    <s v=""/>
    <n v="12.5"/>
  </r>
  <r>
    <x v="260"/>
    <n v="1"/>
    <n v="50"/>
    <s v="Brit Premium by Nature Beef with Tripe"/>
    <n v="0"/>
    <s v=""/>
    <n v="12.5"/>
  </r>
  <r>
    <x v="260"/>
    <n v="1"/>
    <n v="4"/>
    <s v="Orlando Ciasteczka"/>
    <n v="0"/>
    <s v=""/>
    <n v="12.5"/>
  </r>
  <r>
    <x v="260"/>
    <n v="1"/>
    <n v="20"/>
    <s v="Banan"/>
    <n v="0"/>
    <s v=""/>
    <n v="12.5"/>
  </r>
  <r>
    <x v="260"/>
    <n v="2"/>
    <n v="100"/>
    <s v="Wiejska Zagroda Indyk z Królikiem"/>
    <n v="0"/>
    <s v=""/>
    <n v="12.5"/>
  </r>
  <r>
    <x v="260"/>
    <n v="2"/>
    <n v="10"/>
    <s v="Wieprzowina skrawki"/>
    <n v="0"/>
    <s v=""/>
    <n v="12.5"/>
  </r>
  <r>
    <x v="260"/>
    <n v="2"/>
    <n v="20"/>
    <s v="Wieprzowina skrawki"/>
    <n v="0"/>
    <s v=""/>
    <n v="12.5"/>
  </r>
  <r>
    <x v="260"/>
    <n v="2"/>
    <n v="17"/>
    <s v="Indyk gotowany"/>
    <n v="0"/>
    <s v=""/>
    <n v="12.5"/>
  </r>
  <r>
    <x v="260"/>
    <n v="3"/>
    <n v="200"/>
    <s v="Brit Premium by Nature Beef with Tripe"/>
    <n v="0"/>
    <s v=""/>
    <n v="12.5"/>
  </r>
  <r>
    <x v="260"/>
    <n v="3"/>
    <n v="20"/>
    <s v="Wieprzowina skrawki"/>
    <n v="0"/>
    <s v=""/>
    <n v="12.5"/>
  </r>
  <r>
    <x v="261"/>
    <n v="2"/>
    <n v="20"/>
    <s v="Wieprzowina skrawki"/>
    <n v="0"/>
    <s v=""/>
    <n v="12.5"/>
  </r>
  <r>
    <x v="261"/>
    <n v="2"/>
    <n v="20"/>
    <s v="Wieprzowina skrawki"/>
    <n v="0"/>
    <s v=""/>
    <n v="12.5"/>
  </r>
  <r>
    <x v="261"/>
    <n v="2"/>
    <n v="100"/>
    <s v="Wiejska Zagroda Jagnięcina z Kaczką"/>
    <n v="0"/>
    <s v=""/>
    <n v="12.5"/>
  </r>
  <r>
    <x v="261"/>
    <n v="2"/>
    <n v="23"/>
    <s v="Wieprzowina skrawki"/>
    <n v="0"/>
    <s v=""/>
    <n v="12.5"/>
  </r>
  <r>
    <x v="261"/>
    <n v="3"/>
    <n v="11"/>
    <s v="Mini Rollsy z Sarny"/>
    <n v="0"/>
    <s v=""/>
    <n v="12.5"/>
  </r>
  <r>
    <x v="261"/>
    <n v="3"/>
    <n v="163"/>
    <s v="Brit Premium by Nature Beef with Tripe"/>
    <n v="0"/>
    <s v=""/>
    <n v="12.5"/>
  </r>
  <r>
    <x v="261"/>
    <n v="3"/>
    <n v="27"/>
    <s v="Wieprzowina skrawki"/>
    <n v="0"/>
    <s v=""/>
    <n v="12.5"/>
  </r>
  <r>
    <x v="262"/>
    <n v="1"/>
    <n v="200"/>
    <s v="Wiejska Zagroda Mięsna Uczta"/>
    <n v="0"/>
    <s v=""/>
    <n v="12.5"/>
  </r>
  <r>
    <x v="262"/>
    <n v="1"/>
    <n v="4"/>
    <s v="Orlando Ciasteczka"/>
    <n v="0"/>
    <s v=""/>
    <n v="12.5"/>
  </r>
  <r>
    <x v="262"/>
    <n v="2"/>
    <n v="58"/>
    <s v="Ucho wieprzowe"/>
    <n v="0"/>
    <s v=""/>
    <n v="12.5"/>
  </r>
  <r>
    <x v="262"/>
    <n v="3"/>
    <n v="100"/>
    <s v="Wiejska Zagroda Jagnięcina z Kaczką"/>
    <n v="0"/>
    <s v=""/>
    <n v="12.5"/>
  </r>
  <r>
    <x v="262"/>
    <n v="3"/>
    <n v="41"/>
    <s v="Kurczak skrawki"/>
    <n v="0"/>
    <s v=""/>
    <n v="12.5"/>
  </r>
  <r>
    <x v="262"/>
    <n v="3"/>
    <n v="100"/>
    <s v="Wiejska Zagroda Mięsna Uczta"/>
    <n v="0"/>
    <s v=""/>
    <n v="12.5"/>
  </r>
  <r>
    <x v="263"/>
    <n v="1"/>
    <n v="108"/>
    <s v="Wiejska Zagroda Mięsna Uczta"/>
    <n v="0"/>
    <s v=""/>
    <n v="12.5"/>
  </r>
  <r>
    <x v="263"/>
    <n v="1"/>
    <n v="10"/>
    <s v="Jajko gotowane"/>
    <n v="0"/>
    <s v=""/>
    <n v="12.5"/>
  </r>
  <r>
    <x v="263"/>
    <n v="2"/>
    <n v="17"/>
    <s v="Pedigree Rodeo"/>
    <n v="0"/>
    <s v=""/>
    <n v="12.5"/>
  </r>
  <r>
    <x v="263"/>
    <n v="2"/>
    <n v="30"/>
    <s v="Pedigree Biscrok Biscuits"/>
    <n v="0"/>
    <s v=""/>
    <n v="12.5"/>
  </r>
  <r>
    <x v="263"/>
    <n v="2"/>
    <n v="11"/>
    <s v="Mini Rollsy z Sarny"/>
    <n v="0"/>
    <s v=""/>
    <n v="12.5"/>
  </r>
  <r>
    <x v="263"/>
    <n v="2"/>
    <n v="17"/>
    <s v="Pedigree Rodeo"/>
    <n v="0"/>
    <s v=""/>
    <n v="12.5"/>
  </r>
  <r>
    <x v="263"/>
    <n v="2"/>
    <n v="15"/>
    <s v="Pedigree Biscrok Biscuits"/>
    <n v="0"/>
    <s v=""/>
    <n v="12.5"/>
  </r>
  <r>
    <x v="263"/>
    <n v="3"/>
    <n v="100"/>
    <s v="Wiejska Zagroda Indyk z Królikiem"/>
    <n v="0"/>
    <s v=""/>
    <n v="12.5"/>
  </r>
  <r>
    <x v="264"/>
    <n v="1"/>
    <n v="44"/>
    <s v="Brit Mono Protein Turkey &amp; Sweet Potato"/>
    <n v="0"/>
    <n v="0.21382289416846653"/>
    <n v="12.5"/>
  </r>
  <r>
    <x v="264"/>
    <n v="2"/>
    <n v="25"/>
    <s v="Indyk gotowany"/>
    <n v="0"/>
    <s v=""/>
    <n v="12.5"/>
  </r>
  <r>
    <x v="264"/>
    <n v="2"/>
    <n v="80"/>
    <s v="Wiejska Zagroda Jagnięcina ze Szpinakiem"/>
    <n v="305.2"/>
    <n v="1.0540184453227932"/>
    <n v="12.5"/>
  </r>
  <r>
    <x v="264"/>
    <n v="2"/>
    <n v="35"/>
    <s v="Indyk gotowany"/>
    <n v="0"/>
    <s v=""/>
    <n v="12.5"/>
  </r>
  <r>
    <x v="264"/>
    <n v="2"/>
    <n v="8"/>
    <s v="Brit Care Dog Functional Snack Dental Jeleń"/>
    <n v="0"/>
    <s v=""/>
    <n v="12.5"/>
  </r>
  <r>
    <x v="264"/>
    <n v="2"/>
    <n v="20"/>
    <s v="Indyk gotowany"/>
    <n v="0"/>
    <s v=""/>
    <n v="12.5"/>
  </r>
  <r>
    <x v="264"/>
    <n v="3"/>
    <n v="80"/>
    <s v="Wiejska Zagroda Jagnięcina ze Szpinakiem"/>
    <n v="305.2"/>
    <n v="1.0540184453227932"/>
    <n v="12.5"/>
  </r>
  <r>
    <x v="264"/>
    <n v="3"/>
    <n v="136"/>
    <s v="Brit Mono Protein Turkey &amp; Sweet Potato"/>
    <n v="0"/>
    <n v="0.66090712742980562"/>
    <n v="12.5"/>
  </r>
  <r>
    <x v="264"/>
    <n v="3"/>
    <n v="20"/>
    <s v="Indyk gotowany"/>
    <n v="0"/>
    <s v=""/>
    <n v="12.5"/>
  </r>
  <r>
    <x v="265"/>
    <n v="2"/>
    <n v="70"/>
    <s v="Wiejska Zagroda Jagnięcina ze Szpinakiem"/>
    <n v="267.05"/>
    <n v="0.92226613965744408"/>
    <n v="12.5"/>
  </r>
  <r>
    <x v="265"/>
    <n v="2"/>
    <n v="61"/>
    <s v="Wieprzowina mielona"/>
    <n v="0"/>
    <s v=""/>
    <n v="12.5"/>
  </r>
  <r>
    <x v="265"/>
    <n v="2"/>
    <n v="20"/>
    <s v="Wieprzowina mielona"/>
    <n v="0"/>
    <s v=""/>
    <n v="12.5"/>
  </r>
  <r>
    <x v="265"/>
    <n v="3"/>
    <n v="20"/>
    <s v="Wieprzowina mielona"/>
    <n v="0"/>
    <s v=""/>
    <n v="12.5"/>
  </r>
  <r>
    <x v="265"/>
    <n v="3"/>
    <n v="230"/>
    <s v="Brit Mono Protein Turkey &amp; Sweet Potato"/>
    <n v="0"/>
    <n v="1.1177105831533478"/>
    <n v="12.5"/>
  </r>
  <r>
    <x v="265"/>
    <n v="3"/>
    <n v="28"/>
    <s v="Wieprzowina mielona"/>
    <n v="0"/>
    <s v=""/>
    <n v="12.5"/>
  </r>
  <r>
    <x v="266"/>
    <n v="1"/>
    <n v="58"/>
    <s v="Wiejska Zagroda Kaczka z Gruszką mokra"/>
    <n v="0"/>
    <s v=""/>
    <n v="12.5"/>
  </r>
  <r>
    <x v="266"/>
    <n v="1"/>
    <n v="50"/>
    <s v="Jajko gotowane"/>
    <n v="0"/>
    <s v=""/>
    <n v="12.5"/>
  </r>
  <r>
    <x v="266"/>
    <n v="2"/>
    <n v="15"/>
    <s v="Indyk gotowany"/>
    <n v="0"/>
    <s v=""/>
    <n v="12.5"/>
  </r>
  <r>
    <x v="266"/>
    <n v="2"/>
    <n v="70"/>
    <s v="Wiejska Zagroda Ryby Morskie"/>
    <n v="0"/>
    <s v=""/>
    <n v="12.5"/>
  </r>
  <r>
    <x v="266"/>
    <n v="2"/>
    <n v="12"/>
    <s v="Dog's Profit Pro Food Wołowina"/>
    <n v="0"/>
    <s v=""/>
    <n v="12.5"/>
  </r>
  <r>
    <x v="266"/>
    <n v="3"/>
    <n v="35"/>
    <s v="Indyk gotowany"/>
    <n v="0"/>
    <s v=""/>
    <n v="12.5"/>
  </r>
  <r>
    <x v="266"/>
    <n v="3"/>
    <n v="142"/>
    <s v="Wiejska Zagroda Kaczka z Gruszką mokra"/>
    <n v="0"/>
    <s v=""/>
    <n v="12.5"/>
  </r>
  <r>
    <x v="267"/>
    <n v="1"/>
    <n v="10"/>
    <s v="Banan"/>
    <n v="0"/>
    <s v=""/>
    <n v="12.5"/>
  </r>
  <r>
    <x v="267"/>
    <n v="2"/>
    <n v="25"/>
    <s v="Indyk gotowany"/>
    <n v="0"/>
    <s v=""/>
    <n v="12.5"/>
  </r>
  <r>
    <x v="267"/>
    <n v="2"/>
    <n v="70"/>
    <s v="Wiejska Zagroda Indyk z Królikiem"/>
    <n v="0"/>
    <s v=""/>
    <n v="12.5"/>
  </r>
  <r>
    <x v="267"/>
    <n v="2"/>
    <n v="13"/>
    <s v="Dog's Profit Pro Food Wołowina"/>
    <n v="0"/>
    <s v=""/>
    <n v="12.5"/>
  </r>
  <r>
    <x v="267"/>
    <n v="2"/>
    <n v="6"/>
    <s v="Indyk gotowany"/>
    <n v="0"/>
    <s v=""/>
    <n v="12.5"/>
  </r>
  <r>
    <x v="267"/>
    <n v="2"/>
    <n v="3"/>
    <s v="Brit Care Dog Functional Snack Dental Jeleń"/>
    <n v="0"/>
    <s v=""/>
    <n v="12.5"/>
  </r>
  <r>
    <x v="267"/>
    <n v="3"/>
    <n v="16"/>
    <s v="Indyk gotowany"/>
    <n v="0"/>
    <s v=""/>
    <n v="12.5"/>
  </r>
  <r>
    <x v="267"/>
    <n v="3"/>
    <n v="148"/>
    <s v="Wiejska Zagroda Kaczka z Gruszką mokra"/>
    <n v="0"/>
    <s v=""/>
    <n v="12.5"/>
  </r>
  <r>
    <x v="268"/>
    <n v="1"/>
    <n v="52"/>
    <s v="Wiejska Zagroda Kaczka z Gruszką mokra"/>
    <n v="0"/>
    <s v=""/>
    <n v="12.5"/>
  </r>
  <r>
    <x v="268"/>
    <n v="1"/>
    <n v="25"/>
    <s v="Brit Premium by Nature Turkey with Liver "/>
    <n v="0"/>
    <s v=""/>
    <n v="12.5"/>
  </r>
  <r>
    <x v="268"/>
    <n v="2"/>
    <n v="66"/>
    <s v="Wiejska Zagroda Indyk z Królikiem"/>
    <n v="0"/>
    <s v=""/>
    <n v="12.5"/>
  </r>
  <r>
    <x v="268"/>
    <n v="2"/>
    <n v="20"/>
    <s v="Wieprzowina mielona"/>
    <n v="0"/>
    <s v=""/>
    <n v="12.5"/>
  </r>
  <r>
    <x v="268"/>
    <n v="2"/>
    <n v="25"/>
    <s v="Wieprzowina mielona"/>
    <n v="0"/>
    <s v=""/>
    <n v="12.5"/>
  </r>
  <r>
    <x v="268"/>
    <n v="2"/>
    <n v="3"/>
    <s v="Brit Care Dog Functional Snack Dental Jeleń"/>
    <n v="0"/>
    <s v=""/>
    <n v="12.5"/>
  </r>
  <r>
    <x v="268"/>
    <n v="3"/>
    <n v="25"/>
    <s v="Wieprzowina mielona"/>
    <n v="0"/>
    <s v=""/>
    <n v="12.5"/>
  </r>
  <r>
    <x v="268"/>
    <n v="3"/>
    <n v="200"/>
    <s v="Brit Premium by Nature Turkey with Liver "/>
    <n v="0"/>
    <s v=""/>
    <n v="12.5"/>
  </r>
  <r>
    <x v="268"/>
    <n v="3"/>
    <n v="36"/>
    <s v="Wieprzowina mielona"/>
    <n v="0"/>
    <s v=""/>
    <n v="12.5"/>
  </r>
  <r>
    <x v="269"/>
    <n v="1"/>
    <n v="40"/>
    <s v="Chrząstka wieprzowa"/>
    <n v="0"/>
    <s v=""/>
    <n v="12.5"/>
  </r>
  <r>
    <x v="269"/>
    <n v="2"/>
    <n v="35"/>
    <s v="Wiejska Zagroda Jagnięcina ze Szpinakiem"/>
    <n v="133.52500000000001"/>
    <n v="0.46113306982872204"/>
    <n v="12.5"/>
  </r>
  <r>
    <x v="269"/>
    <n v="3"/>
    <n v="100"/>
    <s v="Brit Premium by Nature Turkey with Liver "/>
    <n v="0"/>
    <s v=""/>
    <n v="12.5"/>
  </r>
  <r>
    <x v="270"/>
    <n v="2"/>
    <n v="100"/>
    <s v="Wiejska Zagroda Ryby Morskie"/>
    <n v="0"/>
    <s v=""/>
    <n v="12.5"/>
  </r>
  <r>
    <x v="270"/>
    <n v="2"/>
    <n v="3"/>
    <s v="Brit Care Dog Functional Snack Dental Jeleń"/>
    <n v="0"/>
    <s v=""/>
    <n v="12.5"/>
  </r>
  <r>
    <x v="270"/>
    <n v="3"/>
    <n v="69"/>
    <s v="Brit Premium by Nature Turkey with Liver "/>
    <n v="0"/>
    <s v=""/>
    <n v="12.5"/>
  </r>
  <r>
    <x v="270"/>
    <n v="3"/>
    <n v="96"/>
    <s v="Brit Premium by Nature Fish with Fish Skin"/>
    <n v="0"/>
    <s v=""/>
    <n v="12.5"/>
  </r>
  <r>
    <x v="270"/>
    <n v="3"/>
    <n v="4"/>
    <s v="Orlando Ciasteczka"/>
    <n v="0"/>
    <s v=""/>
    <n v="12.5"/>
  </r>
  <r>
    <x v="271"/>
    <n v="1"/>
    <n v="100"/>
    <s v="Brit Premium by Nature Fish with Fish Skin"/>
    <n v="0"/>
    <s v=""/>
    <n v="12.5"/>
  </r>
  <r>
    <x v="271"/>
    <n v="1"/>
    <n v="40"/>
    <s v="Jajko gotowane"/>
    <n v="0"/>
    <s v=""/>
    <n v="12.5"/>
  </r>
  <r>
    <x v="271"/>
    <n v="2"/>
    <n v="100"/>
    <s v="Wiejska Zagroda Jagnięcina z Kaczką"/>
    <n v="0"/>
    <s v=""/>
    <n v="12.5"/>
  </r>
  <r>
    <x v="271"/>
    <n v="2"/>
    <n v="10"/>
    <s v="Banan"/>
    <n v="0"/>
    <s v=""/>
    <n v="12.5"/>
  </r>
  <r>
    <x v="271"/>
    <n v="2"/>
    <n v="10"/>
    <s v="Dog's Profit Pro Food Jeleń"/>
    <n v="0"/>
    <s v=""/>
    <n v="12.5"/>
  </r>
  <r>
    <x v="271"/>
    <n v="3"/>
    <n v="100"/>
    <s v="Brit Premium by Nature Fish with Fish Skin"/>
    <n v="0"/>
    <s v=""/>
    <n v="12.5"/>
  </r>
  <r>
    <x v="272"/>
    <n v="2"/>
    <n v="100"/>
    <s v="Wiejska Zagroda Indyk z Królikiem"/>
    <n v="0"/>
    <s v=""/>
    <n v="12.5"/>
  </r>
  <r>
    <x v="272"/>
    <n v="2"/>
    <n v="50"/>
    <s v="Wieprzowina mielona"/>
    <n v="0"/>
    <s v=""/>
    <n v="12.5"/>
  </r>
  <r>
    <x v="272"/>
    <n v="2"/>
    <n v="20"/>
    <s v="Wieprzowina mielona"/>
    <n v="0"/>
    <s v=""/>
    <n v="12.5"/>
  </r>
  <r>
    <x v="272"/>
    <n v="3"/>
    <n v="124"/>
    <s v="Brit Premium by Nature Fish with Fish Skin"/>
    <n v="0"/>
    <s v=""/>
    <n v="12.5"/>
  </r>
  <r>
    <x v="272"/>
    <n v="3"/>
    <n v="30"/>
    <s v="Wieprzowina mielona"/>
    <n v="0"/>
    <s v=""/>
    <n v="12.5"/>
  </r>
  <r>
    <x v="273"/>
    <n v="1"/>
    <n v="200"/>
    <s v="Wiejska Zagroda Wieprzowina z Koniną"/>
    <n v="0"/>
    <s v=""/>
    <n v="12.5"/>
  </r>
  <r>
    <x v="273"/>
    <n v="2"/>
    <n v="100"/>
    <s v="Wiejska Zagroda Jagnięcina ze Szpinakiem"/>
    <n v="381.5"/>
    <n v="1.3175230566534917"/>
    <n v="12.5"/>
  </r>
  <r>
    <x v="273"/>
    <n v="2"/>
    <n v="4"/>
    <s v="Brit Care Dog Functional Snack Dental Jeleń"/>
    <n v="0"/>
    <s v=""/>
    <n v="12.5"/>
  </r>
  <r>
    <x v="273"/>
    <n v="2"/>
    <n v="27"/>
    <s v="Wieprzowina mielona"/>
    <n v="0"/>
    <s v=""/>
    <n v="12.5"/>
  </r>
  <r>
    <x v="273"/>
    <n v="3"/>
    <n v="206"/>
    <s v="Wiejska Zagroda Wieprzowina z Koniną"/>
    <n v="0"/>
    <s v=""/>
    <n v="12.5"/>
  </r>
  <r>
    <x v="273"/>
    <n v="3"/>
    <n v="7"/>
    <s v="Dog's Profit Pro Food Jeleń"/>
    <n v="0"/>
    <s v=""/>
    <n v="12.5"/>
  </r>
  <r>
    <x v="274"/>
    <n v="1"/>
    <n v="100"/>
    <s v="Brit Premium by Nature Chicken with Hearts "/>
    <n v="0"/>
    <s v=""/>
    <n v="12.5"/>
  </r>
  <r>
    <x v="274"/>
    <n v="1"/>
    <n v="28"/>
    <s v="Wieprzowina skrawki"/>
    <n v="0"/>
    <s v=""/>
    <n v="12.5"/>
  </r>
  <r>
    <x v="274"/>
    <n v="1"/>
    <n v="3"/>
    <s v="Brit Care Dog Functional Snack Dental Jeleń"/>
    <n v="0"/>
    <s v=""/>
    <n v="12.5"/>
  </r>
  <r>
    <x v="274"/>
    <n v="2"/>
    <n v="100"/>
    <s v="Wiejska Zagroda Indyk z Królikiem"/>
    <n v="0"/>
    <s v=""/>
    <n v="12.5"/>
  </r>
  <r>
    <x v="274"/>
    <n v="2"/>
    <n v="12"/>
    <s v="Wieprzowina skrawki"/>
    <n v="0"/>
    <s v=""/>
    <n v="12.5"/>
  </r>
  <r>
    <x v="274"/>
    <n v="2"/>
    <n v="10"/>
    <s v="Dog's Profit Pro Food Jeleń"/>
    <n v="0"/>
    <s v=""/>
    <n v="12.5"/>
  </r>
  <r>
    <x v="274"/>
    <n v="3"/>
    <n v="49"/>
    <s v="Brit Premium by Nature Chicken with Hearts "/>
    <n v="0"/>
    <s v=""/>
    <n v="12.5"/>
  </r>
  <r>
    <x v="275"/>
    <n v="1"/>
    <n v="100"/>
    <s v="Brit Premium by Nature Chicken with Hearts "/>
    <n v="0"/>
    <s v=""/>
    <n v="12.5"/>
  </r>
  <r>
    <x v="275"/>
    <n v="1"/>
    <n v="37"/>
    <s v="Wieprzowina mielona"/>
    <n v="0"/>
    <s v=""/>
    <n v="12.5"/>
  </r>
  <r>
    <x v="275"/>
    <n v="2"/>
    <n v="80"/>
    <s v="Wiejska Zagroda Jagnięcina ze Szpinakiem"/>
    <n v="305.2"/>
    <n v="1.0540184453227932"/>
    <n v="12.5"/>
  </r>
  <r>
    <x v="275"/>
    <n v="3"/>
    <n v="164"/>
    <s v="Brit Premium by Nature Chicken with Hearts "/>
    <n v="0"/>
    <s v=""/>
    <n v="12.5"/>
  </r>
  <r>
    <x v="276"/>
    <n v="1"/>
    <n v="88"/>
    <s v="Brit Premium by Nature Pork with Trachea"/>
    <n v="0"/>
    <s v=""/>
    <n v="12.5"/>
  </r>
  <r>
    <x v="276"/>
    <n v="1"/>
    <n v="12"/>
    <s v="Brit Care Dog Functional Snack Dental Jeleń"/>
    <n v="0"/>
    <s v=""/>
    <n v="12.5"/>
  </r>
  <r>
    <x v="276"/>
    <n v="2"/>
    <n v="71"/>
    <s v="Wiejska Zagroda Ryby Morskie"/>
    <n v="0"/>
    <s v=""/>
    <n v="12.5"/>
  </r>
  <r>
    <x v="276"/>
    <n v="2"/>
    <n v="22"/>
    <s v="Wieprzowina skrawki"/>
    <n v="0"/>
    <s v=""/>
    <n v="12.5"/>
  </r>
  <r>
    <x v="276"/>
    <n v="3"/>
    <n v="234"/>
    <s v="Brit Premium by Nature Pork with Trachea"/>
    <n v="0"/>
    <s v=""/>
    <n v="12.5"/>
  </r>
  <r>
    <x v="276"/>
    <n v="3"/>
    <n v="91"/>
    <s v="Wieprzowina mielona"/>
    <n v="0"/>
    <s v=""/>
    <n v="12.5"/>
  </r>
  <r>
    <x v="276"/>
    <n v="3"/>
    <n v="4"/>
    <s v="Orlando Ciasteczka"/>
    <n v="0"/>
    <s v=""/>
    <n v="12.5"/>
  </r>
  <r>
    <x v="277"/>
    <n v="1"/>
    <n v="88"/>
    <s v="Brit Premium by Nature Pork with Trachea"/>
    <n v="0"/>
    <s v=""/>
    <n v="12.5"/>
  </r>
  <r>
    <x v="277"/>
    <n v="1"/>
    <n v="30"/>
    <s v="Chrząstka wieprzowa"/>
    <n v="0"/>
    <s v=""/>
    <n v="12.5"/>
  </r>
  <r>
    <x v="277"/>
    <n v="2"/>
    <n v="75"/>
    <s v="Wiejska Zagroda Jagnięcina z Kaczką"/>
    <n v="0"/>
    <s v=""/>
    <n v="12.5"/>
  </r>
  <r>
    <x v="277"/>
    <n v="2"/>
    <n v="90"/>
    <s v="Wieprzowina mielona"/>
    <n v="0"/>
    <s v=""/>
    <n v="12.5"/>
  </r>
  <r>
    <x v="277"/>
    <n v="2"/>
    <n v="17"/>
    <s v="Pedigree Rodeo"/>
    <n v="0"/>
    <s v=""/>
    <n v="12.5"/>
  </r>
  <r>
    <x v="277"/>
    <n v="3"/>
    <n v="200"/>
    <s v="Brit Mono Protein Lamb"/>
    <n v="0"/>
    <s v=""/>
    <n v="12.5"/>
  </r>
  <r>
    <x v="278"/>
    <n v="1"/>
    <n v="100"/>
    <s v="Brit Mono Protein Lamb"/>
    <n v="0"/>
    <s v=""/>
    <n v="12.5"/>
  </r>
  <r>
    <x v="278"/>
    <n v="1"/>
    <n v="16"/>
    <s v="Kurczak skrawki"/>
    <n v="0"/>
    <s v=""/>
    <n v="12.5"/>
  </r>
  <r>
    <x v="278"/>
    <n v="1"/>
    <n v="50"/>
    <s v="Jajko gotowane"/>
    <n v="0"/>
    <s v=""/>
    <n v="12.5"/>
  </r>
  <r>
    <x v="278"/>
    <n v="2"/>
    <n v="84"/>
    <s v="Wiejska Zagroda Jagnięcina ze Szpinakiem"/>
    <n v="320.45999999999998"/>
    <n v="1.1067193675889329"/>
    <n v="12.5"/>
  </r>
  <r>
    <x v="278"/>
    <n v="2"/>
    <n v="10"/>
    <s v="Brit Care Dog Functional Snack Dental Jeleń"/>
    <n v="0"/>
    <s v=""/>
    <n v="12.5"/>
  </r>
  <r>
    <x v="278"/>
    <n v="3"/>
    <n v="100"/>
    <s v="Brit Mono Protein Lamb"/>
    <n v="0"/>
    <s v=""/>
    <n v="12.5"/>
  </r>
  <r>
    <x v="278"/>
    <n v="3"/>
    <n v="200"/>
    <s v="Brit Mono Protein Rabbit"/>
    <n v="0"/>
    <s v=""/>
    <n v="12.5"/>
  </r>
  <r>
    <x v="278"/>
    <n v="3"/>
    <n v="4"/>
    <s v="Orlando Ciasteczka"/>
    <n v="0"/>
    <s v=""/>
    <n v="12.5"/>
  </r>
  <r>
    <x v="279"/>
    <n v="1"/>
    <n v="8"/>
    <s v="Orlando Ciasteczka"/>
    <n v="0"/>
    <s v=""/>
    <n v="12.5"/>
  </r>
  <r>
    <x v="279"/>
    <n v="2"/>
    <n v="104"/>
    <s v="Wiejska Zagroda Indyk z Królikiem"/>
    <n v="0"/>
    <s v=""/>
    <n v="12.5"/>
  </r>
  <r>
    <x v="279"/>
    <n v="2"/>
    <n v="10"/>
    <s v="Brit Care Dog Functional Snack Mineral Ham"/>
    <n v="0"/>
    <s v=""/>
    <n v="12.5"/>
  </r>
  <r>
    <x v="279"/>
    <n v="3"/>
    <n v="203"/>
    <s v="Brit Mono Protein Rabbit"/>
    <n v="0"/>
    <s v=""/>
    <n v="12.5"/>
  </r>
  <r>
    <x v="279"/>
    <n v="3"/>
    <n v="136"/>
    <s v="Wiejska Zagroda Sarna z Przepiórką"/>
    <n v="0"/>
    <s v=""/>
    <n v="12.5"/>
  </r>
  <r>
    <x v="280"/>
    <n v="1"/>
    <n v="111"/>
    <s v="Wiejska Zagroda Sarna z Przepiórką"/>
    <n v="0"/>
    <s v=""/>
    <n v="12.5"/>
  </r>
  <r>
    <x v="280"/>
    <n v="1"/>
    <n v="4"/>
    <s v="Orlando Ciasteczka"/>
    <n v="0"/>
    <s v=""/>
    <n v="12.5"/>
  </r>
  <r>
    <x v="280"/>
    <n v="2"/>
    <n v="20"/>
    <s v="Gulaszowe indyk"/>
    <n v="0"/>
    <s v=""/>
    <n v="12.5"/>
  </r>
  <r>
    <x v="280"/>
    <n v="2"/>
    <n v="3"/>
    <s v="Kurczak skrawki"/>
    <n v="0"/>
    <s v=""/>
    <n v="12.5"/>
  </r>
  <r>
    <x v="280"/>
    <n v="2"/>
    <n v="74"/>
    <s v="Wiejska Zagroda Monoproteinowy Łosoś"/>
    <n v="0"/>
    <s v=""/>
    <n v="12.5"/>
  </r>
  <r>
    <x v="280"/>
    <n v="2"/>
    <n v="10"/>
    <s v="Brit Care Dog Functional Snack Mineral Ham"/>
    <n v="0"/>
    <s v=""/>
    <n v="12.5"/>
  </r>
  <r>
    <x v="280"/>
    <n v="3"/>
    <n v="40"/>
    <s v="Kurczak skrawki"/>
    <n v="0"/>
    <s v=""/>
    <n v="12.5"/>
  </r>
  <r>
    <x v="280"/>
    <n v="3"/>
    <n v="153"/>
    <s v="Wiejska Zagroda Sarna z Przepiórką"/>
    <n v="0"/>
    <s v=""/>
    <n v="12.5"/>
  </r>
  <r>
    <x v="280"/>
    <n v="3"/>
    <n v="110"/>
    <s v="Wiejska Zagroda MONO Kaczka"/>
    <n v="0"/>
    <s v=""/>
    <n v="12.5"/>
  </r>
  <r>
    <x v="280"/>
    <n v="3"/>
    <n v="8"/>
    <s v="Orlando Ciasteczka"/>
    <n v="0"/>
    <s v=""/>
    <n v="12.5"/>
  </r>
  <r>
    <x v="281"/>
    <n v="1"/>
    <n v="50"/>
    <s v="Wiejska Zagroda MONO Kaczka"/>
    <n v="0"/>
    <s v=""/>
    <n v="12.5"/>
  </r>
  <r>
    <x v="281"/>
    <n v="1"/>
    <n v="50"/>
    <s v="Brit Mono Protein Turkey"/>
    <n v="0"/>
    <s v=""/>
    <n v="12.5"/>
  </r>
  <r>
    <x v="281"/>
    <n v="2"/>
    <n v="22"/>
    <s v="Gulaszowe indyk"/>
    <n v="0"/>
    <s v=""/>
    <n v="12.5"/>
  </r>
  <r>
    <x v="281"/>
    <n v="2"/>
    <n v="90"/>
    <s v="Wiejska Zagroda Indyk z Gęsią sucha"/>
    <n v="0"/>
    <s v=""/>
    <n v="12.5"/>
  </r>
  <r>
    <x v="281"/>
    <n v="2"/>
    <n v="10"/>
    <s v="Brit Care Dog Functional Snack Mineral Ham"/>
    <n v="0"/>
    <s v=""/>
    <n v="12.5"/>
  </r>
  <r>
    <x v="281"/>
    <n v="3"/>
    <n v="100"/>
    <s v="Wiejska Zagroda MONO Kaczka"/>
    <n v="0"/>
    <s v=""/>
    <n v="12.5"/>
  </r>
  <r>
    <x v="281"/>
    <n v="3"/>
    <n v="100"/>
    <s v="Brit Mono Protein Turkey"/>
    <n v="0"/>
    <s v=""/>
    <n v="12.5"/>
  </r>
  <r>
    <x v="281"/>
    <n v="3"/>
    <n v="58"/>
    <s v="Gulaszowe indyk"/>
    <n v="0"/>
    <s v=""/>
    <n v="12.5"/>
  </r>
  <r>
    <x v="281"/>
    <n v="3"/>
    <n v="8"/>
    <s v="Orlando Ciasteczka"/>
    <n v="0"/>
    <s v=""/>
    <n v="12.5"/>
  </r>
  <r>
    <x v="282"/>
    <n v="1"/>
    <n v="50"/>
    <s v="Wiejska Zagroda MONO Kaczka"/>
    <n v="0"/>
    <s v=""/>
    <n v="12.5"/>
  </r>
  <r>
    <x v="282"/>
    <n v="1"/>
    <n v="40"/>
    <s v="Brit Mono Protein Turkey"/>
    <n v="0"/>
    <s v=""/>
    <n v="12.5"/>
  </r>
  <r>
    <x v="282"/>
    <n v="2"/>
    <n v="100"/>
    <s v="Wiejska Zagroda Wieprzowina z Jeleniem"/>
    <n v="0"/>
    <s v=""/>
    <n v="12.5"/>
  </r>
  <r>
    <x v="282"/>
    <n v="2"/>
    <n v="40"/>
    <s v="Kurczak skrawki"/>
    <n v="0"/>
    <s v=""/>
    <n v="12.5"/>
  </r>
  <r>
    <x v="282"/>
    <n v="3"/>
    <n v="90"/>
    <s v="Wiejska Zagroda MONO Kaczka"/>
    <n v="0"/>
    <s v=""/>
    <n v="12.5"/>
  </r>
  <r>
    <x v="282"/>
    <n v="3"/>
    <n v="80"/>
    <s v="Brit Mono Protein Turkey"/>
    <n v="0"/>
    <s v=""/>
    <n v="12.5"/>
  </r>
  <r>
    <x v="282"/>
    <n v="3"/>
    <n v="14"/>
    <s v="Wieprzowina skrawki"/>
    <n v="0"/>
    <s v=""/>
    <n v="12.5"/>
  </r>
  <r>
    <x v="283"/>
    <n v="1"/>
    <n v="33"/>
    <s v="Brit Mono Protein Turkey"/>
    <n v="0"/>
    <s v=""/>
    <n v="12.5"/>
  </r>
  <r>
    <x v="283"/>
    <n v="1"/>
    <n v="27"/>
    <s v="Wieprzowina skrawki"/>
    <n v="0"/>
    <s v=""/>
    <n v="12.5"/>
  </r>
  <r>
    <x v="283"/>
    <n v="1"/>
    <n v="6"/>
    <s v="Orlando Ciasteczka"/>
    <n v="0"/>
    <s v=""/>
    <n v="12.5"/>
  </r>
  <r>
    <x v="283"/>
    <n v="2"/>
    <n v="84"/>
    <s v="Wiejska Zagroda Indyk z Gęsią sucha"/>
    <n v="0"/>
    <s v=""/>
    <n v="12.5"/>
  </r>
  <r>
    <x v="284"/>
    <n v="1"/>
    <n v="102"/>
    <s v="Brit Mono Protein Turkey"/>
    <n v="0"/>
    <s v=""/>
    <n v="12.5"/>
  </r>
  <r>
    <x v="284"/>
    <n v="1"/>
    <n v="2"/>
    <s v="Indyk gotowany"/>
    <n v="0"/>
    <s v=""/>
    <n v="12.5"/>
  </r>
  <r>
    <x v="284"/>
    <n v="1"/>
    <n v="25"/>
    <s v="Indyk gotowany"/>
    <n v="0"/>
    <s v=""/>
    <n v="12.5"/>
  </r>
  <r>
    <x v="284"/>
    <n v="2"/>
    <n v="10"/>
    <s v="Brit Care Dog Functional Snack Mineral Ham"/>
    <n v="0"/>
    <s v=""/>
    <n v="12.5"/>
  </r>
  <r>
    <x v="284"/>
    <n v="2"/>
    <n v="100"/>
    <s v="Wiejska Zagroda Monoproteinowy Łosoś"/>
    <n v="0"/>
    <s v=""/>
    <n v="12.5"/>
  </r>
  <r>
    <x v="284"/>
    <n v="2"/>
    <n v="8"/>
    <s v="Orlando Ciasteczka"/>
    <n v="0"/>
    <s v=""/>
    <n v="12.5"/>
  </r>
  <r>
    <x v="284"/>
    <n v="3"/>
    <n v="137"/>
    <s v="Wiejska Zagroda Sarna z Przepiórką"/>
    <n v="0"/>
    <s v=""/>
    <n v="12.5"/>
  </r>
  <r>
    <x v="284"/>
    <n v="3"/>
    <n v="25"/>
    <s v="Indyk gotowany"/>
    <n v="0"/>
    <s v=""/>
    <n v="12.5"/>
  </r>
  <r>
    <x v="285"/>
    <n v="1"/>
    <n v="100"/>
    <s v="Wiejska Zagroda Sarna z Przepiórką"/>
    <n v="0"/>
    <s v=""/>
    <n v="12.5"/>
  </r>
  <r>
    <x v="285"/>
    <n v="1"/>
    <n v="10"/>
    <s v="Indyk gotowany"/>
    <n v="0"/>
    <s v=""/>
    <n v="12.5"/>
  </r>
  <r>
    <x v="285"/>
    <n v="1"/>
    <n v="44"/>
    <s v="Jajko gotowane"/>
    <n v="0"/>
    <s v=""/>
    <n v="12.5"/>
  </r>
  <r>
    <x v="285"/>
    <n v="1"/>
    <n v="8"/>
    <s v="Orlando Ciasteczka"/>
    <n v="0"/>
    <s v=""/>
    <n v="12.5"/>
  </r>
  <r>
    <x v="285"/>
    <n v="1"/>
    <n v="25"/>
    <s v="Indyk gotowany"/>
    <n v="0"/>
    <s v=""/>
    <n v="12.5"/>
  </r>
  <r>
    <x v="285"/>
    <n v="2"/>
    <n v="10"/>
    <s v="Brit Care Dog Functional Snack Mineral Ham"/>
    <n v="0"/>
    <s v=""/>
    <n v="12.5"/>
  </r>
  <r>
    <x v="285"/>
    <n v="2"/>
    <n v="100"/>
    <s v="Wiejska Zagroda Cielęcina z Pstrągiem"/>
    <n v="0"/>
    <s v=""/>
    <n v="12.5"/>
  </r>
  <r>
    <x v="285"/>
    <n v="3"/>
    <n v="153"/>
    <s v="Wiejska Zagroda Sarna z Przepiórką"/>
    <n v="0"/>
    <s v=""/>
    <n v="12.5"/>
  </r>
  <r>
    <x v="285"/>
    <n v="3"/>
    <n v="47"/>
    <s v="Indyk gotowany"/>
    <n v="0"/>
    <s v=""/>
    <n v="12.5"/>
  </r>
  <r>
    <x v="285"/>
    <n v="3"/>
    <n v="4"/>
    <s v="Orlando Ciasteczka"/>
    <n v="0"/>
    <s v=""/>
    <n v="12.5"/>
  </r>
  <r>
    <x v="286"/>
    <n v="1"/>
    <n v="100"/>
    <s v="Brit Premium by Nature Pork with Trachea"/>
    <n v="0"/>
    <s v=""/>
    <n v="12.5"/>
  </r>
  <r>
    <x v="286"/>
    <n v="2"/>
    <n v="78"/>
    <s v="Wiejska Zagroda Wieprzowina z Jeleniem"/>
    <n v="0"/>
    <s v=""/>
    <n v="12.5"/>
  </r>
  <r>
    <x v="286"/>
    <n v="2"/>
    <n v="54"/>
    <s v="Wieprzowina skrawki"/>
    <n v="0"/>
    <s v=""/>
    <n v="12.5"/>
  </r>
  <r>
    <x v="286"/>
    <n v="3"/>
    <n v="138"/>
    <s v="Brit Premium by Nature Pork with Trachea"/>
    <n v="0"/>
    <s v=""/>
    <n v="12.5"/>
  </r>
  <r>
    <x v="286"/>
    <n v="3"/>
    <n v="30"/>
    <s v="Wieprzowina skrawki"/>
    <n v="0"/>
    <s v=""/>
    <n v="12.5"/>
  </r>
  <r>
    <x v="287"/>
    <n v="2"/>
    <n v="100"/>
    <s v="Wiejska Zagroda Indyk z Gęsią sucha"/>
    <n v="0"/>
    <s v=""/>
    <n v="12.5"/>
  </r>
  <r>
    <x v="287"/>
    <n v="3"/>
    <n v="153"/>
    <s v="Brit Premium by Nature Pork with Trachea"/>
    <n v="0"/>
    <s v=""/>
    <n v="12.5"/>
  </r>
  <r>
    <x v="287"/>
    <n v="3"/>
    <n v="100"/>
    <s v="Wiejska Zagroda Mięsna Uczta"/>
    <n v="0"/>
    <s v=""/>
    <n v="12.5"/>
  </r>
  <r>
    <x v="288"/>
    <n v="1"/>
    <n v="100"/>
    <s v="Wiejska Zagroda Mięsna Uczta"/>
    <n v="0"/>
    <s v=""/>
    <n v="12.5"/>
  </r>
  <r>
    <x v="288"/>
    <n v="1"/>
    <n v="10"/>
    <s v="Brit Care Dog Functional Snack Mineral Ham"/>
    <n v="0"/>
    <s v=""/>
    <n v="12.5"/>
  </r>
  <r>
    <x v="288"/>
    <n v="2"/>
    <n v="100"/>
    <s v="Wiejska Zagroda Monoproteinowy Łosoś"/>
    <n v="0"/>
    <s v=""/>
    <n v="12.5"/>
  </r>
  <r>
    <x v="288"/>
    <n v="2"/>
    <n v="50"/>
    <s v="Wieprzowina mielona"/>
    <n v="0"/>
    <s v=""/>
    <n v="12.5"/>
  </r>
  <r>
    <x v="288"/>
    <n v="2"/>
    <n v="10"/>
    <s v="Wieprzowina mielona"/>
    <n v="0"/>
    <s v=""/>
    <n v="12.5"/>
  </r>
  <r>
    <x v="288"/>
    <n v="2"/>
    <n v="15"/>
    <s v="Wieprzowina mielona"/>
    <n v="0"/>
    <s v=""/>
    <n v="12.5"/>
  </r>
  <r>
    <x v="288"/>
    <n v="3"/>
    <n v="200"/>
    <s v="Wiejska Zagroda Mięsna Uczta"/>
    <n v="0"/>
    <s v=""/>
    <n v="12.5"/>
  </r>
  <r>
    <x v="289"/>
    <n v="1"/>
    <n v="120"/>
    <s v="Brit Mono Protein Beef &amp; Rice"/>
    <n v="0"/>
    <n v="0.65099457504520797"/>
    <n v="12.5"/>
  </r>
  <r>
    <x v="289"/>
    <n v="1"/>
    <n v="15"/>
    <s v="Wieprzowina mielona"/>
    <n v="0"/>
    <s v=""/>
    <n v="12.5"/>
  </r>
  <r>
    <x v="289"/>
    <n v="1"/>
    <n v="10"/>
    <s v="Brit Care Dog Functional Snack Mineral Ham"/>
    <n v="0"/>
    <s v=""/>
    <n v="12.5"/>
  </r>
  <r>
    <x v="289"/>
    <n v="3"/>
    <n v="79"/>
    <s v="Wieprzowina mielona"/>
    <n v="0"/>
    <s v=""/>
    <n v="12.5"/>
  </r>
  <r>
    <x v="289"/>
    <n v="3"/>
    <n v="132"/>
    <s v="Brit Mono Protein Beef &amp; Rice"/>
    <n v="0"/>
    <n v="0.71609403254972881"/>
    <n v="12.5"/>
  </r>
  <r>
    <x v="290"/>
    <n v="2"/>
    <n v="100"/>
    <s v="Wiejska Zagroda Wieprzowina z Jeleniem"/>
    <n v="0"/>
    <s v=""/>
    <n v="12.5"/>
  </r>
  <r>
    <x v="290"/>
    <n v="2"/>
    <n v="7"/>
    <s v="Brit Care Dog Functional Snack Mineral Ham"/>
    <n v="0"/>
    <s v=""/>
    <n v="12.5"/>
  </r>
  <r>
    <x v="290"/>
    <n v="3"/>
    <n v="148"/>
    <s v="Brit Mono Protein Beef &amp; Rice"/>
    <n v="0"/>
    <n v="0.80289330922242319"/>
    <n v="12.5"/>
  </r>
  <r>
    <x v="290"/>
    <n v="3"/>
    <n v="100"/>
    <s v="Wiejska Zagroda MONO Kurczak"/>
    <n v="0"/>
    <s v=""/>
    <n v="12.5"/>
  </r>
  <r>
    <x v="290"/>
    <n v="3"/>
    <n v="10"/>
    <s v="Jabłko"/>
    <n v="0"/>
    <s v=""/>
    <n v="12.5"/>
  </r>
  <r>
    <x v="291"/>
    <n v="1"/>
    <n v="200"/>
    <s v="Wiejska Zagroda MONO Kurczak"/>
    <n v="0"/>
    <s v=""/>
    <n v="12.5"/>
  </r>
  <r>
    <x v="291"/>
    <n v="2"/>
    <n v="35"/>
    <s v="Wiejska Zagroda Indyk z Gęsią sucha"/>
    <n v="0"/>
    <s v=""/>
    <n v="12.5"/>
  </r>
  <r>
    <x v="291"/>
    <n v="2"/>
    <n v="5"/>
    <s v="Banan"/>
    <n v="0"/>
    <s v=""/>
    <n v="12.5"/>
  </r>
  <r>
    <x v="291"/>
    <n v="2"/>
    <n v="10"/>
    <s v="Jabłko"/>
    <n v="0"/>
    <s v=""/>
    <n v="12.5"/>
  </r>
  <r>
    <x v="291"/>
    <n v="3"/>
    <n v="90"/>
    <s v="Wiejska Zagroda MONO Kurczak"/>
    <n v="0"/>
    <s v=""/>
    <n v="12.5"/>
  </r>
  <r>
    <x v="291"/>
    <n v="3"/>
    <n v="70"/>
    <s v="Brit Mono Protein Turkey &amp; Sweet Potato"/>
    <n v="0"/>
    <n v="0.34017278617710583"/>
    <n v="12.5"/>
  </r>
  <r>
    <x v="292"/>
    <n v="1"/>
    <n v="100"/>
    <s v="Brit Mono Protein Turkey &amp; Sweet Potato"/>
    <n v="0"/>
    <n v="0.48596112311015122"/>
    <n v="12.5"/>
  </r>
  <r>
    <x v="292"/>
    <n v="1"/>
    <n v="50"/>
    <s v="Jajko gotowane"/>
    <n v="0"/>
    <s v=""/>
    <n v="12.5"/>
  </r>
  <r>
    <x v="292"/>
    <n v="1"/>
    <n v="8"/>
    <s v="Orlando Ciasteczka"/>
    <n v="0"/>
    <s v=""/>
    <n v="12.5"/>
  </r>
  <r>
    <x v="292"/>
    <n v="2"/>
    <n v="64"/>
    <s v="Wiejska Zagroda Wieprzowina z Jeleniem"/>
    <n v="0"/>
    <s v=""/>
    <n v="12.5"/>
  </r>
  <r>
    <x v="292"/>
    <n v="2"/>
    <n v="6"/>
    <s v="Wieprzowina mielona"/>
    <n v="0"/>
    <s v=""/>
    <n v="12.5"/>
  </r>
  <r>
    <x v="292"/>
    <n v="3"/>
    <n v="34"/>
    <s v="Wieprzowina mielona"/>
    <n v="0"/>
    <s v=""/>
    <n v="12.5"/>
  </r>
  <r>
    <x v="292"/>
    <n v="3"/>
    <n v="150"/>
    <s v="Brit Mono Protein Turkey &amp; Sweet Potato"/>
    <n v="0"/>
    <n v="0.7289416846652268"/>
    <n v="12.5"/>
  </r>
  <r>
    <x v="293"/>
    <n v="2"/>
    <n v="100"/>
    <s v="Wiejska Zagroda Monoproteinowy Łosoś"/>
    <n v="0"/>
    <s v=""/>
    <n v="12.5"/>
  </r>
  <r>
    <x v="293"/>
    <n v="2"/>
    <n v="21"/>
    <s v="Wieprzowina mielona"/>
    <n v="0"/>
    <s v=""/>
    <n v="12.5"/>
  </r>
  <r>
    <x v="293"/>
    <n v="2"/>
    <n v="4"/>
    <s v="Orlando Ciasteczka"/>
    <n v="0"/>
    <s v=""/>
    <n v="12.5"/>
  </r>
  <r>
    <x v="293"/>
    <n v="3"/>
    <n v="90"/>
    <s v="Brit Mono Protein Turkey &amp; Sweet Potato"/>
    <n v="0"/>
    <n v="0.43736501079913609"/>
    <n v="12.5"/>
  </r>
  <r>
    <x v="293"/>
    <n v="3"/>
    <n v="67"/>
    <s v="Wieprzowina mielona"/>
    <n v="0"/>
    <s v=""/>
    <n v="12.5"/>
  </r>
  <r>
    <x v="293"/>
    <n v="3"/>
    <n v="110"/>
    <s v="Wiejska Zagroda Jeleń z Wieprzowiną"/>
    <n v="0"/>
    <s v=""/>
    <n v="12.5"/>
  </r>
  <r>
    <x v="294"/>
    <n v="1"/>
    <n v="110"/>
    <s v="Wiejska Zagroda Jeleń z Wieprzowiną"/>
    <n v="0"/>
    <s v=""/>
    <n v="12.5"/>
  </r>
  <r>
    <x v="294"/>
    <n v="2"/>
    <n v="100"/>
    <s v="Wiejska Zagroda Indyk z Gęsią sucha"/>
    <n v="0"/>
    <s v=""/>
    <n v="12.5"/>
  </r>
  <r>
    <x v="294"/>
    <n v="3"/>
    <n v="173"/>
    <s v="Wiejska Zagroda Jeleń z Wieprzowiną"/>
    <n v="0"/>
    <s v=""/>
    <n v="12.5"/>
  </r>
  <r>
    <x v="294"/>
    <n v="3"/>
    <n v="87"/>
    <s v="Wieprzowina mielona"/>
    <n v="0"/>
    <s v=""/>
    <n v="12.5"/>
  </r>
  <r>
    <x v="295"/>
    <n v="1"/>
    <n v="150"/>
    <s v="Brit Premium by Nature Chicken with Hearts "/>
    <n v="0"/>
    <s v=""/>
    <n v="12.5"/>
  </r>
  <r>
    <x v="295"/>
    <n v="2"/>
    <n v="100"/>
    <s v="Wiejska Zagroda Cielęcina z Pstrągiem"/>
    <n v="0"/>
    <s v=""/>
    <n v="12.5"/>
  </r>
  <r>
    <x v="295"/>
    <n v="3"/>
    <n v="67"/>
    <s v="Brit Premium by Nature Chicken with Hearts "/>
    <n v="0"/>
    <s v=""/>
    <n v="12.5"/>
  </r>
  <r>
    <x v="295"/>
    <n v="3"/>
    <n v="4"/>
    <s v="Orlando Ciasteczka"/>
    <n v="0"/>
    <s v=""/>
    <n v="12.5"/>
  </r>
  <r>
    <x v="296"/>
    <n v="1"/>
    <n v="100"/>
    <s v="Brit Premium by Nature Chicken with Hearts "/>
    <n v="0"/>
    <s v=""/>
    <n v="12.5"/>
  </r>
  <r>
    <x v="296"/>
    <n v="1"/>
    <n v="20"/>
    <s v="Gulaszowe indyk"/>
    <n v="0"/>
    <s v=""/>
    <n v="12.5"/>
  </r>
  <r>
    <x v="296"/>
    <n v="1"/>
    <n v="11"/>
    <s v="Mini Rollsy z Sarny"/>
    <n v="0"/>
    <s v=""/>
    <n v="12.5"/>
  </r>
  <r>
    <x v="296"/>
    <n v="2"/>
    <n v="100"/>
    <s v="Wiejska Zagroda Cielęcina z Pstrągiem"/>
    <n v="0"/>
    <s v=""/>
    <n v="12.5"/>
  </r>
  <r>
    <x v="296"/>
    <n v="2"/>
    <n v="4"/>
    <s v="Orlando Ciasteczka"/>
    <n v="0"/>
    <s v=""/>
    <n v="12.5"/>
  </r>
  <r>
    <x v="296"/>
    <n v="3"/>
    <n v="80"/>
    <s v="Brit Premium by Nature Chicken with Hearts "/>
    <n v="0"/>
    <s v=""/>
    <n v="12.5"/>
  </r>
  <r>
    <x v="296"/>
    <n v="3"/>
    <n v="20"/>
    <s v="Gulaszowe indyk"/>
    <n v="0"/>
    <s v=""/>
    <n v="12.5"/>
  </r>
  <r>
    <x v="296"/>
    <n v="3"/>
    <n v="150"/>
    <s v="Wiejska Zagroda Wieprzowina z Koniną"/>
    <n v="0"/>
    <s v=""/>
    <n v="12.5"/>
  </r>
  <r>
    <x v="296"/>
    <n v="3"/>
    <n v="4"/>
    <s v="Orlando Ciasteczka"/>
    <n v="0"/>
    <s v=""/>
    <n v="12.5"/>
  </r>
  <r>
    <x v="297"/>
    <n v="1"/>
    <n v="100"/>
    <s v="Wiejska Zagroda Wieprzowina z Koniną"/>
    <n v="0"/>
    <s v=""/>
    <n v="12.5"/>
  </r>
  <r>
    <x v="297"/>
    <n v="2"/>
    <n v="100"/>
    <s v="Wiejska Zagroda Wieprzowina z Jeleniem"/>
    <n v="0"/>
    <s v=""/>
    <n v="12.5"/>
  </r>
  <r>
    <x v="297"/>
    <n v="2"/>
    <n v="20"/>
    <s v="Gulaszowe indyk"/>
    <n v="0"/>
    <s v=""/>
    <n v="12.5"/>
  </r>
  <r>
    <x v="297"/>
    <n v="2"/>
    <n v="4"/>
    <s v="Orlando Ciasteczka"/>
    <n v="0"/>
    <s v=""/>
    <n v="12.5"/>
  </r>
  <r>
    <x v="297"/>
    <n v="2"/>
    <n v="11"/>
    <s v="Mini Rollsy z Sarny"/>
    <n v="0"/>
    <s v=""/>
    <n v="12.5"/>
  </r>
  <r>
    <x v="297"/>
    <n v="3"/>
    <n v="157"/>
    <s v="Wiejska Zagroda Wieprzowina z Koniną"/>
    <n v="0"/>
    <s v=""/>
    <n v="12.5"/>
  </r>
  <r>
    <x v="297"/>
    <n v="3"/>
    <n v="23"/>
    <s v="Gulaszowe indyk"/>
    <n v="0"/>
    <s v=""/>
    <n v="12.5"/>
  </r>
  <r>
    <x v="297"/>
    <n v="3"/>
    <n v="50"/>
    <s v="Brit Premium by Nature Beef with Tripe"/>
    <n v="0"/>
    <s v=""/>
    <n v="12.5"/>
  </r>
  <r>
    <x v="297"/>
    <n v="3"/>
    <n v="4"/>
    <s v="Orlando Ciasteczka"/>
    <n v="0"/>
    <s v=""/>
    <n v="12.5"/>
  </r>
  <r>
    <x v="298"/>
    <n v="1"/>
    <n v="100"/>
    <s v="Brit Premium by Nature Beef with Tripe"/>
    <n v="0"/>
    <s v=""/>
    <n v="12.5"/>
  </r>
  <r>
    <x v="298"/>
    <n v="2"/>
    <n v="100"/>
    <s v="Wiejska Zagroda Monoproteinowy Łosoś"/>
    <n v="0"/>
    <s v=""/>
    <n v="12.5"/>
  </r>
  <r>
    <x v="298"/>
    <n v="2"/>
    <n v="11"/>
    <s v="Woolf Salmon Chunkies"/>
    <n v="0"/>
    <s v=""/>
    <n v="12.5"/>
  </r>
  <r>
    <x v="298"/>
    <n v="3"/>
    <n v="155"/>
    <s v="Brit Premium by Nature Beef with Tripe"/>
    <n v="0"/>
    <s v=""/>
    <n v="12.5"/>
  </r>
  <r>
    <x v="298"/>
    <n v="3"/>
    <n v="8"/>
    <s v="Orlando Ciasteczka"/>
    <n v="0"/>
    <s v=""/>
    <n v="12.5"/>
  </r>
  <r>
    <x v="299"/>
    <n v="1"/>
    <n v="108"/>
    <s v="Brit Premium by Nature Beef with Tripe"/>
    <n v="0"/>
    <s v=""/>
    <n v="12.5"/>
  </r>
  <r>
    <x v="299"/>
    <n v="1"/>
    <n v="47"/>
    <s v="Jajko gotowane"/>
    <n v="0"/>
    <s v=""/>
    <n v="12.5"/>
  </r>
  <r>
    <x v="299"/>
    <n v="2"/>
    <n v="100"/>
    <s v="Wiejska Zagroda Indyk z Gęsią sucha"/>
    <n v="0"/>
    <s v=""/>
    <n v="12.5"/>
  </r>
  <r>
    <x v="299"/>
    <n v="2"/>
    <n v="10"/>
    <s v="Woolf Salmon Chunkies"/>
    <n v="0"/>
    <s v=""/>
    <n v="12.5"/>
  </r>
  <r>
    <x v="299"/>
    <n v="3"/>
    <n v="250"/>
    <s v="Wiejska Zagroda Dzik z Wołowiną"/>
    <n v="0"/>
    <s v=""/>
    <n v="12.5"/>
  </r>
  <r>
    <x v="300"/>
    <n v="1"/>
    <n v="133"/>
    <s v="Wiejska Zagroda Dzik z Wołowiną"/>
    <n v="0"/>
    <s v=""/>
    <n v="12.5"/>
  </r>
  <r>
    <x v="300"/>
    <n v="2"/>
    <n v="40"/>
    <s v="Wiejska Zagroda Indyk z Gęsią sucha"/>
    <n v="0"/>
    <s v=""/>
    <n v="12.5"/>
  </r>
  <r>
    <x v="300"/>
    <n v="2"/>
    <n v="4"/>
    <s v="Orlando Ciasteczka"/>
    <n v="0"/>
    <s v=""/>
    <n v="12.5"/>
  </r>
  <r>
    <x v="300"/>
    <n v="2"/>
    <n v="10"/>
    <s v="Woolf Salmon Chunkies"/>
    <n v="0"/>
    <s v=""/>
    <n v="12.5"/>
  </r>
  <r>
    <x v="300"/>
    <n v="3"/>
    <n v="250"/>
    <s v="Wiejska Zagroda MONO Wołowina"/>
    <n v="0"/>
    <s v=""/>
    <n v="12.5"/>
  </r>
  <r>
    <x v="300"/>
    <n v="3"/>
    <n v="5"/>
    <s v="Jabłko"/>
    <n v="0"/>
    <s v=""/>
    <n v="12.5"/>
  </r>
  <r>
    <x v="301"/>
    <n v="1"/>
    <n v="127"/>
    <s v="Wiejska Zagroda MONO Wołowina"/>
    <n v="0"/>
    <s v=""/>
    <n v="12.5"/>
  </r>
  <r>
    <x v="301"/>
    <n v="1"/>
    <n v="95"/>
    <s v="Wiejska Zagroda Indyk z Królikiem"/>
    <n v="0"/>
    <s v=""/>
    <n v="12.5"/>
  </r>
  <r>
    <x v="301"/>
    <n v="1"/>
    <n v="4"/>
    <s v="Orlando Ciasteczka"/>
    <n v="0"/>
    <s v=""/>
    <n v="12.5"/>
  </r>
  <r>
    <x v="301"/>
    <n v="1"/>
    <n v="10"/>
    <s v="Jabłko"/>
    <n v="0"/>
    <s v=""/>
    <n v="12.5"/>
  </r>
  <r>
    <x v="301"/>
    <n v="2"/>
    <n v="15"/>
    <s v="Indyk gotowany"/>
    <n v="0"/>
    <s v=""/>
    <n v="12.5"/>
  </r>
  <r>
    <x v="301"/>
    <n v="2"/>
    <n v="20"/>
    <s v="Indyk gotowany"/>
    <n v="0"/>
    <s v=""/>
    <n v="12.5"/>
  </r>
  <r>
    <x v="301"/>
    <n v="2"/>
    <n v="100"/>
    <s v="Wiejska Zagroda Cielęcina z Pstrągiem"/>
    <n v="0"/>
    <s v=""/>
    <n v="12.5"/>
  </r>
  <r>
    <x v="301"/>
    <n v="2"/>
    <n v="10"/>
    <s v="Woolf Salmon Chunkies"/>
    <n v="0"/>
    <s v=""/>
    <n v="12.5"/>
  </r>
  <r>
    <x v="301"/>
    <n v="3"/>
    <n v="305"/>
    <s v="Wiejska Zagroda Indyk z Królikiem"/>
    <n v="0"/>
    <s v=""/>
    <n v="12.5"/>
  </r>
  <r>
    <x v="302"/>
    <n v="1"/>
    <n v="85"/>
    <s v="Brit Mono Protein Beef"/>
    <n v="0"/>
    <s v=""/>
    <n v="12.5"/>
  </r>
  <r>
    <x v="302"/>
    <n v="1"/>
    <n v="20"/>
    <s v="Indyk gotowany"/>
    <n v="0"/>
    <s v=""/>
    <n v="12.5"/>
  </r>
  <r>
    <x v="302"/>
    <n v="1"/>
    <n v="13"/>
    <s v="Wieprzowina mielona"/>
    <n v="0"/>
    <s v=""/>
    <n v="12.5"/>
  </r>
  <r>
    <x v="302"/>
    <n v="2"/>
    <n v="54"/>
    <s v="Wiejska Zagroda Monoproteinowy Łosoś"/>
    <n v="0"/>
    <s v=""/>
    <n v="12.5"/>
  </r>
  <r>
    <x v="302"/>
    <n v="2"/>
    <n v="10"/>
    <s v="Woolf Salmon Chunkies"/>
    <n v="0"/>
    <s v=""/>
    <n v="12.5"/>
  </r>
  <r>
    <x v="302"/>
    <n v="3"/>
    <n v="250"/>
    <s v="Brit Mono Protein Beef"/>
    <n v="0"/>
    <s v=""/>
    <n v="12.5"/>
  </r>
  <r>
    <x v="302"/>
    <n v="3"/>
    <n v="30"/>
    <s v="Indyk gotowany"/>
    <n v="0"/>
    <s v=""/>
    <n v="12.5"/>
  </r>
  <r>
    <x v="303"/>
    <n v="1"/>
    <n v="70"/>
    <s v="Brit Mono Protein Beef"/>
    <n v="0"/>
    <s v=""/>
    <n v="12.5"/>
  </r>
  <r>
    <x v="303"/>
    <n v="1"/>
    <n v="100"/>
    <s v="Wiejska Zagroda Sarna z Przepiórką"/>
    <n v="0"/>
    <s v=""/>
    <n v="12.5"/>
  </r>
  <r>
    <x v="303"/>
    <n v="2"/>
    <n v="100"/>
    <s v="Wiejska Zagroda Cielęcina z Pstrągiem"/>
    <n v="0"/>
    <s v=""/>
    <n v="12.5"/>
  </r>
  <r>
    <x v="303"/>
    <n v="2"/>
    <n v="10"/>
    <s v="Woolf Salmon Chunkies"/>
    <n v="0"/>
    <s v=""/>
    <n v="12.5"/>
  </r>
  <r>
    <x v="303"/>
    <n v="2"/>
    <n v="4"/>
    <s v="Orlando Ciasteczka"/>
    <n v="0"/>
    <s v=""/>
    <n v="12.5"/>
  </r>
  <r>
    <x v="303"/>
    <n v="3"/>
    <n v="161"/>
    <s v="Wiejska Zagroda Sarna z Przepiórką"/>
    <n v="0"/>
    <s v=""/>
    <n v="12.5"/>
  </r>
  <r>
    <x v="303"/>
    <n v="3"/>
    <n v="15"/>
    <s v="Wieprzowina mielona"/>
    <n v="0"/>
    <s v=""/>
    <n v="12.5"/>
  </r>
  <r>
    <x v="304"/>
    <n v="1"/>
    <n v="130"/>
    <s v="Wiejska Zagroda Sarna z Przepiórką"/>
    <n v="0"/>
    <s v=""/>
    <n v="12.5"/>
  </r>
  <r>
    <x v="304"/>
    <n v="1"/>
    <n v="50"/>
    <s v="Wieprzowina mielona"/>
    <n v="0"/>
    <s v=""/>
    <n v="12.5"/>
  </r>
  <r>
    <x v="304"/>
    <n v="2"/>
    <n v="100"/>
    <s v="Wiejska Zagroda Indyk z Gęsią sucha"/>
    <n v="0"/>
    <s v=""/>
    <n v="12.5"/>
  </r>
  <r>
    <x v="304"/>
    <n v="2"/>
    <n v="10"/>
    <s v="Woolf Salmon Chunkies"/>
    <n v="0"/>
    <s v=""/>
    <n v="12.5"/>
  </r>
  <r>
    <x v="304"/>
    <n v="2"/>
    <n v="30"/>
    <s v="Chrząstka wieprzowa"/>
    <n v="0"/>
    <s v=""/>
    <n v="12.5"/>
  </r>
  <r>
    <x v="304"/>
    <n v="3"/>
    <n v="200"/>
    <s v="Wiejska Zagroda Sarna z Przepiórką"/>
    <n v="0"/>
    <s v=""/>
    <n v="12.5"/>
  </r>
  <r>
    <x v="304"/>
    <n v="3"/>
    <n v="22"/>
    <s v="Wieprzowina mielona"/>
    <n v="0"/>
    <s v=""/>
    <n v="12.5"/>
  </r>
  <r>
    <x v="305"/>
    <n v="2"/>
    <n v="80"/>
    <s v="Wiejska Zagroda Wieprzowina z Jeleniem"/>
    <n v="0"/>
    <s v=""/>
    <n v="12.5"/>
  </r>
  <r>
    <x v="305"/>
    <n v="2"/>
    <n v="213"/>
    <s v="Wiejska Zagroda Wieprzowina z Koniną"/>
    <n v="0"/>
    <s v=""/>
    <n v="12.5"/>
  </r>
  <r>
    <x v="306"/>
    <n v="1"/>
    <n v="36"/>
    <s v="Karkówka"/>
    <n v="0"/>
    <s v=""/>
    <n v="12.5"/>
  </r>
  <r>
    <x v="306"/>
    <n v="2"/>
    <n v="36"/>
    <s v="Wiejska Zagroda Wieprzowina z Jeleniem"/>
    <n v="0"/>
    <s v=""/>
    <n v="12.5"/>
  </r>
  <r>
    <x v="306"/>
    <n v="2"/>
    <n v="10"/>
    <s v="Woolf Salmon Chunkies"/>
    <n v="0"/>
    <s v=""/>
    <n v="12.5"/>
  </r>
  <r>
    <x v="306"/>
    <n v="2"/>
    <n v="11"/>
    <s v="Mini Rollsy z Sarny"/>
    <n v="0"/>
    <s v=""/>
    <n v="12.5"/>
  </r>
  <r>
    <x v="306"/>
    <n v="3"/>
    <n v="200"/>
    <s v="Brit Premium by Nature Fish with Fish Skin"/>
    <n v="0"/>
    <s v=""/>
    <n v="12.5"/>
  </r>
  <r>
    <x v="306"/>
    <n v="3"/>
    <n v="9"/>
    <s v="Karkówka"/>
    <n v="0"/>
    <s v=""/>
    <n v="12.5"/>
  </r>
  <r>
    <x v="306"/>
    <n v="3"/>
    <n v="84"/>
    <s v="Indyk skrawki"/>
    <n v="0"/>
    <s v=""/>
    <n v="12.5"/>
  </r>
  <r>
    <x v="306"/>
    <n v="3"/>
    <n v="5"/>
    <s v="Chleb"/>
    <n v="0"/>
    <s v=""/>
    <n v="12.5"/>
  </r>
  <r>
    <x v="306"/>
    <n v="3"/>
    <n v="5"/>
    <s v="Jabłko"/>
    <n v="0"/>
    <s v=""/>
    <n v="12.5"/>
  </r>
  <r>
    <x v="307"/>
    <n v="1"/>
    <n v="35"/>
    <s v="Indyk skrawki"/>
    <n v="0"/>
    <s v=""/>
    <n v="12.5"/>
  </r>
  <r>
    <x v="307"/>
    <n v="1"/>
    <n v="99"/>
    <s v="Brit Premium by Nature Fish with Fish Skin"/>
    <n v="0"/>
    <s v=""/>
    <n v="12.5"/>
  </r>
  <r>
    <x v="307"/>
    <n v="2"/>
    <n v="10"/>
    <s v="Woolf Salmon Chunkies"/>
    <n v="0"/>
    <s v=""/>
    <n v="12.5"/>
  </r>
  <r>
    <x v="307"/>
    <n v="2"/>
    <n v="100"/>
    <s v="Wiejska Zagroda Indyk z Gęsią sucha"/>
    <n v="0"/>
    <s v=""/>
    <n v="12.5"/>
  </r>
  <r>
    <x v="307"/>
    <n v="3"/>
    <n v="109"/>
    <s v="Brit Premium by Nature Fish with Fish Skin"/>
    <n v="0"/>
    <s v=""/>
    <n v="12.5"/>
  </r>
  <r>
    <x v="307"/>
    <n v="3"/>
    <n v="100"/>
    <s v="Wiejska Zagroda Mięsna Uczta"/>
    <n v="0"/>
    <s v=""/>
    <n v="12.5"/>
  </r>
  <r>
    <x v="308"/>
    <n v="1"/>
    <n v="150"/>
    <s v="Wiejska Zagroda Mięsna Uczta"/>
    <n v="0"/>
    <s v=""/>
    <n v="12.5"/>
  </r>
  <r>
    <x v="308"/>
    <n v="2"/>
    <n v="10"/>
    <s v="Woolf Salmon Chunkies"/>
    <n v="0"/>
    <s v=""/>
    <n v="12.5"/>
  </r>
  <r>
    <x v="308"/>
    <n v="2"/>
    <n v="8"/>
    <s v="Wieprzowina skrawki"/>
    <n v="0"/>
    <s v=""/>
    <n v="12.5"/>
  </r>
  <r>
    <x v="308"/>
    <n v="2"/>
    <n v="56"/>
    <s v="Wiejska Zagroda Cielęcina z Pstrągiem"/>
    <n v="0"/>
    <s v=""/>
    <n v="12.5"/>
  </r>
  <r>
    <x v="308"/>
    <n v="2"/>
    <n v="28"/>
    <s v="Indyk skrawki"/>
    <n v="0"/>
    <s v=""/>
    <n v="12.5"/>
  </r>
  <r>
    <x v="308"/>
    <n v="3"/>
    <n v="151"/>
    <s v="Wiejska Zagroda Mięsna Uczta"/>
    <n v="0"/>
    <s v=""/>
    <n v="12.5"/>
  </r>
  <r>
    <x v="308"/>
    <n v="3"/>
    <n v="101"/>
    <s v="Brit Mono Protein Lamb"/>
    <n v="0"/>
    <s v=""/>
    <n v="12.5"/>
  </r>
  <r>
    <x v="308"/>
    <n v="3"/>
    <n v="8"/>
    <s v="Orlando Ciasteczka"/>
    <n v="0"/>
    <s v=""/>
    <n v="12.5"/>
  </r>
  <r>
    <x v="309"/>
    <n v="1"/>
    <n v="59"/>
    <s v="Brit Mono Protein Lamb"/>
    <n v="0"/>
    <s v=""/>
    <n v="12.6"/>
  </r>
  <r>
    <x v="309"/>
    <n v="1"/>
    <n v="3"/>
    <s v="Woolf Salmon Chunkies"/>
    <n v="0"/>
    <s v=""/>
    <n v="12.6"/>
  </r>
  <r>
    <x v="309"/>
    <n v="1"/>
    <n v="20"/>
    <s v="Indyk gotowany"/>
    <n v="0"/>
    <s v=""/>
    <n v="12.6"/>
  </r>
  <r>
    <x v="309"/>
    <n v="2"/>
    <n v="100"/>
    <s v="Wiejska Zagroda Cielęcina z Pstrągiem"/>
    <n v="0"/>
    <s v=""/>
    <n v="12.6"/>
  </r>
  <r>
    <x v="309"/>
    <n v="2"/>
    <n v="38"/>
    <s v="Indyk gotowany"/>
    <n v="0"/>
    <s v=""/>
    <n v="12.6"/>
  </r>
  <r>
    <x v="309"/>
    <n v="3"/>
    <n v="240"/>
    <s v="Brit Mono Protein Lamb"/>
    <n v="0"/>
    <s v=""/>
    <n v="12.6"/>
  </r>
  <r>
    <x v="309"/>
    <n v="3"/>
    <n v="15"/>
    <s v="Wieprzowina skrawki"/>
    <n v="0"/>
    <s v=""/>
    <n v="12.6"/>
  </r>
  <r>
    <x v="310"/>
    <n v="1"/>
    <n v="150"/>
    <s v="Wiejska Zagroda Jeleń z Wieprzowiną"/>
    <n v="0"/>
    <s v=""/>
    <n v="12.6"/>
  </r>
  <r>
    <x v="310"/>
    <n v="2"/>
    <n v="20"/>
    <s v="Wiejska Zagroda Indyk z Gęsią sucha"/>
    <n v="0"/>
    <s v=""/>
    <n v="12.6"/>
  </r>
  <r>
    <x v="310"/>
    <n v="2"/>
    <n v="10"/>
    <s v="Woolf Salmon Chunkies"/>
    <n v="0"/>
    <s v=""/>
    <n v="12.6"/>
  </r>
  <r>
    <x v="310"/>
    <n v="3"/>
    <n v="190"/>
    <s v="Wiejska Zagroda Jeleń z Wieprzowiną"/>
    <n v="0"/>
    <s v=""/>
    <n v="12.6"/>
  </r>
  <r>
    <x v="311"/>
    <n v="2"/>
    <n v="58"/>
    <s v="Wiejska Zagroda Indyk z Gęsią sucha"/>
    <n v="0"/>
    <s v=""/>
    <n v="12.6"/>
  </r>
  <r>
    <x v="311"/>
    <n v="2"/>
    <n v="35"/>
    <s v="Wieprzowina skrawki"/>
    <n v="0"/>
    <s v=""/>
    <n v="12.6"/>
  </r>
  <r>
    <x v="311"/>
    <n v="2"/>
    <n v="10"/>
    <s v="Woolf Duck Chunkies"/>
    <n v="0"/>
    <s v=""/>
    <n v="12.6"/>
  </r>
  <r>
    <x v="311"/>
    <n v="3"/>
    <n v="60"/>
    <s v="Wiejska Zagroda Jeleń z Wieprzowiną"/>
    <n v="0"/>
    <s v=""/>
    <n v="12.6"/>
  </r>
  <r>
    <x v="311"/>
    <n v="3"/>
    <n v="200"/>
    <s v="Wiejska Zagroda Dzik z Wołowiną"/>
    <n v="0"/>
    <s v=""/>
    <n v="12.6"/>
  </r>
  <r>
    <x v="311"/>
    <n v="3"/>
    <n v="15"/>
    <s v="Wieprzowina skrawki"/>
    <n v="0"/>
    <s v=""/>
    <n v="12.6"/>
  </r>
  <r>
    <x v="311"/>
    <n v="3"/>
    <n v="10"/>
    <s v="Banan"/>
    <n v="0"/>
    <s v=""/>
    <n v="12.6"/>
  </r>
  <r>
    <x v="312"/>
    <n v="1"/>
    <n v="190"/>
    <s v="Wiejska Zagroda Dzik z Wołowiną"/>
    <n v="0"/>
    <s v=""/>
    <n v="12.6"/>
  </r>
  <r>
    <x v="312"/>
    <n v="1"/>
    <n v="4"/>
    <s v="Orlando Ciasteczka"/>
    <n v="0"/>
    <s v=""/>
    <n v="12.6"/>
  </r>
  <r>
    <x v="312"/>
    <n v="1"/>
    <n v="5"/>
    <s v="Banan"/>
    <n v="0"/>
    <s v=""/>
    <n v="12.6"/>
  </r>
  <r>
    <x v="312"/>
    <n v="2"/>
    <n v="100"/>
    <s v="Wiejska Zagroda Monoproteinowy Łosoś"/>
    <n v="0"/>
    <s v=""/>
    <n v="12.6"/>
  </r>
  <r>
    <x v="312"/>
    <n v="2"/>
    <n v="10"/>
    <s v="Woolf Duck Chunkies"/>
    <n v="0"/>
    <s v=""/>
    <n v="12.6"/>
  </r>
  <r>
    <x v="312"/>
    <n v="3"/>
    <n v="150"/>
    <s v="Brit Mono Protein Lamb &amp; Rice"/>
    <n v="0"/>
    <n v="0.61728395061728392"/>
    <n v="12.6"/>
  </r>
  <r>
    <x v="313"/>
    <n v="2"/>
    <n v="64"/>
    <s v="Wiejska Zagroda Wieprzowina z Jeleniem"/>
    <n v="0"/>
    <s v=""/>
    <n v="12.6"/>
  </r>
  <r>
    <x v="313"/>
    <n v="2"/>
    <n v="12"/>
    <s v="Woolf Duck Chunkies"/>
    <n v="0"/>
    <s v=""/>
    <n v="12.6"/>
  </r>
  <r>
    <x v="313"/>
    <n v="3"/>
    <n v="250"/>
    <s v="Brit Mono Protein Lamb &amp; Rice"/>
    <n v="0"/>
    <n v="1.0288065843621399"/>
    <n v="12.6"/>
  </r>
  <r>
    <x v="313"/>
    <n v="3"/>
    <n v="11"/>
    <s v="Mini Rollsy z Sarny"/>
    <n v="0"/>
    <s v=""/>
    <n v="12.6"/>
  </r>
  <r>
    <x v="314"/>
    <n v="1"/>
    <n v="150"/>
    <s v="Wiejska Zagroda Wieprzowina z Koniną"/>
    <n v="0"/>
    <s v=""/>
    <n v="12.6"/>
  </r>
  <r>
    <x v="314"/>
    <n v="1"/>
    <n v="61"/>
    <s v="Jajko gotowane"/>
    <n v="0"/>
    <s v=""/>
    <n v="12.6"/>
  </r>
  <r>
    <x v="314"/>
    <n v="2"/>
    <n v="100"/>
    <s v="Wiejska Zagroda Wieprzowina z Jeleniem"/>
    <n v="0"/>
    <s v=""/>
    <n v="12.6"/>
  </r>
  <r>
    <x v="314"/>
    <n v="3"/>
    <n v="248"/>
    <s v="Wiejska Zagroda Wieprzowina z Koniną"/>
    <n v="0"/>
    <s v=""/>
    <n v="12.6"/>
  </r>
  <r>
    <x v="314"/>
    <n v="3"/>
    <n v="8"/>
    <s v="Orlando Ciasteczka"/>
    <n v="0"/>
    <s v=""/>
    <n v="12.6"/>
  </r>
  <r>
    <x v="315"/>
    <n v="1"/>
    <n v="130"/>
    <s v="Brit Mono Protein Turkey"/>
    <n v="0"/>
    <s v=""/>
    <n v="12.6"/>
  </r>
  <r>
    <x v="315"/>
    <n v="2"/>
    <n v="100"/>
    <s v="Wiejska Zagroda Cielęcina z Pstrągiem"/>
    <n v="0"/>
    <s v=""/>
    <n v="12.6"/>
  </r>
  <r>
    <x v="315"/>
    <n v="2"/>
    <n v="12"/>
    <s v="Woolf Duck Chunkies"/>
    <n v="0"/>
    <s v=""/>
    <n v="12.6"/>
  </r>
  <r>
    <x v="315"/>
    <n v="3"/>
    <n v="270"/>
    <s v="Brit Mono Protein Turkey"/>
    <n v="0"/>
    <s v=""/>
    <n v="12.6"/>
  </r>
  <r>
    <x v="315"/>
    <n v="3"/>
    <n v="5"/>
    <s v="Jabłko"/>
    <n v="0"/>
    <s v=""/>
    <n v="12.6"/>
  </r>
  <r>
    <x v="316"/>
    <n v="1"/>
    <n v="150"/>
    <s v="Wiejska Zagroda Sarna z Przepiórką"/>
    <n v="0"/>
    <s v=""/>
    <n v="12.6"/>
  </r>
  <r>
    <x v="316"/>
    <n v="2"/>
    <n v="100"/>
    <s v="Wiejska Zagroda Cielęcina z Pstrągiem"/>
    <n v="0"/>
    <s v=""/>
    <n v="12.6"/>
  </r>
  <r>
    <x v="316"/>
    <n v="2"/>
    <n v="12"/>
    <s v="Woolf Duck Chunkies"/>
    <n v="0"/>
    <s v=""/>
    <n v="12.6"/>
  </r>
  <r>
    <x v="316"/>
    <n v="3"/>
    <n v="250"/>
    <s v="Wiejska Zagroda Sarna z Przepiórką"/>
    <n v="0"/>
    <s v=""/>
    <n v="12.6"/>
  </r>
  <r>
    <x v="316"/>
    <n v="3"/>
    <n v="5"/>
    <s v="Jabłko"/>
    <n v="0"/>
    <s v=""/>
    <n v="12.6"/>
  </r>
  <r>
    <x v="316"/>
    <n v="3"/>
    <n v="11"/>
    <s v="Mini Rollsy z Sarny"/>
    <n v="0"/>
    <s v=""/>
    <n v="12.6"/>
  </r>
  <r>
    <x v="317"/>
    <n v="1"/>
    <n v="150"/>
    <s v="Brit Premium by Nature Lamb with Buckwheat"/>
    <n v="0"/>
    <s v=""/>
    <n v="12.6"/>
  </r>
  <r>
    <x v="317"/>
    <n v="2"/>
    <n v="100"/>
    <s v="Wiejska Zagroda Cielęcina z Pstrągiem"/>
    <n v="0"/>
    <s v=""/>
    <n v="12.6"/>
  </r>
  <r>
    <x v="317"/>
    <n v="2"/>
    <n v="12"/>
    <s v="Woolf Duck Chunkies"/>
    <n v="0"/>
    <s v=""/>
    <n v="12.6"/>
  </r>
  <r>
    <x v="317"/>
    <n v="3"/>
    <n v="80"/>
    <s v="Brit Premium by Nature Lamb with Buckwheat"/>
    <n v="0"/>
    <s v=""/>
    <n v="12.6"/>
  </r>
  <r>
    <x v="317"/>
    <n v="3"/>
    <n v="10"/>
    <s v="Kurczak skrawki"/>
    <n v="0"/>
    <s v=""/>
    <n v="12.6"/>
  </r>
  <r>
    <x v="318"/>
    <n v="1"/>
    <n v="17"/>
    <s v="Kurczak skrawki"/>
    <n v="0"/>
    <s v=""/>
    <n v="12.6"/>
  </r>
  <r>
    <x v="318"/>
    <n v="2"/>
    <n v="100"/>
    <s v="Wiejska Zagroda Indyk z Gęsią sucha"/>
    <n v="0"/>
    <s v=""/>
    <n v="12.6"/>
  </r>
  <r>
    <x v="318"/>
    <n v="2"/>
    <n v="12"/>
    <s v="Woolf Duck Chunkies"/>
    <n v="0"/>
    <s v=""/>
    <n v="12.6"/>
  </r>
  <r>
    <x v="318"/>
    <n v="3"/>
    <n v="164"/>
    <s v="Brit Premium by Nature Lamb with Buckwheat"/>
    <n v="0"/>
    <s v=""/>
    <n v="12.6"/>
  </r>
  <r>
    <x v="318"/>
    <n v="3"/>
    <n v="75"/>
    <s v="Wiejska Zagroda Jeleń z Wieprzowiną"/>
    <n v="0"/>
    <s v=""/>
    <n v="12.6"/>
  </r>
  <r>
    <x v="319"/>
    <n v="1"/>
    <n v="91"/>
    <s v="Wiejska Zagroda Jeleń z Wieprzowiną"/>
    <n v="0"/>
    <s v=""/>
    <n v="12.6"/>
  </r>
  <r>
    <x v="319"/>
    <n v="2"/>
    <n v="27"/>
    <s v="Wiejska Zagroda Cielęcina z Pstrągiem"/>
    <n v="0"/>
    <s v=""/>
    <n v="12.6"/>
  </r>
  <r>
    <x v="319"/>
    <n v="2"/>
    <n v="23"/>
    <s v="Wiejska Zagroda Indyk z Gęsią sucha"/>
    <n v="0"/>
    <s v=""/>
    <n v="12.6"/>
  </r>
  <r>
    <x v="319"/>
    <n v="2"/>
    <n v="50"/>
    <s v="Alpha Spirit 7 Days Formula"/>
    <n v="0"/>
    <s v=""/>
    <n v="12.6"/>
  </r>
  <r>
    <x v="319"/>
    <n v="2"/>
    <n v="12"/>
    <s v="Woolf Rabbit Chunkies"/>
    <n v="0"/>
    <s v=""/>
    <n v="12.6"/>
  </r>
  <r>
    <x v="319"/>
    <n v="3"/>
    <n v="234"/>
    <s v="Wiejska Zagroda Jeleń z Wieprzowiną"/>
    <n v="0"/>
    <s v=""/>
    <n v="12.6"/>
  </r>
  <r>
    <x v="319"/>
    <n v="3"/>
    <n v="2"/>
    <s v="Woolf Rabbit Chunkies"/>
    <n v="0"/>
    <s v=""/>
    <n v="12.6"/>
  </r>
  <r>
    <x v="319"/>
    <n v="3"/>
    <n v="36"/>
    <s v="Brit Dental Stick CALM"/>
    <n v="0"/>
    <s v=""/>
    <n v="12.6"/>
  </r>
  <r>
    <x v="319"/>
    <n v="3"/>
    <n v="4"/>
    <s v="Orlando Ciasteczka"/>
    <n v="0"/>
    <s v=""/>
    <n v="12.6"/>
  </r>
  <r>
    <x v="320"/>
    <n v="1"/>
    <n v="150"/>
    <s v="Brit Pate &amp; Meat Venison"/>
    <n v="0"/>
    <s v=""/>
    <n v="12.6"/>
  </r>
  <r>
    <x v="320"/>
    <n v="1"/>
    <n v="2"/>
    <s v="Woolf Rabbit Chunkies"/>
    <n v="0"/>
    <s v=""/>
    <n v="12.6"/>
  </r>
  <r>
    <x v="320"/>
    <n v="2"/>
    <n v="50"/>
    <s v="Wiejska Zagroda Monoproteinowy Łosoś"/>
    <n v="0"/>
    <s v=""/>
    <n v="12.6"/>
  </r>
  <r>
    <x v="320"/>
    <n v="2"/>
    <n v="50"/>
    <s v="Alpha Spirit 7 Days Formula"/>
    <n v="0"/>
    <s v=""/>
    <n v="12.6"/>
  </r>
  <r>
    <x v="320"/>
    <n v="3"/>
    <n v="48"/>
    <s v="Brit Premium by Nature Turkey with Liver "/>
    <n v="0"/>
    <s v=""/>
    <n v="12.6"/>
  </r>
  <r>
    <x v="321"/>
    <n v="1"/>
    <n v="150"/>
    <s v="Brit Pate &amp; Meat Venison"/>
    <n v="0"/>
    <s v=""/>
    <n v="12.6"/>
  </r>
  <r>
    <x v="321"/>
    <n v="2"/>
    <n v="6"/>
    <s v="Woolf Rabbit Chunkies"/>
    <n v="0"/>
    <s v=""/>
    <n v="12.6"/>
  </r>
  <r>
    <x v="321"/>
    <n v="2"/>
    <n v="62"/>
    <s v="Wiejska Zagroda Monoproteinowy Łosoś"/>
    <n v="0"/>
    <s v=""/>
    <n v="12.6"/>
  </r>
  <r>
    <x v="321"/>
    <n v="3"/>
    <n v="250"/>
    <s v="Brit Premium by Nature Turkey with Liver "/>
    <n v="0"/>
    <s v=""/>
    <n v="12.6"/>
  </r>
  <r>
    <x v="321"/>
    <n v="3"/>
    <n v="4"/>
    <s v="Orlando Ciasteczka"/>
    <n v="0"/>
    <s v=""/>
    <n v="12.6"/>
  </r>
  <r>
    <x v="321"/>
    <n v="3"/>
    <n v="36"/>
    <s v="Brit Dental Stick CALM"/>
    <n v="0"/>
    <s v=""/>
    <n v="12.6"/>
  </r>
  <r>
    <x v="322"/>
    <n v="1"/>
    <n v="100"/>
    <s v="Brit Pate &amp; Meat Venison"/>
    <n v="0"/>
    <s v=""/>
    <n v="12.6"/>
  </r>
  <r>
    <x v="322"/>
    <n v="1"/>
    <n v="30"/>
    <s v="Wieprzowina skrawki"/>
    <n v="0"/>
    <s v=""/>
    <n v="12.6"/>
  </r>
  <r>
    <x v="322"/>
    <n v="2"/>
    <n v="50"/>
    <s v="Wiejska Zagroda Indyk z Gęsią sucha"/>
    <n v="0"/>
    <s v=""/>
    <n v="12.6"/>
  </r>
  <r>
    <x v="322"/>
    <n v="2"/>
    <n v="50"/>
    <s v="Alpha Spirit 7 Days Formula"/>
    <n v="0"/>
    <s v=""/>
    <n v="12.6"/>
  </r>
  <r>
    <x v="322"/>
    <n v="2"/>
    <n v="12"/>
    <s v="Woolf Rabbit Chunkies"/>
    <n v="0"/>
    <s v=""/>
    <n v="12.6"/>
  </r>
  <r>
    <x v="322"/>
    <n v="3"/>
    <n v="105"/>
    <s v="Brit Premium by Nature Turkey with Liver "/>
    <n v="0"/>
    <s v=""/>
    <n v="12.6"/>
  </r>
  <r>
    <x v="322"/>
    <n v="3"/>
    <n v="120"/>
    <s v="Brit Mono Protein Beef"/>
    <n v="0"/>
    <s v=""/>
    <n v="12.6"/>
  </r>
  <r>
    <x v="322"/>
    <n v="3"/>
    <n v="64"/>
    <s v="Wieprzowina skrawki"/>
    <n v="0"/>
    <s v=""/>
    <n v="12.6"/>
  </r>
  <r>
    <x v="322"/>
    <n v="3"/>
    <n v="4"/>
    <s v="Orlando Ciasteczka"/>
    <n v="0"/>
    <s v=""/>
    <n v="12.6"/>
  </r>
  <r>
    <x v="323"/>
    <n v="1"/>
    <n v="100"/>
    <s v="Brit Pate &amp; Meat Rabbit"/>
    <n v="0"/>
    <s v=""/>
    <n v="12.6"/>
  </r>
  <r>
    <x v="323"/>
    <n v="2"/>
    <n v="100"/>
    <s v="Alpha Spirit 7 Days Formula"/>
    <n v="0"/>
    <s v=""/>
    <n v="12.6"/>
  </r>
  <r>
    <x v="323"/>
    <n v="2"/>
    <n v="12"/>
    <s v="Woolf Rabbit Chunkies"/>
    <n v="0"/>
    <s v=""/>
    <n v="12.6"/>
  </r>
  <r>
    <x v="323"/>
    <n v="3"/>
    <n v="200"/>
    <s v="Brit Mono Protein Beef"/>
    <n v="0"/>
    <s v=""/>
    <n v="12.6"/>
  </r>
  <r>
    <x v="323"/>
    <n v="3"/>
    <n v="36"/>
    <s v="Brit Dental Stick CALM"/>
    <n v="0"/>
    <s v=""/>
    <n v="12.6"/>
  </r>
  <r>
    <x v="324"/>
    <n v="1"/>
    <n v="150"/>
    <s v="Brit Pate &amp; Meat Rabbit"/>
    <n v="0"/>
    <s v=""/>
    <n v="12.6"/>
  </r>
  <r>
    <x v="324"/>
    <n v="1"/>
    <n v="6"/>
    <s v="Woolf Rabbit Chunkies"/>
    <n v="0"/>
    <s v=""/>
    <n v="12.6"/>
  </r>
  <r>
    <x v="324"/>
    <n v="2"/>
    <n v="36"/>
    <s v="Wiejska Zagroda Indyk z Gęsią sucha"/>
    <n v="0"/>
    <s v=""/>
    <n v="12.6"/>
  </r>
  <r>
    <x v="324"/>
    <n v="2"/>
    <n v="64"/>
    <s v="Alpha Spirit Duck"/>
    <n v="0"/>
    <s v=""/>
    <n v="12.6"/>
  </r>
  <r>
    <x v="324"/>
    <n v="2"/>
    <n v="6"/>
    <s v="Woolf Rabbit Chunkies"/>
    <n v="0"/>
    <s v=""/>
    <n v="12.6"/>
  </r>
  <r>
    <x v="324"/>
    <n v="3"/>
    <n v="170"/>
    <s v="Brit Pate &amp; Meat Rabbit"/>
    <n v="0"/>
    <s v=""/>
    <n v="12.6"/>
  </r>
  <r>
    <x v="324"/>
    <n v="3"/>
    <n v="86"/>
    <s v="Brit Mono Protein Beef"/>
    <n v="0"/>
    <s v=""/>
    <n v="12.6"/>
  </r>
  <r>
    <x v="324"/>
    <n v="3"/>
    <n v="25"/>
    <s v="Wieprzowina mielona"/>
    <n v="0"/>
    <s v=""/>
    <n v="12.6"/>
  </r>
  <r>
    <x v="325"/>
    <n v="1"/>
    <n v="150"/>
    <s v="Wiejska Zagroda MONO Wieprzowina"/>
    <n v="0"/>
    <s v=""/>
    <n v="12.6"/>
  </r>
  <r>
    <x v="325"/>
    <n v="1"/>
    <n v="7"/>
    <s v="Wieprzowina mielona"/>
    <n v="0"/>
    <s v=""/>
    <n v="12.6"/>
  </r>
  <r>
    <x v="325"/>
    <n v="2"/>
    <n v="50"/>
    <s v="Wiejska Zagroda Monoproteinowy Łosoś"/>
    <n v="0"/>
    <s v=""/>
    <n v="12.6"/>
  </r>
  <r>
    <x v="325"/>
    <n v="2"/>
    <n v="50"/>
    <s v="Alpha Spirit Duck"/>
    <n v="0"/>
    <s v=""/>
    <n v="12.6"/>
  </r>
  <r>
    <x v="325"/>
    <n v="3"/>
    <n v="200"/>
    <s v="Brit Mono Protein Beef"/>
    <n v="0"/>
    <s v=""/>
    <n v="12.6"/>
  </r>
  <r>
    <x v="325"/>
    <n v="3"/>
    <n v="63"/>
    <s v="Wieprzowina mielona"/>
    <n v="0"/>
    <s v=""/>
    <n v="12.6"/>
  </r>
  <r>
    <x v="325"/>
    <n v="3"/>
    <n v="4"/>
    <s v="Orlando Ciasteczka"/>
    <n v="0"/>
    <s v=""/>
    <n v="12.6"/>
  </r>
  <r>
    <x v="326"/>
    <n v="1"/>
    <n v="137"/>
    <s v="Wiejska Zagroda MONO Wieprzowina"/>
    <n v="0"/>
    <s v=""/>
    <n v="12.6"/>
  </r>
  <r>
    <x v="326"/>
    <n v="1"/>
    <n v="7"/>
    <s v="Woolf Soft Beef Chunkies"/>
    <n v="0"/>
    <s v=""/>
    <n v="12.6"/>
  </r>
  <r>
    <x v="326"/>
    <n v="2"/>
    <n v="50"/>
    <s v="Wiejska Zagroda Monoproteinowy Łosoś"/>
    <n v="0"/>
    <s v=""/>
    <n v="12.6"/>
  </r>
  <r>
    <x v="326"/>
    <n v="2"/>
    <n v="50"/>
    <s v="Alpha Spirit Duck"/>
    <n v="0"/>
    <s v=""/>
    <n v="12.6"/>
  </r>
  <r>
    <x v="326"/>
    <n v="3"/>
    <n v="200"/>
    <s v="Brit Mono Protein Beef"/>
    <n v="0"/>
    <s v=""/>
    <n v="12.6"/>
  </r>
  <r>
    <x v="326"/>
    <n v="3"/>
    <n v="50"/>
    <s v="Brit Mono Protein Lamb"/>
    <n v="0"/>
    <s v=""/>
    <n v="12.6"/>
  </r>
  <r>
    <x v="326"/>
    <n v="3"/>
    <n v="40"/>
    <s v="Wieprzowina skrawki"/>
    <n v="0"/>
    <s v=""/>
    <n v="12.6"/>
  </r>
  <r>
    <x v="326"/>
    <n v="3"/>
    <n v="8"/>
    <s v="Orlando Ciasteczka"/>
    <n v="0"/>
    <s v=""/>
    <n v="12.6"/>
  </r>
  <r>
    <x v="327"/>
    <n v="1"/>
    <n v="101"/>
    <s v="Wiejska Zagroda MONO Wieprzowina"/>
    <n v="0"/>
    <s v=""/>
    <n v="12.6"/>
  </r>
  <r>
    <x v="327"/>
    <n v="1"/>
    <n v="80"/>
    <s v="Wiejska Zagroda MONO Wołowina"/>
    <n v="0"/>
    <s v=""/>
    <n v="12.6"/>
  </r>
  <r>
    <x v="327"/>
    <n v="2"/>
    <n v="50"/>
    <s v="Alpha Spirit 7 Days Formula"/>
    <n v="0"/>
    <s v=""/>
    <n v="12.6"/>
  </r>
  <r>
    <x v="327"/>
    <n v="2"/>
    <n v="54"/>
    <s v="Jajko gotowane"/>
    <n v="0"/>
    <s v=""/>
    <n v="12.6"/>
  </r>
  <r>
    <x v="327"/>
    <n v="3"/>
    <n v="250"/>
    <s v="Brit Mono Protein Lamb"/>
    <n v="0"/>
    <s v=""/>
    <n v="12.6"/>
  </r>
  <r>
    <x v="328"/>
    <n v="1"/>
    <n v="180"/>
    <s v="Wiejska Zagroda MONO Wołowina"/>
    <n v="0"/>
    <s v=""/>
    <n v="12.6"/>
  </r>
  <r>
    <x v="328"/>
    <n v="2"/>
    <n v="100"/>
    <s v="Wiejska Zagroda Wieprzowina z Jeleniem"/>
    <n v="0"/>
    <s v=""/>
    <n v="12.6"/>
  </r>
  <r>
    <x v="328"/>
    <n v="2"/>
    <n v="35"/>
    <s v="Wieprzowina mielona"/>
    <n v="0"/>
    <s v=""/>
    <n v="12.6"/>
  </r>
  <r>
    <x v="328"/>
    <n v="2"/>
    <n v="12"/>
    <s v="Woolf Soft Beef Chunkies"/>
    <n v="0"/>
    <s v=""/>
    <n v="12.6"/>
  </r>
  <r>
    <x v="328"/>
    <n v="3"/>
    <n v="100"/>
    <s v="Brit Mono Protein Lamb"/>
    <n v="0"/>
    <s v=""/>
    <n v="12.6"/>
  </r>
  <r>
    <x v="328"/>
    <n v="3"/>
    <n v="150"/>
    <s v="Brit Mono Protein Turkey"/>
    <n v="0"/>
    <s v=""/>
    <n v="12.6"/>
  </r>
  <r>
    <x v="328"/>
    <n v="3"/>
    <n v="15"/>
    <s v="Wieprzowina mielona"/>
    <n v="0"/>
    <s v=""/>
    <n v="12.6"/>
  </r>
  <r>
    <x v="328"/>
    <n v="3"/>
    <n v="8"/>
    <s v="Orlando Ciasteczka"/>
    <n v="0"/>
    <s v=""/>
    <n v="12.6"/>
  </r>
  <r>
    <x v="329"/>
    <n v="1"/>
    <n v="132"/>
    <s v="Wiejska Zagroda MONO Wołowina"/>
    <n v="0"/>
    <s v=""/>
    <n v="12.6"/>
  </r>
  <r>
    <x v="329"/>
    <n v="1"/>
    <n v="10"/>
    <s v="Wieprzowina mielona"/>
    <n v="0"/>
    <s v=""/>
    <n v="12.6"/>
  </r>
  <r>
    <x v="329"/>
    <n v="1"/>
    <n v="12"/>
    <s v="Woolf Soft Beef Chunkies"/>
    <n v="0"/>
    <s v=""/>
    <n v="12.6"/>
  </r>
  <r>
    <x v="329"/>
    <n v="2"/>
    <n v="40"/>
    <s v="Wiejska Zagroda Wieprzowina z Jeleniem"/>
    <n v="0"/>
    <s v=""/>
    <n v="12.6"/>
  </r>
  <r>
    <x v="329"/>
    <n v="2"/>
    <n v="60"/>
    <s v="Alpha Spirit 7 Days Formula"/>
    <n v="0"/>
    <s v=""/>
    <n v="12.6"/>
  </r>
  <r>
    <x v="329"/>
    <n v="2"/>
    <n v="10"/>
    <s v="Wieprzowina mielona"/>
    <n v="0"/>
    <s v=""/>
    <n v="12.6"/>
  </r>
  <r>
    <x v="329"/>
    <n v="2"/>
    <n v="10"/>
    <s v="Jabłko"/>
    <n v="0"/>
    <s v=""/>
    <n v="12.6"/>
  </r>
  <r>
    <x v="329"/>
    <n v="3"/>
    <n v="239"/>
    <s v="Brit Mono Protein Turkey"/>
    <n v="0"/>
    <s v=""/>
    <n v="12.6"/>
  </r>
  <r>
    <x v="329"/>
    <n v="3"/>
    <n v="24"/>
    <s v="Wieprzowina mielona"/>
    <n v="0"/>
    <s v=""/>
    <n v="12.6"/>
  </r>
  <r>
    <x v="329"/>
    <n v="3"/>
    <n v="36"/>
    <s v="Brit Dental Stick CALM"/>
    <n v="0"/>
    <s v=""/>
    <n v="12.6"/>
  </r>
  <r>
    <x v="330"/>
    <n v="1"/>
    <n v="180"/>
    <s v="Wiejska Zagroda MONO Królik"/>
    <n v="0"/>
    <s v=""/>
    <n v="12.6"/>
  </r>
  <r>
    <x v="330"/>
    <n v="2"/>
    <n v="100"/>
    <s v="Wiejska Zagroda Indyk z Jagnięciną"/>
    <n v="0"/>
    <s v=""/>
    <n v="12.6"/>
  </r>
  <r>
    <x v="330"/>
    <n v="2"/>
    <n v="18"/>
    <s v="Woolf Soft Beef Chunkies"/>
    <n v="0"/>
    <s v=""/>
    <n v="12.6"/>
  </r>
  <r>
    <x v="330"/>
    <n v="3"/>
    <n v="250"/>
    <s v="Brit Mono Protein Lamb"/>
    <n v="0"/>
    <s v=""/>
    <n v="12.6"/>
  </r>
  <r>
    <x v="330"/>
    <n v="3"/>
    <n v="8"/>
    <s v="Orlando Ciasteczka"/>
    <n v="0"/>
    <s v=""/>
    <n v="12.6"/>
  </r>
  <r>
    <x v="331"/>
    <n v="1"/>
    <n v="110"/>
    <s v="Wiejska Zagroda MONO Królik"/>
    <n v="0"/>
    <s v=""/>
    <n v="12.6"/>
  </r>
  <r>
    <x v="331"/>
    <n v="2"/>
    <n v="86"/>
    <s v="Wiejska Zagroda Monoproteinowy Łosoś"/>
    <n v="0"/>
    <s v=""/>
    <n v="12.6"/>
  </r>
  <r>
    <x v="331"/>
    <n v="3"/>
    <n v="152"/>
    <s v="Brit Mono Protein Lamb"/>
    <n v="0"/>
    <s v=""/>
    <n v="12.6"/>
  </r>
  <r>
    <x v="331"/>
    <n v="3"/>
    <n v="28"/>
    <s v="Kurczak skrawki"/>
    <n v="0"/>
    <s v=""/>
    <n v="12.6"/>
  </r>
  <r>
    <x v="331"/>
    <n v="3"/>
    <n v="58"/>
    <s v="Brit Mono Protein Rabbit"/>
    <n v="0"/>
    <s v=""/>
    <n v="12.6"/>
  </r>
  <r>
    <x v="331"/>
    <n v="3"/>
    <n v="13"/>
    <s v="Kurczak skrawki"/>
    <n v="0"/>
    <s v=""/>
    <n v="12.6"/>
  </r>
  <r>
    <x v="331"/>
    <n v="3"/>
    <n v="8"/>
    <s v="Orlando Ciasteczka"/>
    <n v="0"/>
    <s v=""/>
    <n v="12.6"/>
  </r>
  <r>
    <x v="332"/>
    <n v="1"/>
    <n v="112"/>
    <s v="Wiejska Zagroda MONO Królik"/>
    <n v="0"/>
    <s v=""/>
    <n v="12.6"/>
  </r>
  <r>
    <x v="332"/>
    <n v="1"/>
    <n v="90"/>
    <s v="Wiejska Zagroda Mięsna Uczta"/>
    <n v="0"/>
    <s v=""/>
    <n v="12.6"/>
  </r>
  <r>
    <x v="332"/>
    <n v="2"/>
    <n v="52"/>
    <s v="Wiejska Zagroda Wieprzowina z Jeleniem"/>
    <n v="0"/>
    <s v=""/>
    <n v="12.6"/>
  </r>
  <r>
    <x v="332"/>
    <n v="2"/>
    <n v="9"/>
    <s v="Woolf Soft Beef Chunkies"/>
    <n v="0"/>
    <s v=""/>
    <n v="12.6"/>
  </r>
  <r>
    <x v="332"/>
    <n v="3"/>
    <n v="138"/>
    <s v="Brit Mono Protein Rabbit"/>
    <n v="0"/>
    <s v=""/>
    <n v="12.6"/>
  </r>
  <r>
    <x v="333"/>
    <n v="1"/>
    <n v="200"/>
    <s v="Wiejska Zagroda Mięsna Uczta"/>
    <n v="0"/>
    <s v=""/>
    <n v="12.6"/>
  </r>
  <r>
    <x v="333"/>
    <n v="2"/>
    <n v="100"/>
    <s v="Alpha Spirit 7 Days Formula"/>
    <n v="0"/>
    <s v=""/>
    <n v="12.6"/>
  </r>
  <r>
    <x v="333"/>
    <n v="3"/>
    <n v="200"/>
    <s v="Brit Mono Protein Rabbit"/>
    <n v="0"/>
    <s v=""/>
    <n v="12.6"/>
  </r>
  <r>
    <x v="333"/>
    <n v="3"/>
    <n v="50"/>
    <s v="Brit Mono Protein Beef &amp; Rice"/>
    <n v="0"/>
    <n v="0.27124773960217002"/>
    <n v="12.6"/>
  </r>
  <r>
    <x v="333"/>
    <n v="3"/>
    <n v="8"/>
    <s v="Orlando Ciasteczka"/>
    <n v="0"/>
    <s v=""/>
    <n v="12.6"/>
  </r>
  <r>
    <x v="334"/>
    <n v="1"/>
    <n v="112"/>
    <s v="Wiejska Zagroda Mięsna Uczta"/>
    <n v="0"/>
    <s v=""/>
    <n v="12.6"/>
  </r>
  <r>
    <x v="334"/>
    <n v="1"/>
    <n v="80"/>
    <s v="Wiejska Zagroda MONO Wołowina"/>
    <n v="0"/>
    <s v=""/>
    <n v="12.6"/>
  </r>
  <r>
    <x v="334"/>
    <n v="1"/>
    <n v="52"/>
    <s v="Jajko gotowane"/>
    <n v="0"/>
    <s v=""/>
    <n v="12.6"/>
  </r>
  <r>
    <x v="334"/>
    <n v="2"/>
    <n v="35"/>
    <s v="ROGY pasta orzechowa z wiórkami kokosowymi"/>
    <n v="0"/>
    <s v=""/>
    <n v="12.6"/>
  </r>
  <r>
    <x v="334"/>
    <n v="2"/>
    <n v="12"/>
    <s v="Woolf Lamb Chunkies"/>
    <n v="0"/>
    <s v=""/>
    <n v="12.6"/>
  </r>
  <r>
    <x v="334"/>
    <n v="2"/>
    <n v="5"/>
    <s v="Jabłko"/>
    <n v="0"/>
    <s v=""/>
    <n v="12.6"/>
  </r>
  <r>
    <x v="334"/>
    <n v="3"/>
    <n v="38"/>
    <s v="Wiejska Zagroda Kaczka z Gruszką sucha"/>
    <n v="0"/>
    <s v=""/>
    <n v="12.6"/>
  </r>
  <r>
    <x v="334"/>
    <n v="3"/>
    <n v="250"/>
    <s v="Brit Mono Protein Beef &amp; Rice"/>
    <n v="0"/>
    <n v="1.3562386980108501"/>
    <n v="12.6"/>
  </r>
  <r>
    <x v="334"/>
    <n v="3"/>
    <n v="36"/>
    <s v="Brit Dental Stick CALM"/>
    <n v="0"/>
    <s v=""/>
    <n v="12.6"/>
  </r>
  <r>
    <x v="335"/>
    <n v="1"/>
    <n v="130"/>
    <s v="Wiejska Zagroda MONO Wołowina"/>
    <n v="0"/>
    <s v=""/>
    <n v="12.6"/>
  </r>
  <r>
    <x v="335"/>
    <n v="1"/>
    <n v="6"/>
    <s v="Woolf Lamb Chunkies"/>
    <n v="0"/>
    <s v=""/>
    <n v="12.6"/>
  </r>
  <r>
    <x v="335"/>
    <n v="2"/>
    <n v="100"/>
    <s v="Alpha Spirit Duck"/>
    <n v="0"/>
    <s v=""/>
    <n v="12.6"/>
  </r>
  <r>
    <x v="335"/>
    <n v="2"/>
    <n v="6"/>
    <s v="Woolf Lamb Chunkies"/>
    <n v="0"/>
    <s v=""/>
    <n v="12.6"/>
  </r>
  <r>
    <x v="335"/>
    <n v="2"/>
    <n v="15"/>
    <s v="ROGY pasta orzechowa z wiórkami kokosowymi"/>
    <n v="0"/>
    <s v=""/>
    <n v="12.6"/>
  </r>
  <r>
    <x v="335"/>
    <n v="3"/>
    <n v="103"/>
    <s v="Brit Mono Protein Beef &amp; Rice"/>
    <n v="0"/>
    <n v="0.55877034358047017"/>
    <n v="12.6"/>
  </r>
  <r>
    <x v="335"/>
    <n v="3"/>
    <n v="75"/>
    <s v="Wieprzowina mielona"/>
    <n v="0"/>
    <s v=""/>
    <n v="12.6"/>
  </r>
  <r>
    <x v="335"/>
    <n v="3"/>
    <n v="75"/>
    <s v="Brit Mono Protein Lamb"/>
    <n v="0"/>
    <s v=""/>
    <n v="12.6"/>
  </r>
  <r>
    <x v="336"/>
    <n v="1"/>
    <n v="166"/>
    <s v="Wiejska Zagroda MONO Wołowina"/>
    <n v="0"/>
    <s v=""/>
    <n v="12.6"/>
  </r>
  <r>
    <x v="336"/>
    <n v="1"/>
    <n v="40"/>
    <s v="Wieprzowina mielona"/>
    <n v="0"/>
    <s v=""/>
    <n v="12.6"/>
  </r>
  <r>
    <x v="336"/>
    <n v="1"/>
    <n v="12"/>
    <s v="Woolf Lamb Chunkies"/>
    <n v="0"/>
    <s v=""/>
    <n v="12.6"/>
  </r>
  <r>
    <x v="336"/>
    <n v="2"/>
    <n v="100"/>
    <s v="Wiejska Zagroda Indyk z Jagnięciną"/>
    <n v="0"/>
    <s v=""/>
    <n v="12.6"/>
  </r>
  <r>
    <x v="336"/>
    <n v="3"/>
    <n v="210"/>
    <s v="Brit Mono Protein Lamb"/>
    <n v="0"/>
    <s v=""/>
    <n v="12.6"/>
  </r>
  <r>
    <x v="336"/>
    <n v="3"/>
    <n v="40"/>
    <s v="Wieprzowina mielona"/>
    <n v="0"/>
    <s v=""/>
    <n v="12.6"/>
  </r>
  <r>
    <x v="337"/>
    <n v="1"/>
    <n v="200"/>
    <s v="Wiejska Zagroda MONO Królik"/>
    <n v="0"/>
    <s v=""/>
    <n v="12.6"/>
  </r>
  <r>
    <x v="337"/>
    <n v="2"/>
    <n v="23"/>
    <s v="Wiejska Zagroda Monoproteinowy Łosoś"/>
    <n v="0"/>
    <s v=""/>
    <n v="12.6"/>
  </r>
  <r>
    <x v="337"/>
    <n v="2"/>
    <n v="12"/>
    <s v="Woolf Lamb Chunkies"/>
    <n v="0"/>
    <s v=""/>
    <n v="12.6"/>
  </r>
  <r>
    <x v="337"/>
    <n v="2"/>
    <n v="5"/>
    <s v="ROGY pasta orzechowa z wiórkami kokosowymi"/>
    <n v="0"/>
    <s v=""/>
    <n v="12.6"/>
  </r>
  <r>
    <x v="337"/>
    <n v="3"/>
    <n v="224"/>
    <s v="Brit Mono Protein Lamb"/>
    <n v="0"/>
    <s v=""/>
    <n v="12.6"/>
  </r>
  <r>
    <x v="338"/>
    <n v="1"/>
    <n v="205"/>
    <s v="Wiejska Zagroda MONO Królik"/>
    <n v="0"/>
    <s v=""/>
    <n v="12.6"/>
  </r>
  <r>
    <x v="338"/>
    <n v="2"/>
    <n v="42"/>
    <s v="Wiejska Zagroda Monoproteinowy Łosoś"/>
    <n v="0"/>
    <s v=""/>
    <n v="12.6"/>
  </r>
  <r>
    <x v="338"/>
    <n v="2"/>
    <n v="58"/>
    <s v="Alpha Spirit 7 Days Formula"/>
    <n v="0"/>
    <s v=""/>
    <n v="12.6"/>
  </r>
  <r>
    <x v="338"/>
    <n v="2"/>
    <n v="12"/>
    <s v="Woolf Lamb Chunkies"/>
    <n v="0"/>
    <s v=""/>
    <n v="12.6"/>
  </r>
  <r>
    <x v="338"/>
    <n v="3"/>
    <n v="157"/>
    <s v="Brit Mono Protein Turkey"/>
    <n v="0"/>
    <s v=""/>
    <n v="12.6"/>
  </r>
  <r>
    <x v="338"/>
    <n v="3"/>
    <n v="5"/>
    <s v="Jabłko"/>
    <n v="0"/>
    <s v=""/>
    <n v="12.6"/>
  </r>
  <r>
    <x v="339"/>
    <n v="1"/>
    <n v="90"/>
    <s v="Brit Mono Protein Turkey"/>
    <n v="0"/>
    <s v=""/>
    <n v="12.6"/>
  </r>
  <r>
    <x v="339"/>
    <n v="1"/>
    <n v="50"/>
    <s v="Wieprzowina mielona"/>
    <n v="0"/>
    <s v=""/>
    <n v="12.6"/>
  </r>
  <r>
    <x v="339"/>
    <n v="2"/>
    <n v="100"/>
    <s v="Alpha Spirit 7 Days Formula"/>
    <n v="0"/>
    <s v=""/>
    <n v="12.6"/>
  </r>
  <r>
    <x v="339"/>
    <n v="2"/>
    <n v="12"/>
    <s v="Woolf Lamb Chunkies"/>
    <n v="0"/>
    <s v=""/>
    <n v="12.6"/>
  </r>
  <r>
    <x v="339"/>
    <n v="2"/>
    <n v="10"/>
    <s v="Jabłko"/>
    <n v="0"/>
    <s v=""/>
    <n v="12.6"/>
  </r>
  <r>
    <x v="339"/>
    <n v="2"/>
    <n v="10"/>
    <s v="ROGY pasta orzechowa z wiórkami kokosowymi"/>
    <n v="0"/>
    <s v=""/>
    <n v="12.6"/>
  </r>
  <r>
    <x v="339"/>
    <n v="3"/>
    <n v="160"/>
    <s v="Brit Mono Protein Turkey"/>
    <n v="0"/>
    <s v=""/>
    <n v="12.6"/>
  </r>
  <r>
    <x v="339"/>
    <n v="3"/>
    <n v="96"/>
    <s v="Wieprzowina mielona"/>
    <n v="0"/>
    <s v=""/>
    <n v="12.6"/>
  </r>
  <r>
    <x v="339"/>
    <n v="3"/>
    <n v="54"/>
    <s v="Brit Mono Protein Beef &amp; Rice"/>
    <n v="0"/>
    <n v="0.29294755877034362"/>
    <n v="12.6"/>
  </r>
  <r>
    <x v="340"/>
    <n v="1"/>
    <n v="50"/>
    <s v="Brit Mono Protein Beef &amp; Rice"/>
    <n v="0"/>
    <n v="0.27124773960217002"/>
    <n v="12.6"/>
  </r>
  <r>
    <x v="340"/>
    <n v="1"/>
    <n v="12"/>
    <s v="Woolf Lamb Chunkies"/>
    <n v="0"/>
    <s v=""/>
    <n v="12.6"/>
  </r>
  <r>
    <x v="340"/>
    <n v="2"/>
    <n v="100"/>
    <s v="Alpha Spirit Duck"/>
    <n v="0"/>
    <s v=""/>
    <n v="12.6"/>
  </r>
  <r>
    <x v="340"/>
    <n v="2"/>
    <n v="10"/>
    <s v="ROGY pasta orzechowa z wiórkami kokosowymi"/>
    <n v="0"/>
    <s v=""/>
    <n v="12.6"/>
  </r>
  <r>
    <x v="340"/>
    <n v="3"/>
    <n v="240"/>
    <s v="Wiejska Zagroda MONO Wieprzowina"/>
    <n v="0"/>
    <s v=""/>
    <n v="12.6"/>
  </r>
  <r>
    <x v="341"/>
    <n v="1"/>
    <n v="144"/>
    <s v="Wiejska Zagroda MONO Wieprzowina"/>
    <n v="0"/>
    <s v=""/>
    <n v="12.7"/>
  </r>
  <r>
    <x v="341"/>
    <n v="1"/>
    <n v="58"/>
    <s v="Jajko gotowane"/>
    <n v="0"/>
    <s v=""/>
    <n v="12.7"/>
  </r>
  <r>
    <x v="341"/>
    <n v="2"/>
    <n v="100"/>
    <s v="Wiejska Zagroda Indyk z Jagnięciną"/>
    <n v="0"/>
    <s v=""/>
    <n v="12.7"/>
  </r>
  <r>
    <x v="341"/>
    <n v="3"/>
    <n v="139"/>
    <s v="Brit Mono Protein Beef &amp; Rice"/>
    <n v="0"/>
    <n v="0.75406871609403259"/>
    <n v="12.7"/>
  </r>
  <r>
    <x v="342"/>
    <n v="1"/>
    <n v="180"/>
    <s v="Brit Pate &amp; Meat Chicken"/>
    <n v="0"/>
    <s v=""/>
    <n v="12.7"/>
  </r>
  <r>
    <x v="342"/>
    <n v="2"/>
    <n v="100"/>
    <s v="Wiejska Zagroda Indyk z Gęsią sucha"/>
    <n v="0"/>
    <s v=""/>
    <n v="12.7"/>
  </r>
  <r>
    <x v="342"/>
    <n v="2"/>
    <n v="10"/>
    <s v="ROGY pasta orzechowa z wiórkami kokosowymi"/>
    <n v="0"/>
    <s v=""/>
    <n v="12.7"/>
  </r>
  <r>
    <x v="342"/>
    <n v="2"/>
    <n v="6"/>
    <s v="Orlando Ciasteczka"/>
    <n v="0"/>
    <s v=""/>
    <n v="12.7"/>
  </r>
  <r>
    <x v="342"/>
    <n v="3"/>
    <n v="162"/>
    <s v="Brit Mono Protein Beef &amp; Rice"/>
    <n v="0"/>
    <n v="0.87884267631103086"/>
    <n v="12.7"/>
  </r>
  <r>
    <x v="342"/>
    <n v="3"/>
    <n v="50"/>
    <s v="Brit Pate &amp; Meat Chicken"/>
    <n v="0"/>
    <s v=""/>
    <n v="12.7"/>
  </r>
  <r>
    <x v="342"/>
    <n v="3"/>
    <n v="36"/>
    <s v="Brit Dental Stick CALM"/>
    <n v="0"/>
    <s v=""/>
    <n v="12.7"/>
  </r>
  <r>
    <x v="343"/>
    <n v="1"/>
    <n v="4"/>
    <s v="Orlando Ciasteczka"/>
    <n v="0"/>
    <s v=""/>
    <n v="12.7"/>
  </r>
  <r>
    <x v="343"/>
    <n v="2"/>
    <n v="100"/>
    <s v="Wiejska Zagroda Kaczka z Gruszką sucha"/>
    <n v="0"/>
    <s v=""/>
    <n v="12.7"/>
  </r>
  <r>
    <x v="343"/>
    <n v="2"/>
    <n v="4"/>
    <s v="Orlando Ciasteczka"/>
    <n v="0"/>
    <s v=""/>
    <n v="12.7"/>
  </r>
  <r>
    <x v="343"/>
    <n v="3"/>
    <n v="300"/>
    <s v="Brit Mono Protein Rabbit"/>
    <n v="0"/>
    <s v=""/>
    <n v="12.7"/>
  </r>
  <r>
    <x v="344"/>
    <n v="1"/>
    <n v="4"/>
    <s v="Orlando Ciasteczka"/>
    <n v="0"/>
    <s v=""/>
    <n v="12.7"/>
  </r>
  <r>
    <x v="344"/>
    <n v="2"/>
    <n v="100"/>
    <s v="Wiejska Zagroda Indyk z Jagnięciną"/>
    <n v="0"/>
    <s v=""/>
    <n v="12.7"/>
  </r>
  <r>
    <x v="344"/>
    <n v="3"/>
    <n v="171"/>
    <s v="Brit Pate &amp; Meat Chicken"/>
    <n v="0"/>
    <s v=""/>
    <n v="12.7"/>
  </r>
  <r>
    <x v="344"/>
    <n v="3"/>
    <n v="106"/>
    <s v="Brit Mono Protein Rabbit"/>
    <n v="0"/>
    <s v=""/>
    <n v="12.7"/>
  </r>
  <r>
    <x v="344"/>
    <n v="3"/>
    <n v="32"/>
    <s v="Kurczak skrawki"/>
    <n v="0"/>
    <s v=""/>
    <n v="12.7"/>
  </r>
  <r>
    <x v="344"/>
    <n v="3"/>
    <n v="113"/>
    <s v="Brit Pate &amp; Meat Salmon"/>
    <n v="0"/>
    <s v=""/>
    <n v="12.7"/>
  </r>
  <r>
    <x v="345"/>
    <n v="1"/>
    <n v="150"/>
    <s v="Brit Pate &amp; Meat Salmon"/>
    <n v="0"/>
    <s v=""/>
    <n v="12.7"/>
  </r>
  <r>
    <x v="345"/>
    <n v="2"/>
    <n v="100"/>
    <s v="Wiejska Zagroda Indyk z Jagnięciną"/>
    <n v="0"/>
    <s v=""/>
    <n v="12.7"/>
  </r>
  <r>
    <x v="345"/>
    <n v="2"/>
    <n v="10"/>
    <s v="ROGY pasta orzechowa z wiórkami kokosowymi"/>
    <n v="0"/>
    <s v=""/>
    <n v="12.7"/>
  </r>
  <r>
    <x v="345"/>
    <n v="3"/>
    <n v="250"/>
    <s v="Brit Mono Protein Lamb"/>
    <n v="0"/>
    <s v=""/>
    <n v="12.7"/>
  </r>
  <r>
    <x v="345"/>
    <n v="3"/>
    <n v="5"/>
    <s v="Jabłko"/>
    <n v="0"/>
    <s v=""/>
    <n v="12.7"/>
  </r>
  <r>
    <x v="346"/>
    <n v="1"/>
    <n v="148"/>
    <s v="Brit Pate &amp; Meat Salmon"/>
    <n v="0"/>
    <s v=""/>
    <n v="12.7"/>
  </r>
  <r>
    <x v="346"/>
    <n v="2"/>
    <n v="100"/>
    <s v="Alpha Spirit Duck"/>
    <n v="0"/>
    <s v=""/>
    <n v="12.7"/>
  </r>
  <r>
    <x v="346"/>
    <n v="2"/>
    <n v="8"/>
    <s v="Orlando Ciasteczka"/>
    <n v="0"/>
    <s v=""/>
    <n v="12.7"/>
  </r>
  <r>
    <x v="346"/>
    <n v="3"/>
    <n v="154"/>
    <s v="Brit Mono Protein Lamb"/>
    <n v="0"/>
    <s v=""/>
    <n v="12.7"/>
  </r>
  <r>
    <x v="346"/>
    <n v="3"/>
    <n v="100"/>
    <s v="Brit Mono Protein Rabbit"/>
    <n v="0"/>
    <s v=""/>
    <n v="12.7"/>
  </r>
  <r>
    <x v="346"/>
    <n v="3"/>
    <n v="36"/>
    <s v="Brit Dental Stick IMMUNO"/>
    <n v="0"/>
    <s v=""/>
    <n v="12.7"/>
  </r>
  <r>
    <x v="347"/>
    <n v="1"/>
    <n v="200"/>
    <s v="Wiejska Zagroda MONO Wołowina"/>
    <n v="0"/>
    <s v=""/>
    <n v="12.7"/>
  </r>
  <r>
    <x v="347"/>
    <n v="1"/>
    <n v="11"/>
    <s v="Wieprzowina mielona"/>
    <n v="0"/>
    <s v=""/>
    <n v="12.7"/>
  </r>
  <r>
    <x v="347"/>
    <n v="2"/>
    <n v="100"/>
    <s v="Wiejska Zagroda Kaczka z Gruszką sucha"/>
    <n v="0"/>
    <s v=""/>
    <n v="12.7"/>
  </r>
  <r>
    <x v="347"/>
    <n v="2"/>
    <n v="30"/>
    <s v="Wieprzowina mielona"/>
    <n v="0"/>
    <s v=""/>
    <n v="12.7"/>
  </r>
  <r>
    <x v="347"/>
    <n v="3"/>
    <n v="250"/>
    <s v="Brit Mono Protein Rabbit"/>
    <n v="0"/>
    <s v=""/>
    <n v="12.7"/>
  </r>
  <r>
    <x v="347"/>
    <n v="3"/>
    <n v="30"/>
    <s v="Wieprzowina mielona"/>
    <n v="0"/>
    <s v=""/>
    <n v="12.7"/>
  </r>
  <r>
    <x v="348"/>
    <n v="1"/>
    <n v="201"/>
    <s v="Wiejska Zagroda MONO Wołowina"/>
    <n v="0"/>
    <s v=""/>
    <n v="12.7"/>
  </r>
  <r>
    <x v="348"/>
    <n v="1"/>
    <n v="30"/>
    <s v="Wieprzowina mielona"/>
    <n v="0"/>
    <s v=""/>
    <n v="12.7"/>
  </r>
  <r>
    <x v="348"/>
    <n v="2"/>
    <n v="100"/>
    <s v="Wiejska Zagroda Indyk z Jagnięciną"/>
    <n v="0"/>
    <s v=""/>
    <n v="12.7"/>
  </r>
  <r>
    <x v="348"/>
    <n v="2"/>
    <n v="30"/>
    <s v="Wieprzowina mielona"/>
    <n v="0"/>
    <s v=""/>
    <n v="12.7"/>
  </r>
  <r>
    <x v="348"/>
    <n v="3"/>
    <n v="220"/>
    <s v="Brit Mono Protein Rabbit"/>
    <n v="0"/>
    <s v=""/>
    <n v="12.7"/>
  </r>
  <r>
    <x v="348"/>
    <n v="3"/>
    <n v="28"/>
    <s v="Wieprzowina mielona"/>
    <n v="0"/>
    <s v=""/>
    <n v="12.7"/>
  </r>
  <r>
    <x v="348"/>
    <n v="3"/>
    <n v="8"/>
    <s v="Orlando Ciasteczka"/>
    <n v="0"/>
    <s v=""/>
    <n v="12.7"/>
  </r>
  <r>
    <x v="349"/>
    <n v="1"/>
    <n v="99"/>
    <s v="Brit Pate &amp; Meat Turkey"/>
    <n v="0"/>
    <s v=""/>
    <n v="12.7"/>
  </r>
  <r>
    <x v="349"/>
    <n v="1"/>
    <n v="30"/>
    <s v="Kurczak skrawki"/>
    <n v="0"/>
    <s v=""/>
    <n v="12.7"/>
  </r>
  <r>
    <x v="349"/>
    <n v="2"/>
    <n v="101"/>
    <s v="Alpha Spirit Duck"/>
    <n v="0"/>
    <s v=""/>
    <n v="12.7"/>
  </r>
  <r>
    <x v="349"/>
    <n v="3"/>
    <n v="228"/>
    <s v="Brit Mono Protein Rabbit"/>
    <n v="0"/>
    <s v=""/>
    <n v="12.7"/>
  </r>
  <r>
    <x v="349"/>
    <n v="3"/>
    <n v="21"/>
    <s v="Kurczak skrawki"/>
    <n v="0"/>
    <s v=""/>
    <n v="12.7"/>
  </r>
  <r>
    <x v="349"/>
    <n v="3"/>
    <n v="36"/>
    <s v="Brit Dental Stick IMMUNO"/>
    <n v="0"/>
    <s v=""/>
    <n v="12.7"/>
  </r>
  <r>
    <x v="350"/>
    <n v="1"/>
    <n v="133"/>
    <s v="Brit Pate &amp; Meat Turkey"/>
    <n v="0"/>
    <s v=""/>
    <n v="12.7"/>
  </r>
  <r>
    <x v="350"/>
    <n v="1"/>
    <n v="20"/>
    <s v="Wieprzowina skrawki"/>
    <n v="0"/>
    <s v=""/>
    <n v="12.7"/>
  </r>
  <r>
    <x v="350"/>
    <n v="2"/>
    <n v="100"/>
    <s v="Wiejska Zagroda Indyk z Jabłkiem"/>
    <n v="0"/>
    <s v=""/>
    <n v="12.7"/>
  </r>
  <r>
    <x v="350"/>
    <n v="2"/>
    <n v="14"/>
    <s v="Wieprzowina skrawki"/>
    <n v="0"/>
    <s v=""/>
    <n v="12.7"/>
  </r>
  <r>
    <x v="350"/>
    <n v="3"/>
    <n v="250"/>
    <s v="Brit Mono Protein Beef"/>
    <n v="0"/>
    <s v=""/>
    <n v="12.7"/>
  </r>
  <r>
    <x v="350"/>
    <n v="3"/>
    <n v="24"/>
    <s v="Wieprzowina skrawki"/>
    <n v="0"/>
    <s v=""/>
    <n v="12.7"/>
  </r>
  <r>
    <x v="350"/>
    <n v="3"/>
    <n v="60"/>
    <s v="Brit Mono Protein Beef"/>
    <n v="0"/>
    <s v=""/>
    <n v="12.7"/>
  </r>
  <r>
    <x v="351"/>
    <n v="1"/>
    <n v="104"/>
    <s v="Brit Pate &amp; Meat Turkey"/>
    <n v="0"/>
    <s v=""/>
    <n v="12.7"/>
  </r>
  <r>
    <x v="351"/>
    <n v="2"/>
    <n v="100"/>
    <s v="Wiejska Zagroda Indyk z Jagnięciną"/>
    <n v="0"/>
    <s v=""/>
    <n v="12.7"/>
  </r>
  <r>
    <x v="351"/>
    <n v="2"/>
    <n v="17"/>
    <s v="Wieprzowina mielona"/>
    <n v="0"/>
    <s v=""/>
    <n v="12.7"/>
  </r>
  <r>
    <x v="351"/>
    <n v="3"/>
    <n v="90"/>
    <s v="Brit Mono Protein Beef"/>
    <n v="0"/>
    <s v=""/>
    <n v="12.7"/>
  </r>
  <r>
    <x v="351"/>
    <n v="3"/>
    <n v="30"/>
    <s v="Wieprzowina mielona"/>
    <n v="0"/>
    <s v=""/>
    <n v="12.7"/>
  </r>
  <r>
    <x v="351"/>
    <n v="3"/>
    <n v="70"/>
    <s v="Brit Pate &amp; Meat Turkey"/>
    <n v="0"/>
    <s v=""/>
    <n v="12.7"/>
  </r>
  <r>
    <x v="351"/>
    <n v="3"/>
    <n v="30"/>
    <s v="Wieprzowina mielona"/>
    <n v="0"/>
    <s v=""/>
    <n v="12.7"/>
  </r>
  <r>
    <x v="351"/>
    <n v="3"/>
    <n v="36"/>
    <s v="Brit Dental Stick IMMUNO"/>
    <n v="0"/>
    <s v=""/>
    <n v="12.7"/>
  </r>
  <r>
    <x v="352"/>
    <n v="1"/>
    <n v="180"/>
    <s v="Brit Pate &amp; Meat Duck"/>
    <n v="0"/>
    <s v=""/>
    <n v="12.7"/>
  </r>
  <r>
    <x v="352"/>
    <n v="1"/>
    <n v="10"/>
    <s v="Brit Pate &amp; Meat Duck"/>
    <n v="0"/>
    <s v=""/>
    <n v="12.7"/>
  </r>
  <r>
    <x v="352"/>
    <n v="1"/>
    <n v="10"/>
    <s v="Wieprzowina mielona"/>
    <n v="0"/>
    <s v=""/>
    <n v="12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850A05-7239-4BE6-A56B-4926871A9403}" name="Tabela przestawna1" cacheId="4" applyNumberFormats="0" applyBorderFormats="0" applyFontFormats="0" applyPatternFormats="0" applyAlignmentFormats="0" applyWidthHeightFormats="1" dataCaption="Wartości" updatedVersion="8" minRefreshableVersion="3" useAutoFormatting="1" rowGrandTotals="0" itemPrintTitles="1" createdVersion="8" indent="0" outline="1" outlineData="1" multipleFieldFilters="0" chartFormat="8">
  <location ref="Q1:R354" firstHeaderRow="1" firstDataRow="1" firstDataCol="1"/>
  <pivotFields count="8">
    <pivotField axis="axisRow" numFmtId="14" showAll="0" sortType="ascending">
      <items count="357">
        <item m="1" x="35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m="1" x="354"/>
        <item m="1" x="355"/>
        <item t="default"/>
      </items>
    </pivotField>
    <pivotField showAll="0"/>
    <pivotField dataField="1" showAll="0"/>
    <pivotField showAll="0"/>
    <pivotField showAll="0"/>
    <pivotField numFmtId="9" showAll="0"/>
    <pivotField showAll="0"/>
    <pivotField dragToRow="0" dragToCol="0" dragToPage="0" showAll="0" defaultSubtotal="0"/>
  </pivotFields>
  <rowFields count="1">
    <field x="0"/>
  </rowFields>
  <rowItems count="3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</rowItems>
  <colItems count="1">
    <i/>
  </colItems>
  <dataFields count="1">
    <dataField name="Suma z porcja [g]" fld="2" baseField="0" baseItem="0" numFmtId="1"/>
  </dataFields>
  <formats count="22">
    <format dxfId="61">
      <pivotArea field="0" type="button" dataOnly="0" labelOnly="1" outline="0" axis="axisRow" fieldPosition="0"/>
    </format>
    <format dxfId="60">
      <pivotArea dataOnly="0" labelOnly="1" fieldPosition="0">
        <references count="1">
          <reference field="0" count="0"/>
        </references>
      </pivotArea>
    </format>
    <format dxfId="59">
      <pivotArea type="all" dataOnly="0" outline="0" fieldPosition="0"/>
    </format>
    <format dxfId="58">
      <pivotArea outline="0" collapsedLevelsAreSubtotals="1" fieldPosition="0"/>
    </format>
    <format dxfId="57">
      <pivotArea field="0" type="button" dataOnly="0" labelOnly="1" outline="0" axis="axisRow" fieldPosition="0"/>
    </format>
    <format dxfId="56">
      <pivotArea dataOnly="0" labelOnly="1" fieldPosition="0">
        <references count="1">
          <reference field="0" count="0"/>
        </references>
      </pivotArea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0" type="button" dataOnly="0" labelOnly="1" outline="0" axis="axisRow" fieldPosition="0"/>
    </format>
    <format dxfId="52">
      <pivotArea dataOnly="0" labelOnly="1" fieldPosition="0">
        <references count="1">
          <reference field="0" count="0"/>
        </references>
      </pivotArea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field="0" type="button" dataOnly="0" labelOnly="1" outline="0" axis="axisRow" fieldPosition="0"/>
    </format>
    <format dxfId="48">
      <pivotArea dataOnly="0" labelOnly="1" fieldPosition="0">
        <references count="1">
          <reference field="0" count="0"/>
        </references>
      </pivotArea>
    </format>
    <format dxfId="47">
      <pivotArea outline="0" fieldPosition="0">
        <references count="1">
          <reference field="4294967294" count="1">
            <x v="0"/>
          </reference>
        </references>
      </pivotArea>
    </format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0" type="button" dataOnly="0" labelOnly="1" outline="0" axis="axisRow" fieldPosition="0"/>
    </format>
    <format dxfId="43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42">
      <pivotArea dataOnly="0" labelOnly="1" fieldPosition="0">
        <references count="1">
          <reference field="0" count="30"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</reference>
        </references>
      </pivotArea>
    </format>
    <format dxfId="41">
      <pivotArea dataOnly="0" labelOnly="1" outline="0" axis="axisValues" fieldPosition="0"/>
    </format>
    <format dxfId="40">
      <pivotArea dataOnly="0" labelOnly="1" fieldPosition="0">
        <references count="1">
          <reference field="0" count="1">
            <x v="5"/>
          </reference>
        </references>
      </pivotArea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3525E-347C-4978-B5B8-EFA2E350BEAB}" name="Tabela1" displayName="Tabela1" ref="M1:O122" totalsRowShown="0" headerRowDxfId="39" dataDxfId="38">
  <autoFilter ref="M1:O122" xr:uid="{3043525E-347C-4978-B5B8-EFA2E350BEAB}"/>
  <tableColumns count="3">
    <tableColumn id="1" xr3:uid="{BED04C06-126B-4493-8CD6-4BB8AE08D7B6}" name="posiłek" dataDxfId="37"/>
    <tableColumn id="2" xr3:uid="{5AA68582-A395-439A-8385-9BA137A939BE}" name="energia [kcal/g]" dataDxfId="36"/>
    <tableColumn id="3" xr3:uid="{7DEFACF2-EC25-44E7-85D8-2C374AE77294}" name="dzienna porcja [g]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29BF26-4A56-4054-BEC3-640279EDD46A}" name="Tabela2" displayName="Tabela2" ref="E1:K2501" totalsRowShown="0" headerRowDxfId="34" dataDxfId="33">
  <autoFilter ref="E1:K2501" xr:uid="{7C29BF26-4A56-4054-BEC3-640279EDD46A}"/>
  <tableColumns count="7">
    <tableColumn id="1" xr3:uid="{03DD20C9-CF0E-463A-8656-93633AF8A4E7}" name="data" dataDxfId="32"/>
    <tableColumn id="2" xr3:uid="{F253449F-3AB9-4E27-A364-3F146BBAAA1F}" name="posiłek nr" dataDxfId="31"/>
    <tableColumn id="3" xr3:uid="{7CA35D47-3654-4385-BE8C-9A2F807450FB}" name="porcja [g]" dataDxfId="30"/>
    <tableColumn id="4" xr3:uid="{39C9B679-B5E4-45C6-851F-4FFDEB0EDD98}" name="karma" dataDxfId="29"/>
    <tableColumn id="5" xr3:uid="{F9850AA0-51A1-4E5F-B800-95A40DB12181}" name="kalorie [kcal]" dataDxfId="28">
      <calculatedColumnFormula>VLOOKUP(H2,Tabela1[],2,FALSE)*G2</calculatedColumnFormula>
    </tableColumn>
    <tableColumn id="6" xr3:uid="{B829B788-FFCA-467F-ACA7-7D370CE88A65}" name="% dziennej" dataDxfId="27">
      <calculatedColumnFormula>IFERROR(G2/VLOOKUP(H2,Tabela1[],3,FALSE),"")</calculatedColumnFormula>
    </tableColumn>
    <tableColumn id="7" xr3:uid="{A3E62B66-0C52-40A1-9A72-B62DE6B14D7B}" name="waga [kg]" dataDxfId="26">
      <calculatedColumnFormula array="1">VLOOKUP(MAX(_xlfn._xlws.FILTER(Tabela3[data],Tabela3[data]&lt;=Tabela2[[#This Row],[data]])),Tabela3[],2,FALSE)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9BCBD-0AB8-4A1B-9708-9568A2174586}" name="Tabela3" displayName="Tabela3" ref="A1:B21" totalsRowShown="0" headerRowDxfId="25" dataDxfId="24">
  <autoFilter ref="A1:B21" xr:uid="{4A39BCBD-0AB8-4A1B-9708-9568A2174586}"/>
  <tableColumns count="2">
    <tableColumn id="1" xr3:uid="{A12F162F-419E-4BEE-A712-71C2DBF1A309}" name="data" dataDxfId="23"/>
    <tableColumn id="2" xr3:uid="{A7FAD99B-034A-49F5-BB60-9394FBD015F3}" name="waga psa [kg]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karmybrit.pl/brit-premium-by-nature-chicken-with-hearts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karmybrit.pl/brit-premium-by-nature-chicken-with-hearts.html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https://karmybrit.pl/brit-premium-by-nature-chicken-with-hearts.html" TargetMode="External"/><Relationship Id="rId5" Type="http://schemas.openxmlformats.org/officeDocument/2006/relationships/hyperlink" Target="https://karmybrit.pl/brit-premium-by-nature-chicken-with-hearts.html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karmybrit.pl/brit-premium-by-nature-chicken-with-hearts.html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4781-535A-4305-AA83-46948495D55A}">
  <dimension ref="A1:Y35"/>
  <sheetViews>
    <sheetView topLeftCell="G1" workbookViewId="0">
      <selection activeCell="O6" sqref="O6"/>
    </sheetView>
  </sheetViews>
  <sheetFormatPr defaultRowHeight="14.25" x14ac:dyDescent="0.45"/>
  <cols>
    <col min="8" max="8" width="11.9296875" customWidth="1"/>
    <col min="9" max="9" width="21.265625" bestFit="1" customWidth="1"/>
    <col min="10" max="10" width="12.19921875" bestFit="1" customWidth="1"/>
    <col min="17" max="17" width="9.1328125" bestFit="1" customWidth="1"/>
  </cols>
  <sheetData>
    <row r="1" spans="1:25" x14ac:dyDescent="0.45">
      <c r="A1" t="s">
        <v>8</v>
      </c>
      <c r="H1" t="s">
        <v>12</v>
      </c>
      <c r="M1" t="s">
        <v>23</v>
      </c>
      <c r="R1" t="s">
        <v>26</v>
      </c>
      <c r="W1" t="s">
        <v>16</v>
      </c>
    </row>
    <row r="2" spans="1:25" x14ac:dyDescent="0.45">
      <c r="C2" t="s">
        <v>3</v>
      </c>
      <c r="H2" t="s">
        <v>0</v>
      </c>
      <c r="I2" t="s">
        <v>1</v>
      </c>
      <c r="M2" t="s">
        <v>0</v>
      </c>
      <c r="N2" t="s">
        <v>1</v>
      </c>
      <c r="R2" t="s">
        <v>0</v>
      </c>
      <c r="S2" t="s">
        <v>1</v>
      </c>
      <c r="W2" t="s">
        <v>17</v>
      </c>
      <c r="X2" t="s">
        <v>18</v>
      </c>
      <c r="Y2" t="s">
        <v>19</v>
      </c>
    </row>
    <row r="3" spans="1:25" x14ac:dyDescent="0.45">
      <c r="C3">
        <v>2</v>
      </c>
      <c r="D3">
        <v>3</v>
      </c>
      <c r="E3">
        <v>6</v>
      </c>
      <c r="F3">
        <v>9</v>
      </c>
      <c r="H3">
        <v>0</v>
      </c>
      <c r="I3">
        <v>0</v>
      </c>
      <c r="J3" cm="1">
        <f t="array" ref="J3:K3">LINEST(I3:I4,H3:H4,TRUE,FALSE)</f>
        <v>100.00000000000006</v>
      </c>
      <c r="K3">
        <v>-2.8421709430404007E-14</v>
      </c>
      <c r="M3">
        <v>0</v>
      </c>
      <c r="N3">
        <v>0</v>
      </c>
      <c r="O3" cm="1">
        <f t="array" ref="O3:P3">LINEST(N3:N4,M3:M4,TRUE,FALSE)</f>
        <v>100.00000000000006</v>
      </c>
      <c r="P3">
        <v>-2.8421709430404007E-14</v>
      </c>
      <c r="R3">
        <v>0</v>
      </c>
      <c r="S3">
        <v>0</v>
      </c>
      <c r="T3" cm="1">
        <f t="array" ref="T3:U3">LINEST(S3:S4,R3:R4,TRUE,FALSE)</f>
        <v>100.00000000000006</v>
      </c>
      <c r="U3">
        <v>-2.8421709430404007E-14</v>
      </c>
      <c r="W3">
        <v>0</v>
      </c>
      <c r="X3">
        <v>0.5</v>
      </c>
      <c r="Y3">
        <v>3</v>
      </c>
    </row>
    <row r="4" spans="1:25" x14ac:dyDescent="0.45">
      <c r="B4">
        <v>0</v>
      </c>
      <c r="C4">
        <v>0</v>
      </c>
      <c r="H4">
        <v>1</v>
      </c>
      <c r="I4">
        <v>100</v>
      </c>
      <c r="J4" cm="1">
        <f t="array" ref="J4:K4">LINEST(I4:I5,H4:H5,TRUE,FALSE)</f>
        <v>36.666666666666657</v>
      </c>
      <c r="K4">
        <v>63.333333333333371</v>
      </c>
      <c r="M4">
        <v>1</v>
      </c>
      <c r="N4">
        <v>100</v>
      </c>
      <c r="O4" cm="1">
        <f t="array" ref="O4:P4">LINEST(N4:N5,M4:M5,TRUE,FALSE)</f>
        <v>37.777777777777779</v>
      </c>
      <c r="P4">
        <v>62.222222222222229</v>
      </c>
      <c r="R4">
        <v>1</v>
      </c>
      <c r="S4">
        <v>100</v>
      </c>
      <c r="T4" cm="1">
        <f t="array" ref="T4:U4">LINEST(S4:S5,R4:R5,TRUE,FALSE)</f>
        <v>43.333333333333336</v>
      </c>
      <c r="U4">
        <v>56.666666666666657</v>
      </c>
      <c r="W4">
        <v>10</v>
      </c>
      <c r="X4">
        <v>1</v>
      </c>
      <c r="Y4">
        <f>(X4/$X$3)*$Y$3</f>
        <v>6</v>
      </c>
    </row>
    <row r="5" spans="1:25" x14ac:dyDescent="0.45">
      <c r="A5" t="s">
        <v>2</v>
      </c>
      <c r="B5">
        <v>5</v>
      </c>
      <c r="C5">
        <v>115</v>
      </c>
      <c r="H5">
        <v>10</v>
      </c>
      <c r="I5">
        <v>430</v>
      </c>
      <c r="J5" cm="1">
        <f t="array" ref="J5:K5">LINEST(I5:I6,H5:H6,TRUE,FALSE)</f>
        <v>18.5</v>
      </c>
      <c r="K5">
        <v>245</v>
      </c>
      <c r="M5">
        <v>10</v>
      </c>
      <c r="N5">
        <v>440</v>
      </c>
      <c r="O5" cm="1">
        <f t="array" ref="O5:P5">LINEST(N5:N6,M5:M6,TRUE,FALSE)</f>
        <v>27.999999999999993</v>
      </c>
      <c r="P5">
        <v>160.00000000000011</v>
      </c>
      <c r="R5">
        <v>10</v>
      </c>
      <c r="S5">
        <v>490</v>
      </c>
      <c r="T5" cm="1">
        <f t="array" ref="T5:U5">LINEST(S5:S6,R5:R6,TRUE,FALSE)</f>
        <v>31.499999999999996</v>
      </c>
      <c r="U5">
        <v>175.00000000000011</v>
      </c>
      <c r="W5">
        <v>20</v>
      </c>
      <c r="X5">
        <v>2</v>
      </c>
      <c r="Y5">
        <f>(X5/$X$3)*$Y$3</f>
        <v>12</v>
      </c>
    </row>
    <row r="6" spans="1:25" x14ac:dyDescent="0.45">
      <c r="B6">
        <v>10</v>
      </c>
      <c r="C6">
        <v>177</v>
      </c>
      <c r="H6">
        <v>30</v>
      </c>
      <c r="I6">
        <v>800</v>
      </c>
      <c r="J6" cm="1">
        <f t="array" ref="J6:K6">LINEST(I6:I7,H6:H7,TRUE,FALSE)</f>
        <v>13.333333333333334</v>
      </c>
      <c r="K6">
        <v>400</v>
      </c>
      <c r="M6">
        <v>30</v>
      </c>
      <c r="N6">
        <v>1000</v>
      </c>
      <c r="O6" cm="1">
        <f t="array" ref="O6:P6">LINEST(N6:N7,M6:M7,TRUE,FALSE)</f>
        <v>21.666666666666664</v>
      </c>
      <c r="P6">
        <v>350.00000000000023</v>
      </c>
      <c r="R6">
        <v>30</v>
      </c>
      <c r="S6">
        <v>1120</v>
      </c>
      <c r="T6" cm="1">
        <f t="array" ref="T6:U6">LINEST(S6:S7,R6:R7,TRUE,FALSE)</f>
        <v>23.833333333333325</v>
      </c>
      <c r="U6">
        <v>405.00000000000045</v>
      </c>
    </row>
    <row r="7" spans="1:25" x14ac:dyDescent="0.45">
      <c r="B7">
        <v>20</v>
      </c>
      <c r="C7">
        <v>272</v>
      </c>
      <c r="H7">
        <v>60</v>
      </c>
      <c r="I7">
        <v>1200</v>
      </c>
      <c r="M7">
        <v>90</v>
      </c>
      <c r="N7">
        <v>2300</v>
      </c>
      <c r="R7">
        <v>90</v>
      </c>
      <c r="S7">
        <v>2550</v>
      </c>
    </row>
    <row r="8" spans="1:25" x14ac:dyDescent="0.45">
      <c r="B8">
        <v>30</v>
      </c>
      <c r="C8">
        <v>345</v>
      </c>
    </row>
    <row r="9" spans="1:25" x14ac:dyDescent="0.45">
      <c r="B9">
        <v>40</v>
      </c>
      <c r="C9">
        <v>409</v>
      </c>
    </row>
    <row r="10" spans="1:25" x14ac:dyDescent="0.45">
      <c r="B10">
        <v>50</v>
      </c>
      <c r="C10">
        <v>466</v>
      </c>
      <c r="I10" s="12" cm="1">
        <f t="array" ref="I10:I29">Tabela3[waga psa '[kg']]</f>
        <v>3.3</v>
      </c>
      <c r="J10">
        <f>IF(AND(I10&gt;=$H$3,I10&lt;$H$4),I10*$J$3+$K$3,
IF(AND(I10&gt;=$H$4,I10&lt;$H$5),I10*$J$4+$K$4,
IF(AND(I10&gt;=$H$5,I10&lt;$H$6),I10*$J$5+$K$5,
IF(I10&gt;=$H$6,I10*$J$6+$K$6,"ND"))))</f>
        <v>184.33333333333331</v>
      </c>
      <c r="K10">
        <f>J10/5</f>
        <v>36.86666666666666</v>
      </c>
      <c r="N10" cm="1">
        <f t="array" ref="N10:N29">Tabela3[waga psa '[kg']]</f>
        <v>3.3</v>
      </c>
      <c r="O10">
        <f>IF(AND(N10&gt;=$M$3,N10&lt;$M$4),N10*$O$3+$P$3,
IF(AND(N10&gt;=$M$4,N10&lt;$M$5),N10*$O$4+$P$4,
IF(AND(N10&gt;=$M$5,N10&lt;$M$6),N10*$O$5+$P$5,
IF(N10&gt;=$M$6,N10*$O$6+$P$6,"ND"))))</f>
        <v>186.88888888888889</v>
      </c>
      <c r="P10">
        <f>O10/5</f>
        <v>37.37777777777778</v>
      </c>
      <c r="S10" cm="1">
        <f t="array" ref="S10:S29">Tabela3[waga psa '[kg']]</f>
        <v>3.3</v>
      </c>
      <c r="T10">
        <f>IF(AND(S10&gt;=$R$3,S10&lt;$R$4),S10*$T$3+$U$3,
IF(AND(S10&gt;=$R$4,S10&lt;$R$5),S10*$T$4+$U$4,
IF(AND(S10&gt;=$R$5,S10&lt;$R$6),S10*$T$5+$U$5,
IF(S10&gt;=$R$6,S10*$T$6+$U$6,"ND"))))</f>
        <v>199.66666666666666</v>
      </c>
      <c r="U10">
        <f>T10/5</f>
        <v>39.93333333333333</v>
      </c>
    </row>
    <row r="11" spans="1:25" x14ac:dyDescent="0.45">
      <c r="B11">
        <v>60</v>
      </c>
      <c r="C11">
        <v>514</v>
      </c>
      <c r="I11" s="12">
        <v>3.8</v>
      </c>
      <c r="J11">
        <f t="shared" ref="J11:J12" si="0">IF(AND(I11&gt;=$H$3,I11&lt;$H$4),I11*$J$3+$K$3,
IF(AND(I11&gt;=$H$4,I11&lt;$H$5),I11*$J$4+$K$4,
IF(AND(I11&gt;=$H$5,I11&lt;$H$6),I11*$J$5+$K$5,
IF(I11&gt;=$H$6,I11*$J$6+$K$6,"ND"))))</f>
        <v>202.66666666666666</v>
      </c>
      <c r="K11">
        <f t="shared" ref="K11:K12" si="1">J11/5</f>
        <v>40.533333333333331</v>
      </c>
      <c r="N11">
        <v>3.8</v>
      </c>
      <c r="O11">
        <f>IF(AND(N11&gt;=$M$3,N11&lt;$M$4),N11*$O$3+$P$3,
IF(AND(N11&gt;=$M$4,N11&lt;$M$5),N11*$O$4+$P$4,
IF(AND(N11&gt;=$M$5,N11&lt;$M$6),N11*$O$5+$P$5,
IF(N11&gt;=$M$6,N11*$O$6+$P$6,"ND"))))</f>
        <v>205.77777777777777</v>
      </c>
      <c r="P11">
        <f>O11/5</f>
        <v>41.155555555555551</v>
      </c>
      <c r="S11">
        <v>3.8</v>
      </c>
      <c r="T11">
        <f t="shared" ref="T11:T12" si="2">IF(AND(S11&gt;=$R$3,S11&lt;$R$4),S11*$T$3+$U$3,
IF(AND(S11&gt;=$R$4,S11&lt;$R$5),S11*$T$4+$U$4,
IF(AND(S11&gt;=$R$5,S11&lt;$R$6),S11*$T$5+$U$5,
IF(S11&gt;=$R$6,S11*$T$6+$U$6,"ND"))))</f>
        <v>221.33333333333331</v>
      </c>
      <c r="U11">
        <f>T11/5</f>
        <v>44.266666666666666</v>
      </c>
    </row>
    <row r="12" spans="1:25" x14ac:dyDescent="0.45">
      <c r="B12">
        <v>70</v>
      </c>
      <c r="C12">
        <v>555</v>
      </c>
      <c r="I12" s="12">
        <v>4.3</v>
      </c>
      <c r="J12">
        <f t="shared" si="0"/>
        <v>221</v>
      </c>
      <c r="K12">
        <f t="shared" si="1"/>
        <v>44.2</v>
      </c>
      <c r="N12">
        <v>4.3</v>
      </c>
      <c r="O12">
        <f>IF(AND(N12&gt;=$M$3,N12&lt;$M$4),N12*$O$3+$P$3,
IF(AND(N12&gt;=$M$4,N12&lt;$M$5),N12*$O$4+$P$4,
IF(AND(N12&gt;=$M$5,N12&lt;$M$6),N12*$O$5+$P$5,
IF(N12&gt;=$M$6,N12*$O$6+$P$6,"ND"))))</f>
        <v>224.66666666666666</v>
      </c>
      <c r="P12">
        <f>O12/5</f>
        <v>44.93333333333333</v>
      </c>
      <c r="S12">
        <v>4.3</v>
      </c>
      <c r="T12">
        <f t="shared" si="2"/>
        <v>243</v>
      </c>
      <c r="U12">
        <f>T12/5</f>
        <v>48.6</v>
      </c>
    </row>
    <row r="13" spans="1:25" x14ac:dyDescent="0.45">
      <c r="I13">
        <v>4.7</v>
      </c>
      <c r="N13">
        <v>4.7</v>
      </c>
      <c r="S13">
        <v>4.7</v>
      </c>
    </row>
    <row r="14" spans="1:25" x14ac:dyDescent="0.45">
      <c r="I14">
        <v>5.0999999999999996</v>
      </c>
      <c r="N14">
        <v>5.0999999999999996</v>
      </c>
      <c r="S14">
        <v>5.0999999999999996</v>
      </c>
    </row>
    <row r="15" spans="1:25" x14ac:dyDescent="0.45">
      <c r="E15" cm="1">
        <f t="array" ref="E15:F15">LINEST(C4:C5,B4:B5)</f>
        <v>22.999999999999993</v>
      </c>
      <c r="F15">
        <v>1.4210854715202004E-14</v>
      </c>
      <c r="I15">
        <v>6</v>
      </c>
      <c r="N15">
        <v>6</v>
      </c>
      <c r="S15">
        <v>6</v>
      </c>
    </row>
    <row r="16" spans="1:25" x14ac:dyDescent="0.45">
      <c r="D16" cm="1">
        <f t="array" ref="D16:D35">Tabela3[waga psa '[kg']]</f>
        <v>3.3</v>
      </c>
      <c r="E16">
        <f>D16*$E$15+$F$15</f>
        <v>75.899999999999991</v>
      </c>
      <c r="F16">
        <f>E16/5</f>
        <v>15.179999999999998</v>
      </c>
      <c r="G16">
        <f>E16/4</f>
        <v>18.974999999999998</v>
      </c>
      <c r="I16">
        <v>6.4</v>
      </c>
      <c r="N16">
        <v>6.4</v>
      </c>
      <c r="S16">
        <v>6.4</v>
      </c>
    </row>
    <row r="17" spans="4:19" x14ac:dyDescent="0.45">
      <c r="D17">
        <v>3.8</v>
      </c>
      <c r="E17">
        <f t="shared" ref="E17:E18" si="3">D17*$E$15+$F$15</f>
        <v>87.399999999999977</v>
      </c>
      <c r="F17">
        <f>E17/5</f>
        <v>17.479999999999997</v>
      </c>
      <c r="G17">
        <f>E17/4</f>
        <v>21.849999999999994</v>
      </c>
      <c r="I17">
        <v>7.4</v>
      </c>
      <c r="N17">
        <v>7.4</v>
      </c>
      <c r="S17">
        <v>7.4</v>
      </c>
    </row>
    <row r="18" spans="4:19" x14ac:dyDescent="0.45">
      <c r="D18">
        <v>4.3</v>
      </c>
      <c r="E18">
        <f t="shared" si="3"/>
        <v>98.899999999999977</v>
      </c>
      <c r="F18">
        <f>E18/5</f>
        <v>19.779999999999994</v>
      </c>
      <c r="G18">
        <f>E18/4</f>
        <v>24.724999999999994</v>
      </c>
      <c r="I18">
        <v>7.7</v>
      </c>
      <c r="N18">
        <v>7.7</v>
      </c>
      <c r="S18">
        <v>7.7</v>
      </c>
    </row>
    <row r="19" spans="4:19" x14ac:dyDescent="0.45">
      <c r="D19">
        <v>4.7</v>
      </c>
      <c r="I19">
        <v>8.9</v>
      </c>
      <c r="N19">
        <v>8.9</v>
      </c>
      <c r="S19">
        <v>8.9</v>
      </c>
    </row>
    <row r="20" spans="4:19" x14ac:dyDescent="0.45">
      <c r="D20">
        <v>5.0999999999999996</v>
      </c>
      <c r="I20">
        <v>10</v>
      </c>
      <c r="N20">
        <v>10</v>
      </c>
      <c r="S20">
        <v>10</v>
      </c>
    </row>
    <row r="21" spans="4:19" x14ac:dyDescent="0.45">
      <c r="D21">
        <v>6</v>
      </c>
      <c r="I21">
        <v>10.7</v>
      </c>
      <c r="N21">
        <v>10.7</v>
      </c>
      <c r="S21">
        <v>10.7</v>
      </c>
    </row>
    <row r="22" spans="4:19" x14ac:dyDescent="0.45">
      <c r="D22">
        <v>6.4</v>
      </c>
      <c r="I22">
        <v>11.1</v>
      </c>
      <c r="N22">
        <v>11.1</v>
      </c>
      <c r="S22">
        <v>11.1</v>
      </c>
    </row>
    <row r="23" spans="4:19" x14ac:dyDescent="0.45">
      <c r="D23">
        <v>7.4</v>
      </c>
      <c r="I23">
        <v>11.7</v>
      </c>
      <c r="N23">
        <v>11.7</v>
      </c>
      <c r="S23">
        <v>11.7</v>
      </c>
    </row>
    <row r="24" spans="4:19" x14ac:dyDescent="0.45">
      <c r="D24">
        <v>7.7</v>
      </c>
      <c r="I24">
        <v>12</v>
      </c>
      <c r="N24">
        <v>12</v>
      </c>
      <c r="S24">
        <v>12</v>
      </c>
    </row>
    <row r="25" spans="4:19" x14ac:dyDescent="0.45">
      <c r="D25">
        <v>8.9</v>
      </c>
      <c r="I25">
        <v>12.2</v>
      </c>
      <c r="N25">
        <v>12.2</v>
      </c>
      <c r="S25">
        <v>12.2</v>
      </c>
    </row>
    <row r="26" spans="4:19" x14ac:dyDescent="0.45">
      <c r="D26">
        <v>10</v>
      </c>
      <c r="I26">
        <v>12.6</v>
      </c>
      <c r="N26">
        <v>12.6</v>
      </c>
      <c r="S26">
        <v>12.6</v>
      </c>
    </row>
    <row r="27" spans="4:19" x14ac:dyDescent="0.45">
      <c r="D27">
        <v>10.7</v>
      </c>
      <c r="I27">
        <v>12.5</v>
      </c>
      <c r="N27">
        <v>12.5</v>
      </c>
      <c r="S27">
        <v>12.5</v>
      </c>
    </row>
    <row r="28" spans="4:19" x14ac:dyDescent="0.45">
      <c r="D28">
        <v>11.1</v>
      </c>
      <c r="I28">
        <v>12.6</v>
      </c>
      <c r="N28">
        <v>12.6</v>
      </c>
      <c r="S28">
        <v>12.6</v>
      </c>
    </row>
    <row r="29" spans="4:19" x14ac:dyDescent="0.45">
      <c r="D29">
        <v>11.7</v>
      </c>
      <c r="I29">
        <v>12.7</v>
      </c>
      <c r="N29">
        <v>12.7</v>
      </c>
      <c r="S29">
        <v>12.7</v>
      </c>
    </row>
    <row r="30" spans="4:19" x14ac:dyDescent="0.45">
      <c r="D30">
        <v>12</v>
      </c>
    </row>
    <row r="31" spans="4:19" x14ac:dyDescent="0.45">
      <c r="D31">
        <v>12.2</v>
      </c>
    </row>
    <row r="32" spans="4:19" x14ac:dyDescent="0.45">
      <c r="D32">
        <v>12.6</v>
      </c>
    </row>
    <row r="33" spans="4:4" x14ac:dyDescent="0.45">
      <c r="D33">
        <v>12.5</v>
      </c>
    </row>
    <row r="34" spans="4:4" x14ac:dyDescent="0.45">
      <c r="D34">
        <v>12.6</v>
      </c>
    </row>
    <row r="35" spans="4:4" x14ac:dyDescent="0.45">
      <c r="D35">
        <v>12.7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0829-2CCE-4971-85B2-3485957FE49E}">
  <dimension ref="A1:V2501"/>
  <sheetViews>
    <sheetView tabSelected="1" topLeftCell="L1" zoomScaleNormal="100" workbookViewId="0">
      <selection activeCell="Y15" sqref="Y15"/>
    </sheetView>
  </sheetViews>
  <sheetFormatPr defaultRowHeight="11.65" x14ac:dyDescent="0.35"/>
  <cols>
    <col min="1" max="1" width="9.6640625" style="1" bestFit="1" customWidth="1"/>
    <col min="2" max="2" width="14.59765625" style="1" bestFit="1" customWidth="1"/>
    <col min="3" max="4" width="4.9296875" style="1" customWidth="1"/>
    <col min="5" max="5" width="9.6640625" style="3" bestFit="1" customWidth="1"/>
    <col min="6" max="6" width="11.59765625" style="3" bestFit="1" customWidth="1"/>
    <col min="7" max="7" width="11.33203125" style="3" bestFit="1" customWidth="1"/>
    <col min="8" max="8" width="35.1328125" style="7" bestFit="1" customWidth="1"/>
    <col min="9" max="9" width="13.73046875" style="3" bestFit="1" customWidth="1"/>
    <col min="10" max="10" width="12.19921875" style="3" bestFit="1" customWidth="1"/>
    <col min="11" max="11" width="12.19921875" style="3" customWidth="1"/>
    <col min="12" max="12" width="5.33203125" style="1" customWidth="1"/>
    <col min="13" max="13" width="19.06640625" style="7" customWidth="1"/>
    <col min="14" max="14" width="12.1328125" style="3" bestFit="1" customWidth="1"/>
    <col min="15" max="15" width="12" style="3" bestFit="1" customWidth="1"/>
    <col min="16" max="16" width="12" style="1" customWidth="1"/>
    <col min="17" max="17" width="16.19921875" style="1" bestFit="1" customWidth="1"/>
    <col min="18" max="18" width="12.46484375" style="1" bestFit="1" customWidth="1"/>
    <col min="19" max="19" width="9.06640625" style="1"/>
    <col min="20" max="20" width="10.33203125" style="1" bestFit="1" customWidth="1"/>
    <col min="21" max="21" width="12" style="1" bestFit="1" customWidth="1"/>
    <col min="22" max="22" width="9.3984375" style="1" bestFit="1" customWidth="1"/>
    <col min="23" max="16384" width="9.06640625" style="1"/>
  </cols>
  <sheetData>
    <row r="1" spans="1:22" s="3" customFormat="1" x14ac:dyDescent="0.45">
      <c r="A1" s="3" t="s">
        <v>4</v>
      </c>
      <c r="B1" s="3" t="s">
        <v>0</v>
      </c>
      <c r="E1" s="3" t="s">
        <v>4</v>
      </c>
      <c r="F1" s="3" t="s">
        <v>5</v>
      </c>
      <c r="G1" s="3" t="s">
        <v>7</v>
      </c>
      <c r="H1" s="7" t="s">
        <v>6</v>
      </c>
      <c r="I1" s="3" t="s">
        <v>11</v>
      </c>
      <c r="J1" s="3" t="s">
        <v>14</v>
      </c>
      <c r="K1" s="3" t="s">
        <v>22</v>
      </c>
      <c r="M1" s="7" t="s">
        <v>9</v>
      </c>
      <c r="N1" s="3" t="s">
        <v>10</v>
      </c>
      <c r="O1" s="3" t="s">
        <v>13</v>
      </c>
      <c r="Q1" s="8" t="s">
        <v>15</v>
      </c>
      <c r="R1" s="3" t="s">
        <v>21</v>
      </c>
    </row>
    <row r="2" spans="1:22" ht="23.25" x14ac:dyDescent="0.35">
      <c r="A2" s="2">
        <v>45608</v>
      </c>
      <c r="B2" s="1">
        <v>3.3</v>
      </c>
      <c r="E2" s="4">
        <v>45608</v>
      </c>
      <c r="F2" s="3">
        <v>1</v>
      </c>
      <c r="G2" s="3">
        <v>20</v>
      </c>
      <c r="H2" s="7" t="s">
        <v>8</v>
      </c>
      <c r="I2" s="5">
        <f>VLOOKUP(H2,Tabela1[],2,FALSE)*G2</f>
        <v>76.3</v>
      </c>
      <c r="J2" s="6">
        <f>IFERROR(G2/VLOOKUP(H2,Tabela1[],3,FALSE),"")</f>
        <v>0.2635046113306983</v>
      </c>
      <c r="K2" s="11" cm="1">
        <f t="array" ref="K2">VLOOKUP(MAX(_xlfn._xlws.FILTER(Tabela3[data],Tabela3[data]&lt;=Tabela2[[#This Row],[data]])),Tabela3[],2,FALSE)</f>
        <v>3.3</v>
      </c>
      <c r="M2" s="7" t="s">
        <v>8</v>
      </c>
      <c r="N2" s="3">
        <v>3.8149999999999999</v>
      </c>
      <c r="O2" s="3">
        <v>75.899999999999991</v>
      </c>
      <c r="Q2" s="9">
        <v>45608</v>
      </c>
      <c r="R2" s="10">
        <v>173</v>
      </c>
    </row>
    <row r="3" spans="1:22" ht="23.25" x14ac:dyDescent="0.35">
      <c r="A3" s="2">
        <v>45614</v>
      </c>
      <c r="B3" s="1">
        <v>3.8</v>
      </c>
      <c r="E3" s="4">
        <v>45608</v>
      </c>
      <c r="F3" s="3">
        <v>2</v>
      </c>
      <c r="G3" s="3">
        <v>35</v>
      </c>
      <c r="H3" s="7" t="s">
        <v>8</v>
      </c>
      <c r="I3" s="5">
        <f>VLOOKUP(H3,Tabela1[],2,FALSE)*G3</f>
        <v>133.52500000000001</v>
      </c>
      <c r="J3" s="6">
        <f>IFERROR(G3/VLOOKUP(H3,Tabela1[],3,FALSE),"")</f>
        <v>0.46113306982872204</v>
      </c>
      <c r="K3" s="11" cm="1">
        <f t="array" ref="K3">VLOOKUP(MAX(_xlfn._xlws.FILTER(Tabela3[data],Tabela3[data]&lt;=Tabela2[[#This Row],[data]])),Tabela3[],2,FALSE)</f>
        <v>3.3</v>
      </c>
      <c r="M3" s="7" t="s">
        <v>12</v>
      </c>
      <c r="O3" s="5">
        <v>184.33333333333331</v>
      </c>
      <c r="Q3" s="9">
        <v>45609</v>
      </c>
      <c r="R3" s="10">
        <v>129</v>
      </c>
      <c r="S3" s="13"/>
      <c r="T3" s="14"/>
    </row>
    <row r="4" spans="1:22" ht="23.25" x14ac:dyDescent="0.35">
      <c r="A4" s="2">
        <v>45618</v>
      </c>
      <c r="B4" s="1">
        <v>4.3</v>
      </c>
      <c r="E4" s="4">
        <v>45608</v>
      </c>
      <c r="F4" s="3">
        <v>3</v>
      </c>
      <c r="G4" s="3">
        <v>58</v>
      </c>
      <c r="H4" s="7" t="s">
        <v>12</v>
      </c>
      <c r="I4" s="5"/>
      <c r="J4" s="6">
        <f>IFERROR(G4/VLOOKUP(H4,Tabela1[],3,FALSE),"")</f>
        <v>0.31464737793851721</v>
      </c>
      <c r="K4" s="11" cm="1">
        <f t="array" ref="K4">VLOOKUP(MAX(_xlfn._xlws.FILTER(Tabela3[data],Tabela3[data]&lt;=Tabela2[[#This Row],[data]])),Tabela3[],2,FALSE)</f>
        <v>3.3</v>
      </c>
      <c r="M4" s="7" t="s">
        <v>16</v>
      </c>
      <c r="N4" s="3">
        <v>3.46</v>
      </c>
      <c r="Q4" s="9">
        <v>45610</v>
      </c>
      <c r="R4" s="10">
        <v>144</v>
      </c>
      <c r="S4" s="13"/>
      <c r="T4" s="14"/>
    </row>
    <row r="5" spans="1:22" x14ac:dyDescent="0.35">
      <c r="A5" s="2">
        <v>45625</v>
      </c>
      <c r="B5" s="1">
        <v>4.7</v>
      </c>
      <c r="E5" s="4">
        <v>45608</v>
      </c>
      <c r="F5" s="3">
        <v>4</v>
      </c>
      <c r="G5" s="3">
        <v>41</v>
      </c>
      <c r="H5" s="7" t="s">
        <v>12</v>
      </c>
      <c r="I5" s="5"/>
      <c r="J5" s="6">
        <f>IFERROR(G5/VLOOKUP(H5,Tabela1[],3,FALSE),"")</f>
        <v>0.22242314647377942</v>
      </c>
      <c r="K5" s="11" cm="1">
        <f t="array" ref="K5">VLOOKUP(MAX(_xlfn._xlws.FILTER(Tabela3[data],Tabela3[data]&lt;=Tabela2[[#This Row],[data]])),Tabela3[],2,FALSE)</f>
        <v>3.3</v>
      </c>
      <c r="M5" s="7" t="s">
        <v>20</v>
      </c>
      <c r="Q5" s="9">
        <v>45611</v>
      </c>
      <c r="R5" s="10">
        <v>263.33333333333337</v>
      </c>
      <c r="S5" s="13"/>
      <c r="T5" s="14"/>
    </row>
    <row r="6" spans="1:22" ht="23.25" x14ac:dyDescent="0.35">
      <c r="A6" s="2">
        <v>45631</v>
      </c>
      <c r="B6" s="1">
        <v>5.0999999999999996</v>
      </c>
      <c r="E6" s="4">
        <v>45608</v>
      </c>
      <c r="F6" s="3">
        <v>5</v>
      </c>
      <c r="G6" s="3">
        <v>19</v>
      </c>
      <c r="H6" s="7" t="s">
        <v>8</v>
      </c>
      <c r="I6" s="5">
        <f>VLOOKUP(H6,Tabela1[],2,FALSE)*G6</f>
        <v>72.484999999999999</v>
      </c>
      <c r="J6" s="6">
        <f>IFERROR(G6/VLOOKUP(H6,Tabela1[],3,FALSE),"")</f>
        <v>0.25032938076416339</v>
      </c>
      <c r="K6" s="11" cm="1">
        <f t="array" ref="K6">VLOOKUP(MAX(_xlfn._xlws.FILTER(Tabela3[data],Tabela3[data]&lt;=Tabela2[[#This Row],[data]])),Tabela3[],2,FALSE)</f>
        <v>3.3</v>
      </c>
      <c r="M6" s="7" t="s">
        <v>23</v>
      </c>
      <c r="O6" s="3">
        <v>205.77777777777777</v>
      </c>
      <c r="Q6" s="9">
        <v>45612</v>
      </c>
      <c r="R6" s="10">
        <v>137</v>
      </c>
      <c r="S6" s="13"/>
      <c r="T6" s="14"/>
    </row>
    <row r="7" spans="1:22" ht="23.25" x14ac:dyDescent="0.35">
      <c r="A7" s="2">
        <v>45646</v>
      </c>
      <c r="B7" s="1">
        <v>6</v>
      </c>
      <c r="E7" s="4">
        <v>45609</v>
      </c>
      <c r="F7" s="3">
        <v>1</v>
      </c>
      <c r="G7" s="3">
        <v>29</v>
      </c>
      <c r="H7" s="7" t="s">
        <v>8</v>
      </c>
      <c r="I7" s="5">
        <f>VLOOKUP(H7,Tabela1[],2,FALSE)*G7</f>
        <v>110.63500000000001</v>
      </c>
      <c r="J7" s="6">
        <f>IFERROR(G7/VLOOKUP(H7,Tabela1[],3,FALSE),"")</f>
        <v>0.38208168642951257</v>
      </c>
      <c r="K7" s="11" cm="1">
        <f t="array" ref="K7">VLOOKUP(MAX(_xlfn._xlws.FILTER(Tabela3[data],Tabela3[data]&lt;=Tabela2[[#This Row],[data]])),Tabela3[],2,FALSE)</f>
        <v>3.3</v>
      </c>
      <c r="M7" s="7" t="s">
        <v>24</v>
      </c>
      <c r="Q7" s="9">
        <v>45613</v>
      </c>
      <c r="R7" s="10">
        <v>118</v>
      </c>
      <c r="S7" s="13"/>
      <c r="T7" s="14"/>
    </row>
    <row r="8" spans="1:22" x14ac:dyDescent="0.35">
      <c r="A8" s="2">
        <v>45652</v>
      </c>
      <c r="B8" s="1">
        <v>6.4</v>
      </c>
      <c r="E8" s="4">
        <v>45609</v>
      </c>
      <c r="F8" s="3">
        <v>2</v>
      </c>
      <c r="G8" s="3">
        <v>15</v>
      </c>
      <c r="H8" s="7" t="s">
        <v>8</v>
      </c>
      <c r="I8" s="5">
        <f>VLOOKUP(H8,Tabela1[],2,FALSE)*G8</f>
        <v>57.225000000000001</v>
      </c>
      <c r="J8" s="6">
        <f>IFERROR(G8/VLOOKUP(H8,Tabela1[],3,FALSE),"")</f>
        <v>0.19762845849802374</v>
      </c>
      <c r="K8" s="11" cm="1">
        <f t="array" ref="K8">VLOOKUP(MAX(_xlfn._xlws.FILTER(Tabela3[data],Tabela3[data]&lt;=Tabela2[[#This Row],[data]])),Tabela3[],2,FALSE)</f>
        <v>3.3</v>
      </c>
      <c r="M8" s="7" t="s">
        <v>25</v>
      </c>
      <c r="Q8" s="9">
        <v>45614</v>
      </c>
      <c r="R8" s="10">
        <v>260</v>
      </c>
      <c r="S8" s="13"/>
      <c r="T8" s="14"/>
    </row>
    <row r="9" spans="1:22" ht="23.25" x14ac:dyDescent="0.35">
      <c r="A9" s="2">
        <v>45667</v>
      </c>
      <c r="B9" s="1">
        <v>7.4</v>
      </c>
      <c r="E9" s="4">
        <v>45609</v>
      </c>
      <c r="F9" s="3">
        <v>3</v>
      </c>
      <c r="G9" s="3">
        <v>20</v>
      </c>
      <c r="H9" s="7" t="s">
        <v>8</v>
      </c>
      <c r="I9" s="5">
        <f>VLOOKUP(H9,Tabela1[],2,FALSE)*G9</f>
        <v>76.3</v>
      </c>
      <c r="J9" s="6">
        <f>IFERROR(G9/VLOOKUP(H9,Tabela1[],3,FALSE),"")</f>
        <v>0.2635046113306983</v>
      </c>
      <c r="K9" s="11" cm="1">
        <f t="array" ref="K9">VLOOKUP(MAX(_xlfn._xlws.FILTER(Tabela3[data],Tabela3[data]&lt;=Tabela2[[#This Row],[data]])),Tabela3[],2,FALSE)</f>
        <v>3.3</v>
      </c>
      <c r="M9" s="7" t="s">
        <v>26</v>
      </c>
      <c r="O9" s="3">
        <v>243</v>
      </c>
      <c r="Q9" s="9">
        <v>45615</v>
      </c>
      <c r="R9" s="10">
        <v>290</v>
      </c>
      <c r="S9" s="13"/>
      <c r="T9" s="14"/>
    </row>
    <row r="10" spans="1:22" x14ac:dyDescent="0.35">
      <c r="A10" s="2">
        <v>45675</v>
      </c>
      <c r="B10" s="1">
        <v>7.7</v>
      </c>
      <c r="E10" s="4">
        <v>45609</v>
      </c>
      <c r="F10" s="3">
        <v>4</v>
      </c>
      <c r="G10" s="3">
        <v>23</v>
      </c>
      <c r="H10" s="7" t="s">
        <v>8</v>
      </c>
      <c r="I10" s="5">
        <f>VLOOKUP(H10,Tabela1[],2,FALSE)*G10</f>
        <v>87.745000000000005</v>
      </c>
      <c r="J10" s="6">
        <f>IFERROR(G10/VLOOKUP(H10,Tabela1[],3,FALSE),"")</f>
        <v>0.30303030303030304</v>
      </c>
      <c r="K10" s="11" cm="1">
        <f t="array" ref="K10">VLOOKUP(MAX(_xlfn._xlws.FILTER(Tabela3[data],Tabela3[data]&lt;=Tabela2[[#This Row],[data]])),Tabela3[],2,FALSE)</f>
        <v>3.3</v>
      </c>
      <c r="M10" s="7" t="s">
        <v>27</v>
      </c>
      <c r="Q10" s="9">
        <v>45616</v>
      </c>
      <c r="R10" s="10">
        <v>361</v>
      </c>
      <c r="S10" s="13"/>
      <c r="T10" s="14"/>
    </row>
    <row r="11" spans="1:22" x14ac:dyDescent="0.35">
      <c r="A11" s="2">
        <v>45688</v>
      </c>
      <c r="B11" s="1">
        <v>8.9</v>
      </c>
      <c r="E11" s="4">
        <v>45609</v>
      </c>
      <c r="F11" s="3">
        <v>5</v>
      </c>
      <c r="G11" s="3">
        <v>42</v>
      </c>
      <c r="H11" s="7" t="s">
        <v>8</v>
      </c>
      <c r="I11" s="5">
        <f>VLOOKUP(H11,Tabela1[],2,FALSE)*G11</f>
        <v>160.22999999999999</v>
      </c>
      <c r="J11" s="6">
        <f>IFERROR(G11/VLOOKUP(H11,Tabela1[],3,FALSE),"")</f>
        <v>0.55335968379446643</v>
      </c>
      <c r="K11" s="11" cm="1">
        <f t="array" ref="K11">VLOOKUP(MAX(_xlfn._xlws.FILTER(Tabela3[data],Tabela3[data]&lt;=Tabela2[[#This Row],[data]])),Tabela3[],2,FALSE)</f>
        <v>3.3</v>
      </c>
      <c r="M11" s="7" t="s">
        <v>28</v>
      </c>
      <c r="Q11" s="9">
        <v>45617</v>
      </c>
      <c r="R11" s="10">
        <v>349</v>
      </c>
      <c r="S11" s="13"/>
      <c r="T11" s="14"/>
    </row>
    <row r="12" spans="1:22" x14ac:dyDescent="0.35">
      <c r="A12" s="2">
        <v>45702</v>
      </c>
      <c r="B12" s="1">
        <v>10</v>
      </c>
      <c r="E12" s="4">
        <v>45610</v>
      </c>
      <c r="F12" s="3">
        <v>1</v>
      </c>
      <c r="G12" s="3">
        <v>24</v>
      </c>
      <c r="H12" s="7" t="s">
        <v>8</v>
      </c>
      <c r="I12" s="5">
        <f>VLOOKUP(H12,Tabela1[],2,FALSE)*G12</f>
        <v>91.56</v>
      </c>
      <c r="J12" s="6">
        <f>IFERROR(G12/VLOOKUP(H12,Tabela1[],3,FALSE),"")</f>
        <v>0.31620553359683801</v>
      </c>
      <c r="K12" s="11" cm="1">
        <f t="array" ref="K12">VLOOKUP(MAX(_xlfn._xlws.FILTER(Tabela3[data],Tabela3[data]&lt;=Tabela2[[#This Row],[data]])),Tabela3[],2,FALSE)</f>
        <v>3.3</v>
      </c>
      <c r="M12" s="7" t="s">
        <v>29</v>
      </c>
      <c r="Q12" s="9">
        <v>45618</v>
      </c>
      <c r="R12" s="10">
        <v>375</v>
      </c>
    </row>
    <row r="13" spans="1:22" x14ac:dyDescent="0.35">
      <c r="A13" s="2">
        <v>45716</v>
      </c>
      <c r="B13" s="1">
        <v>10.7</v>
      </c>
      <c r="E13" s="4">
        <v>45610</v>
      </c>
      <c r="F13" s="3">
        <v>2</v>
      </c>
      <c r="G13" s="3">
        <v>26</v>
      </c>
      <c r="H13" s="7" t="s">
        <v>8</v>
      </c>
      <c r="I13" s="5">
        <f>VLOOKUP(H13,Tabela1[],2,FALSE)*G13</f>
        <v>99.19</v>
      </c>
      <c r="J13" s="6">
        <f>IFERROR(G13/VLOOKUP(H13,Tabela1[],3,FALSE),"")</f>
        <v>0.34255599472990783</v>
      </c>
      <c r="K13" s="11" cm="1">
        <f t="array" ref="K13">VLOOKUP(MAX(_xlfn._xlws.FILTER(Tabela3[data],Tabela3[data]&lt;=Tabela2[[#This Row],[data]])),Tabela3[],2,FALSE)</f>
        <v>3.3</v>
      </c>
      <c r="M13" s="7" t="s">
        <v>30</v>
      </c>
      <c r="Q13" s="9">
        <v>45619</v>
      </c>
      <c r="R13" s="10">
        <v>285</v>
      </c>
    </row>
    <row r="14" spans="1:22" ht="23.25" x14ac:dyDescent="0.35">
      <c r="A14" s="2">
        <v>45730</v>
      </c>
      <c r="B14" s="1">
        <v>11.1</v>
      </c>
      <c r="E14" s="4">
        <v>45610</v>
      </c>
      <c r="F14" s="3">
        <v>3</v>
      </c>
      <c r="G14" s="3">
        <v>34</v>
      </c>
      <c r="H14" s="7" t="s">
        <v>8</v>
      </c>
      <c r="I14" s="5">
        <f>VLOOKUP(H14,Tabela1[],2,FALSE)*G14</f>
        <v>129.71</v>
      </c>
      <c r="J14" s="6">
        <f>IFERROR(G14/VLOOKUP(H14,Tabela1[],3,FALSE),"")</f>
        <v>0.44795783926218713</v>
      </c>
      <c r="K14" s="11" cm="1">
        <f t="array" ref="K14">VLOOKUP(MAX(_xlfn._xlws.FILTER(Tabela3[data],Tabela3[data]&lt;=Tabela2[[#This Row],[data]])),Tabela3[],2,FALSE)</f>
        <v>3.3</v>
      </c>
      <c r="M14" s="7" t="s">
        <v>31</v>
      </c>
      <c r="Q14" s="9">
        <v>45620</v>
      </c>
      <c r="R14" s="10">
        <v>344</v>
      </c>
    </row>
    <row r="15" spans="1:22" ht="23.25" x14ac:dyDescent="0.35">
      <c r="A15" s="2">
        <v>45742</v>
      </c>
      <c r="B15" s="1">
        <v>11.7</v>
      </c>
      <c r="E15" s="4">
        <v>45610</v>
      </c>
      <c r="F15" s="3">
        <v>3</v>
      </c>
      <c r="G15" s="3">
        <v>3</v>
      </c>
      <c r="H15" s="7" t="s">
        <v>16</v>
      </c>
      <c r="I15" s="5">
        <f>VLOOKUP(H15,Tabela1[],2,FALSE)*G15</f>
        <v>10.379999999999999</v>
      </c>
      <c r="J15" s="6" t="str">
        <f>IFERROR(G15/VLOOKUP(H15,Tabela1[],3,FALSE),"")</f>
        <v/>
      </c>
      <c r="K15" s="11" cm="1">
        <f t="array" ref="K15">VLOOKUP(MAX(_xlfn._xlws.FILTER(Tabela3[data],Tabela3[data]&lt;=Tabela2[[#This Row],[data]])),Tabela3[],2,FALSE)</f>
        <v>3.3</v>
      </c>
      <c r="M15" s="7" t="s">
        <v>32</v>
      </c>
      <c r="Q15" s="9">
        <v>45621</v>
      </c>
      <c r="R15" s="10">
        <v>347</v>
      </c>
    </row>
    <row r="16" spans="1:22" ht="14.25" x14ac:dyDescent="0.45">
      <c r="A16" s="2">
        <v>45772</v>
      </c>
      <c r="B16" s="1">
        <v>12</v>
      </c>
      <c r="E16" s="4">
        <v>45610</v>
      </c>
      <c r="F16" s="3">
        <v>4</v>
      </c>
      <c r="G16" s="3">
        <v>29</v>
      </c>
      <c r="H16" s="7" t="s">
        <v>8</v>
      </c>
      <c r="I16" s="5">
        <f>VLOOKUP(H16,Tabela1[],2,FALSE)*G16</f>
        <v>110.63500000000001</v>
      </c>
      <c r="J16" s="6">
        <f>IFERROR(G16/VLOOKUP(H16,Tabela1[],3,FALSE),"")</f>
        <v>0.38208168642951257</v>
      </c>
      <c r="K16" s="11" cm="1">
        <f t="array" ref="K16">VLOOKUP(MAX(_xlfn._xlws.FILTER(Tabela3[data],Tabela3[data]&lt;=Tabela2[[#This Row],[data]])),Tabela3[],2,FALSE)</f>
        <v>3.3</v>
      </c>
      <c r="M16" s="7" t="s">
        <v>33</v>
      </c>
      <c r="Q16" s="9">
        <v>45622</v>
      </c>
      <c r="R16" s="10">
        <v>348</v>
      </c>
      <c r="T16"/>
      <c r="U16"/>
      <c r="V16"/>
    </row>
    <row r="17" spans="1:22" ht="14.25" x14ac:dyDescent="0.45">
      <c r="A17" s="2">
        <v>45794</v>
      </c>
      <c r="B17" s="1">
        <v>12.2</v>
      </c>
      <c r="E17" s="4">
        <v>45610</v>
      </c>
      <c r="F17" s="3">
        <v>4</v>
      </c>
      <c r="G17" s="3">
        <v>13</v>
      </c>
      <c r="H17" s="7" t="s">
        <v>20</v>
      </c>
      <c r="I17" s="5">
        <f>VLOOKUP(H17,Tabela1[],2,FALSE)*G17</f>
        <v>0</v>
      </c>
      <c r="J17" s="6" t="str">
        <f>IFERROR(G17/VLOOKUP(H17,Tabela1[],3,FALSE),"")</f>
        <v/>
      </c>
      <c r="K17" s="11" cm="1">
        <f t="array" ref="K17">VLOOKUP(MAX(_xlfn._xlws.FILTER(Tabela3[data],Tabela3[data]&lt;=Tabela2[[#This Row],[data]])),Tabela3[],2,FALSE)</f>
        <v>3.3</v>
      </c>
      <c r="M17" s="7" t="s">
        <v>34</v>
      </c>
      <c r="Q17" s="9">
        <v>45623</v>
      </c>
      <c r="R17" s="10">
        <v>347</v>
      </c>
      <c r="T17"/>
      <c r="U17"/>
      <c r="V17"/>
    </row>
    <row r="18" spans="1:22" ht="14.25" x14ac:dyDescent="0.45">
      <c r="A18" s="2">
        <v>45826</v>
      </c>
      <c r="B18" s="1">
        <v>12.6</v>
      </c>
      <c r="E18" s="4">
        <v>45610</v>
      </c>
      <c r="F18" s="3">
        <v>5</v>
      </c>
      <c r="G18" s="3">
        <v>15</v>
      </c>
      <c r="H18" s="7" t="s">
        <v>8</v>
      </c>
      <c r="I18" s="5">
        <f>VLOOKUP(H18,Tabela1[],2,FALSE)*G18</f>
        <v>57.225000000000001</v>
      </c>
      <c r="J18" s="6">
        <f>IFERROR(G18/VLOOKUP(H18,Tabela1[],3,FALSE),"")</f>
        <v>0.19762845849802374</v>
      </c>
      <c r="K18" s="11" cm="1">
        <f t="array" ref="K18">VLOOKUP(MAX(_xlfn._xlws.FILTER(Tabela3[data],Tabela3[data]&lt;=Tabela2[[#This Row],[data]])),Tabela3[],2,FALSE)</f>
        <v>3.3</v>
      </c>
      <c r="M18" s="7" t="s">
        <v>35</v>
      </c>
      <c r="Q18" s="9">
        <v>45624</v>
      </c>
      <c r="R18" s="10">
        <v>448</v>
      </c>
      <c r="T18"/>
      <c r="U18"/>
      <c r="V18"/>
    </row>
    <row r="19" spans="1:22" ht="14.25" x14ac:dyDescent="0.45">
      <c r="A19" s="2">
        <v>45849</v>
      </c>
      <c r="B19" s="1">
        <v>12.5</v>
      </c>
      <c r="E19" s="4">
        <v>45611</v>
      </c>
      <c r="F19" s="3">
        <v>1</v>
      </c>
      <c r="G19" s="3">
        <v>30</v>
      </c>
      <c r="H19" s="7" t="s">
        <v>8</v>
      </c>
      <c r="I19" s="5">
        <f>VLOOKUP(H19,Tabela1[],2,FALSE)*G19</f>
        <v>114.45</v>
      </c>
      <c r="J19" s="6">
        <f>IFERROR(G19/VLOOKUP(H19,Tabela1[],3,FALSE),"")</f>
        <v>0.39525691699604748</v>
      </c>
      <c r="K19" s="11" cm="1">
        <f t="array" ref="K19">VLOOKUP(MAX(_xlfn._xlws.FILTER(Tabela3[data],Tabela3[data]&lt;=Tabela2[[#This Row],[data]])),Tabela3[],2,FALSE)</f>
        <v>3.3</v>
      </c>
      <c r="M19" s="7" t="s">
        <v>36</v>
      </c>
      <c r="Q19" s="9">
        <v>45625</v>
      </c>
      <c r="R19" s="10">
        <v>383</v>
      </c>
      <c r="T19"/>
      <c r="U19"/>
      <c r="V19"/>
    </row>
    <row r="20" spans="1:22" ht="14.25" x14ac:dyDescent="0.45">
      <c r="A20" s="2">
        <v>45917</v>
      </c>
      <c r="B20" s="1">
        <v>12.6</v>
      </c>
      <c r="E20" s="4">
        <v>45611</v>
      </c>
      <c r="F20" s="3">
        <v>2</v>
      </c>
      <c r="G20" s="3">
        <v>25</v>
      </c>
      <c r="H20" s="7" t="s">
        <v>8</v>
      </c>
      <c r="I20" s="5">
        <f>VLOOKUP(H20,Tabela1[],2,FALSE)*G20</f>
        <v>95.375</v>
      </c>
      <c r="J20" s="6">
        <f>IFERROR(G20/VLOOKUP(H20,Tabela1[],3,FALSE),"")</f>
        <v>0.32938076416337292</v>
      </c>
      <c r="K20" s="11" cm="1">
        <f t="array" ref="K20">VLOOKUP(MAX(_xlfn._xlws.FILTER(Tabela3[data],Tabela3[data]&lt;=Tabela2[[#This Row],[data]])),Tabela3[],2,FALSE)</f>
        <v>3.3</v>
      </c>
      <c r="M20" s="7" t="s">
        <v>37</v>
      </c>
      <c r="Q20" s="9">
        <v>45626</v>
      </c>
      <c r="R20" s="10">
        <v>354</v>
      </c>
      <c r="T20"/>
      <c r="U20"/>
      <c r="V20"/>
    </row>
    <row r="21" spans="1:22" ht="14.25" x14ac:dyDescent="0.45">
      <c r="A21" s="2">
        <v>45949</v>
      </c>
      <c r="B21" s="1">
        <v>12.7</v>
      </c>
      <c r="E21" s="4">
        <v>45611</v>
      </c>
      <c r="F21" s="3">
        <v>3</v>
      </c>
      <c r="G21" s="3">
        <v>92</v>
      </c>
      <c r="H21" s="7" t="s">
        <v>12</v>
      </c>
      <c r="I21" s="5">
        <f>VLOOKUP(H21,Tabela1[],2,FALSE)*G21</f>
        <v>0</v>
      </c>
      <c r="J21" s="6">
        <f>IFERROR(G21/VLOOKUP(H21,Tabela1[],3,FALSE),"")</f>
        <v>0.4990958408679928</v>
      </c>
      <c r="K21" s="11" cm="1">
        <f t="array" ref="K21">VLOOKUP(MAX(_xlfn._xlws.FILTER(Tabela3[data],Tabela3[data]&lt;=Tabela2[[#This Row],[data]])),Tabela3[],2,FALSE)</f>
        <v>3.3</v>
      </c>
      <c r="M21" s="7" t="s">
        <v>38</v>
      </c>
      <c r="Q21" s="9">
        <v>45627</v>
      </c>
      <c r="R21" s="10">
        <v>390</v>
      </c>
      <c r="T21"/>
      <c r="U21"/>
      <c r="V21"/>
    </row>
    <row r="22" spans="1:22" ht="14.25" x14ac:dyDescent="0.45">
      <c r="E22" s="4">
        <v>45611</v>
      </c>
      <c r="F22" s="3">
        <v>3</v>
      </c>
      <c r="G22" s="3">
        <f>4/3</f>
        <v>1.3333333333333333</v>
      </c>
      <c r="H22" s="7" t="s">
        <v>20</v>
      </c>
      <c r="I22" s="5">
        <f>VLOOKUP(H22,Tabela1[],2,FALSE)*G22</f>
        <v>0</v>
      </c>
      <c r="J22" s="6" t="str">
        <f>IFERROR(G22/VLOOKUP(H22,Tabela1[],3,FALSE),"")</f>
        <v/>
      </c>
      <c r="K22" s="11" cm="1">
        <f t="array" ref="K22">VLOOKUP(MAX(_xlfn._xlws.FILTER(Tabela3[data],Tabela3[data]&lt;=Tabela2[[#This Row],[data]])),Tabela3[],2,FALSE)</f>
        <v>3.3</v>
      </c>
      <c r="M22" s="7" t="s">
        <v>39</v>
      </c>
      <c r="Q22" s="9">
        <v>45628</v>
      </c>
      <c r="R22" s="10">
        <v>350</v>
      </c>
      <c r="T22"/>
      <c r="U22"/>
      <c r="V22"/>
    </row>
    <row r="23" spans="1:22" ht="14.25" x14ac:dyDescent="0.45">
      <c r="E23" s="4">
        <v>45611</v>
      </c>
      <c r="F23" s="3">
        <v>4</v>
      </c>
      <c r="G23" s="3">
        <v>115</v>
      </c>
      <c r="H23" s="7" t="s">
        <v>12</v>
      </c>
      <c r="I23" s="5">
        <f>VLOOKUP(H23,Tabela1[],2,FALSE)*G23</f>
        <v>0</v>
      </c>
      <c r="J23" s="6">
        <f>IFERROR(G23/VLOOKUP(H23,Tabela1[],3,FALSE),"")</f>
        <v>0.62386980108499102</v>
      </c>
      <c r="K23" s="11" cm="1">
        <f t="array" ref="K23">VLOOKUP(MAX(_xlfn._xlws.FILTER(Tabela3[data],Tabela3[data]&lt;=Tabela2[[#This Row],[data]])),Tabela3[],2,FALSE)</f>
        <v>3.3</v>
      </c>
      <c r="M23" s="7" t="s">
        <v>40</v>
      </c>
      <c r="Q23" s="9">
        <v>45629</v>
      </c>
      <c r="R23" s="10">
        <v>366</v>
      </c>
      <c r="T23"/>
      <c r="U23"/>
      <c r="V23"/>
    </row>
    <row r="24" spans="1:22" ht="14.25" x14ac:dyDescent="0.45">
      <c r="E24" s="4">
        <v>45612</v>
      </c>
      <c r="F24" s="3">
        <v>1</v>
      </c>
      <c r="G24" s="3">
        <v>39</v>
      </c>
      <c r="H24" s="7" t="s">
        <v>12</v>
      </c>
      <c r="I24" s="5">
        <f>VLOOKUP(H24,Tabela1[],2,FALSE)*G24</f>
        <v>0</v>
      </c>
      <c r="J24" s="6">
        <f>IFERROR(G24/VLOOKUP(H24,Tabela1[],3,FALSE),"")</f>
        <v>0.2115732368896926</v>
      </c>
      <c r="K24" s="11" cm="1">
        <f t="array" ref="K24">VLOOKUP(MAX(_xlfn._xlws.FILTER(Tabela3[data],Tabela3[data]&lt;=Tabela2[[#This Row],[data]])),Tabela3[],2,FALSE)</f>
        <v>3.3</v>
      </c>
      <c r="M24" s="7" t="s">
        <v>85</v>
      </c>
      <c r="Q24" s="9">
        <v>45630</v>
      </c>
      <c r="R24" s="10">
        <v>382</v>
      </c>
      <c r="T24"/>
      <c r="U24"/>
      <c r="V24"/>
    </row>
    <row r="25" spans="1:22" ht="23.25" x14ac:dyDescent="0.45">
      <c r="E25" s="4">
        <v>45612</v>
      </c>
      <c r="F25" s="3">
        <v>2</v>
      </c>
      <c r="G25" s="3">
        <v>25</v>
      </c>
      <c r="H25" s="7" t="s">
        <v>8</v>
      </c>
      <c r="I25" s="5">
        <f>VLOOKUP(H25,Tabela1[],2,FALSE)*G25</f>
        <v>95.375</v>
      </c>
      <c r="J25" s="6">
        <f>IFERROR(G25/VLOOKUP(H25,Tabela1[],3,FALSE),"")</f>
        <v>0.32938076416337292</v>
      </c>
      <c r="K25" s="11" cm="1">
        <f t="array" ref="K25">VLOOKUP(MAX(_xlfn._xlws.FILTER(Tabela3[data],Tabela3[data]&lt;=Tabela2[[#This Row],[data]])),Tabela3[],2,FALSE)</f>
        <v>3.3</v>
      </c>
      <c r="M25" s="7" t="s">
        <v>41</v>
      </c>
      <c r="Q25" s="9">
        <v>45631</v>
      </c>
      <c r="R25" s="10">
        <v>279</v>
      </c>
      <c r="T25"/>
      <c r="U25"/>
      <c r="V25"/>
    </row>
    <row r="26" spans="1:22" ht="14.25" x14ac:dyDescent="0.45">
      <c r="E26" s="4">
        <v>45612</v>
      </c>
      <c r="F26" s="3">
        <v>3</v>
      </c>
      <c r="G26" s="3">
        <v>25</v>
      </c>
      <c r="H26" s="7" t="s">
        <v>8</v>
      </c>
      <c r="I26" s="5">
        <f>VLOOKUP(H26,Tabela1[],2,FALSE)*G26</f>
        <v>95.375</v>
      </c>
      <c r="J26" s="6">
        <f>IFERROR(G26/VLOOKUP(H26,Tabela1[],3,FALSE),"")</f>
        <v>0.32938076416337292</v>
      </c>
      <c r="K26" s="11" cm="1">
        <f t="array" ref="K26">VLOOKUP(MAX(_xlfn._xlws.FILTER(Tabela3[data],Tabela3[data]&lt;=Tabela2[[#This Row],[data]])),Tabela3[],2,FALSE)</f>
        <v>3.3</v>
      </c>
      <c r="M26" s="7" t="s">
        <v>42</v>
      </c>
      <c r="Q26" s="9">
        <v>45632</v>
      </c>
      <c r="R26" s="10">
        <v>352</v>
      </c>
      <c r="T26"/>
      <c r="U26"/>
      <c r="V26"/>
    </row>
    <row r="27" spans="1:22" ht="14.25" x14ac:dyDescent="0.45">
      <c r="E27" s="4">
        <v>45612</v>
      </c>
      <c r="F27" s="3">
        <v>3</v>
      </c>
      <c r="G27" s="3">
        <v>3</v>
      </c>
      <c r="H27" s="7" t="s">
        <v>16</v>
      </c>
      <c r="I27" s="5">
        <f>VLOOKUP(H27,Tabela1[],2,FALSE)*G27</f>
        <v>10.379999999999999</v>
      </c>
      <c r="J27" s="6" t="str">
        <f>IFERROR(G27/VLOOKUP(H27,Tabela1[],3,FALSE),"")</f>
        <v/>
      </c>
      <c r="K27" s="11" cm="1">
        <f t="array" ref="K27">VLOOKUP(MAX(_xlfn._xlws.FILTER(Tabela3[data],Tabela3[data]&lt;=Tabela2[[#This Row],[data]])),Tabela3[],2,FALSE)</f>
        <v>3.3</v>
      </c>
      <c r="M27" s="7" t="s">
        <v>43</v>
      </c>
      <c r="Q27" s="9">
        <v>45633</v>
      </c>
      <c r="R27" s="10">
        <v>321</v>
      </c>
      <c r="T27"/>
      <c r="U27"/>
      <c r="V27"/>
    </row>
    <row r="28" spans="1:22" ht="23.25" x14ac:dyDescent="0.45">
      <c r="E28" s="4">
        <v>45612</v>
      </c>
      <c r="F28" s="3">
        <v>3</v>
      </c>
      <c r="G28" s="3">
        <v>3</v>
      </c>
      <c r="H28" s="7" t="s">
        <v>20</v>
      </c>
      <c r="I28" s="5">
        <f>VLOOKUP(H28,Tabela1[],2,FALSE)*G28</f>
        <v>0</v>
      </c>
      <c r="J28" s="6" t="str">
        <f>IFERROR(G28/VLOOKUP(H28,Tabela1[],3,FALSE),"")</f>
        <v/>
      </c>
      <c r="K28" s="11" cm="1">
        <f t="array" ref="K28">VLOOKUP(MAX(_xlfn._xlws.FILTER(Tabela3[data],Tabela3[data]&lt;=Tabela2[[#This Row],[data]])),Tabela3[],2,FALSE)</f>
        <v>3.3</v>
      </c>
      <c r="M28" s="7" t="s">
        <v>44</v>
      </c>
      <c r="Q28" s="9">
        <v>45634</v>
      </c>
      <c r="R28" s="10">
        <v>377</v>
      </c>
      <c r="T28"/>
      <c r="U28"/>
      <c r="V28"/>
    </row>
    <row r="29" spans="1:22" ht="14.25" x14ac:dyDescent="0.45">
      <c r="E29" s="4">
        <v>45612</v>
      </c>
      <c r="F29" s="3">
        <v>4</v>
      </c>
      <c r="G29" s="3">
        <v>42</v>
      </c>
      <c r="H29" s="7" t="s">
        <v>12</v>
      </c>
      <c r="I29" s="5">
        <f>VLOOKUP(H29,Tabela1[],2,FALSE)*G29</f>
        <v>0</v>
      </c>
      <c r="J29" s="6">
        <f>IFERROR(G29/VLOOKUP(H29,Tabela1[],3,FALSE),"")</f>
        <v>0.22784810126582281</v>
      </c>
      <c r="K29" s="11" cm="1">
        <f t="array" ref="K29">VLOOKUP(MAX(_xlfn._xlws.FILTER(Tabela3[data],Tabela3[data]&lt;=Tabela2[[#This Row],[data]])),Tabela3[],2,FALSE)</f>
        <v>3.3</v>
      </c>
      <c r="M29" s="7" t="s">
        <v>45</v>
      </c>
      <c r="Q29" s="9">
        <v>45635</v>
      </c>
      <c r="R29" s="10">
        <v>395</v>
      </c>
      <c r="T29"/>
      <c r="U29"/>
      <c r="V29"/>
    </row>
    <row r="30" spans="1:22" ht="14.25" x14ac:dyDescent="0.45">
      <c r="E30" s="4">
        <v>45613</v>
      </c>
      <c r="F30" s="3">
        <v>1</v>
      </c>
      <c r="G30" s="3">
        <v>26</v>
      </c>
      <c r="H30" s="7" t="s">
        <v>8</v>
      </c>
      <c r="I30" s="5">
        <f>VLOOKUP(H30,Tabela1[],2,FALSE)*G30</f>
        <v>99.19</v>
      </c>
      <c r="J30" s="6">
        <f>IFERROR(G30/VLOOKUP(H30,Tabela1[],3,FALSE),"")</f>
        <v>0.34255599472990783</v>
      </c>
      <c r="K30" s="11" cm="1">
        <f t="array" ref="K30">VLOOKUP(MAX(_xlfn._xlws.FILTER(Tabela3[data],Tabela3[data]&lt;=Tabela2[[#This Row],[data]])),Tabela3[],2,FALSE)</f>
        <v>3.3</v>
      </c>
      <c r="M30" s="7" t="s">
        <v>46</v>
      </c>
      <c r="Q30" s="9">
        <v>45636</v>
      </c>
      <c r="R30" s="10">
        <v>359</v>
      </c>
      <c r="T30"/>
      <c r="U30"/>
      <c r="V30"/>
    </row>
    <row r="31" spans="1:22" ht="14.25" x14ac:dyDescent="0.45">
      <c r="E31" s="4">
        <v>45613</v>
      </c>
      <c r="F31" s="3">
        <v>2</v>
      </c>
      <c r="G31" s="3">
        <v>40</v>
      </c>
      <c r="H31" s="7" t="s">
        <v>12</v>
      </c>
      <c r="I31" s="5">
        <f>VLOOKUP(H31,Tabela1[],2,FALSE)*G31</f>
        <v>0</v>
      </c>
      <c r="J31" s="6">
        <f>IFERROR(G31/VLOOKUP(H31,Tabela1[],3,FALSE),"")</f>
        <v>0.21699819168173601</v>
      </c>
      <c r="K31" s="11" cm="1">
        <f t="array" ref="K31">VLOOKUP(MAX(_xlfn._xlws.FILTER(Tabela3[data],Tabela3[data]&lt;=Tabela2[[#This Row],[data]])),Tabela3[],2,FALSE)</f>
        <v>3.3</v>
      </c>
      <c r="M31" s="7" t="s">
        <v>47</v>
      </c>
      <c r="Q31" s="9">
        <v>45637</v>
      </c>
      <c r="R31" s="10">
        <v>386</v>
      </c>
      <c r="T31"/>
      <c r="U31"/>
      <c r="V31"/>
    </row>
    <row r="32" spans="1:22" ht="14.25" x14ac:dyDescent="0.45">
      <c r="E32" s="4">
        <v>45613</v>
      </c>
      <c r="F32" s="3">
        <v>2</v>
      </c>
      <c r="G32" s="3">
        <v>2</v>
      </c>
      <c r="H32" s="7" t="s">
        <v>16</v>
      </c>
      <c r="I32" s="5">
        <f>VLOOKUP(H32,Tabela1[],2,FALSE)*G32</f>
        <v>6.92</v>
      </c>
      <c r="J32" s="6" t="str">
        <f>IFERROR(G32/VLOOKUP(H32,Tabela1[],3,FALSE),"")</f>
        <v/>
      </c>
      <c r="K32" s="11" cm="1">
        <f t="array" ref="K32">VLOOKUP(MAX(_xlfn._xlws.FILTER(Tabela3[data],Tabela3[data]&lt;=Tabela2[[#This Row],[data]])),Tabela3[],2,FALSE)</f>
        <v>3.3</v>
      </c>
      <c r="M32" s="7" t="s">
        <v>48</v>
      </c>
      <c r="Q32" s="9">
        <v>45638</v>
      </c>
      <c r="R32" s="10">
        <v>412</v>
      </c>
      <c r="T32"/>
      <c r="U32"/>
      <c r="V32"/>
    </row>
    <row r="33" spans="5:22" ht="14.25" x14ac:dyDescent="0.45">
      <c r="E33" s="4">
        <v>45613</v>
      </c>
      <c r="F33" s="3">
        <v>2</v>
      </c>
      <c r="G33" s="3">
        <v>13</v>
      </c>
      <c r="H33" s="7" t="s">
        <v>8</v>
      </c>
      <c r="I33" s="5">
        <f>VLOOKUP(H33,Tabela1[],2,FALSE)*G33</f>
        <v>49.594999999999999</v>
      </c>
      <c r="J33" s="6">
        <f>IFERROR(G33/VLOOKUP(H33,Tabela1[],3,FALSE),"")</f>
        <v>0.17127799736495392</v>
      </c>
      <c r="K33" s="11" cm="1">
        <f t="array" ref="K33">VLOOKUP(MAX(_xlfn._xlws.FILTER(Tabela3[data],Tabela3[data]&lt;=Tabela2[[#This Row],[data]])),Tabela3[],2,FALSE)</f>
        <v>3.3</v>
      </c>
      <c r="M33" s="7" t="s">
        <v>49</v>
      </c>
      <c r="Q33" s="9">
        <v>45639</v>
      </c>
      <c r="R33" s="10">
        <v>348</v>
      </c>
      <c r="T33"/>
      <c r="U33"/>
      <c r="V33"/>
    </row>
    <row r="34" spans="5:22" ht="23.25" x14ac:dyDescent="0.45">
      <c r="E34" s="4">
        <v>45613</v>
      </c>
      <c r="F34" s="3">
        <v>2</v>
      </c>
      <c r="G34" s="3">
        <v>2</v>
      </c>
      <c r="H34" s="7" t="s">
        <v>20</v>
      </c>
      <c r="I34" s="5">
        <f>VLOOKUP(H34,Tabela1[],2,FALSE)*G34</f>
        <v>0</v>
      </c>
      <c r="J34" s="6" t="str">
        <f>IFERROR(G34/VLOOKUP(H34,Tabela1[],3,FALSE),"")</f>
        <v/>
      </c>
      <c r="K34" s="11" cm="1">
        <f t="array" ref="K34">VLOOKUP(MAX(_xlfn._xlws.FILTER(Tabela3[data],Tabela3[data]&lt;=Tabela2[[#This Row],[data]])),Tabela3[],2,FALSE)</f>
        <v>3.3</v>
      </c>
      <c r="M34" s="7" t="s">
        <v>50</v>
      </c>
      <c r="Q34" s="9">
        <v>45640</v>
      </c>
      <c r="R34" s="10">
        <v>395.00000000000006</v>
      </c>
      <c r="T34"/>
      <c r="U34"/>
      <c r="V34"/>
    </row>
    <row r="35" spans="5:22" ht="14.25" x14ac:dyDescent="0.45">
      <c r="E35" s="4">
        <v>45613</v>
      </c>
      <c r="F35" s="3">
        <v>3</v>
      </c>
      <c r="G35" s="3">
        <v>13</v>
      </c>
      <c r="H35" s="7" t="s">
        <v>8</v>
      </c>
      <c r="I35" s="5">
        <f>VLOOKUP(H35,Tabela1[],2,FALSE)*G35</f>
        <v>49.594999999999999</v>
      </c>
      <c r="J35" s="6">
        <f>IFERROR(G35/VLOOKUP(H35,Tabela1[],3,FALSE),"")</f>
        <v>0.17127799736495392</v>
      </c>
      <c r="K35" s="11" cm="1">
        <f t="array" ref="K35">VLOOKUP(MAX(_xlfn._xlws.FILTER(Tabela3[data],Tabela3[data]&lt;=Tabela2[[#This Row],[data]])),Tabela3[],2,FALSE)</f>
        <v>3.3</v>
      </c>
      <c r="M35" s="7" t="s">
        <v>51</v>
      </c>
      <c r="Q35" s="9">
        <v>45641</v>
      </c>
      <c r="R35" s="10">
        <v>463.66666666666674</v>
      </c>
      <c r="T35"/>
      <c r="U35"/>
      <c r="V35"/>
    </row>
    <row r="36" spans="5:22" ht="14.25" x14ac:dyDescent="0.45">
      <c r="E36" s="4">
        <v>45613</v>
      </c>
      <c r="F36" s="3">
        <v>4</v>
      </c>
      <c r="G36" s="3">
        <v>22</v>
      </c>
      <c r="H36" s="7" t="s">
        <v>8</v>
      </c>
      <c r="I36" s="5">
        <f>VLOOKUP(H36,Tabela1[],2,FALSE)*G36</f>
        <v>83.929999999999993</v>
      </c>
      <c r="J36" s="6">
        <f>IFERROR(G36/VLOOKUP(H36,Tabela1[],3,FALSE),"")</f>
        <v>0.28985507246376813</v>
      </c>
      <c r="K36" s="11" cm="1">
        <f t="array" ref="K36">VLOOKUP(MAX(_xlfn._xlws.FILTER(Tabela3[data],Tabela3[data]&lt;=Tabela2[[#This Row],[data]])),Tabela3[],2,FALSE)</f>
        <v>3.3</v>
      </c>
      <c r="M36" s="7" t="s">
        <v>52</v>
      </c>
      <c r="Q36" s="9">
        <v>45642</v>
      </c>
      <c r="R36" s="10">
        <v>457.33333333333331</v>
      </c>
      <c r="T36"/>
      <c r="U36"/>
      <c r="V36"/>
    </row>
    <row r="37" spans="5:22" ht="14.25" x14ac:dyDescent="0.45">
      <c r="E37" s="4">
        <v>45614</v>
      </c>
      <c r="F37" s="3">
        <v>1</v>
      </c>
      <c r="G37" s="3">
        <v>28</v>
      </c>
      <c r="H37" s="7" t="s">
        <v>8</v>
      </c>
      <c r="I37" s="5">
        <f>VLOOKUP(H37,Tabela1[],2,FALSE)*G37</f>
        <v>106.82</v>
      </c>
      <c r="J37" s="6">
        <f>IFERROR(G37/VLOOKUP(H37,Tabela1[],3,FALSE),"")</f>
        <v>0.36890645586297766</v>
      </c>
      <c r="K37" s="11" cm="1">
        <f t="array" ref="K37">VLOOKUP(MAX(_xlfn._xlws.FILTER(Tabela3[data],Tabela3[data]&lt;=Tabela2[[#This Row],[data]])),Tabela3[],2,FALSE)</f>
        <v>3.8</v>
      </c>
      <c r="M37" s="7" t="s">
        <v>53</v>
      </c>
      <c r="Q37" s="9">
        <v>45643</v>
      </c>
      <c r="R37" s="10">
        <v>338</v>
      </c>
      <c r="T37"/>
      <c r="U37"/>
      <c r="V37"/>
    </row>
    <row r="38" spans="5:22" ht="14.25" x14ac:dyDescent="0.45">
      <c r="E38" s="4">
        <v>45614</v>
      </c>
      <c r="F38" s="3">
        <v>1</v>
      </c>
      <c r="G38" s="3">
        <v>5</v>
      </c>
      <c r="H38" s="7" t="s">
        <v>20</v>
      </c>
      <c r="I38" s="5">
        <f>VLOOKUP(H38,Tabela1[],2,FALSE)*G38</f>
        <v>0</v>
      </c>
      <c r="J38" s="6" t="str">
        <f>IFERROR(G38/VLOOKUP(H38,Tabela1[],3,FALSE),"")</f>
        <v/>
      </c>
      <c r="K38" s="11" cm="1">
        <f t="array" ref="K38">VLOOKUP(MAX(_xlfn._xlws.FILTER(Tabela3[data],Tabela3[data]&lt;=Tabela2[[#This Row],[data]])),Tabela3[],2,FALSE)</f>
        <v>3.8</v>
      </c>
      <c r="M38" s="7" t="s">
        <v>54</v>
      </c>
      <c r="Q38" s="9">
        <v>45644</v>
      </c>
      <c r="R38" s="10">
        <v>486.66666666666663</v>
      </c>
      <c r="T38"/>
      <c r="U38"/>
      <c r="V38"/>
    </row>
    <row r="39" spans="5:22" ht="14.25" x14ac:dyDescent="0.45">
      <c r="E39" s="4">
        <v>45614</v>
      </c>
      <c r="F39" s="3">
        <v>2</v>
      </c>
      <c r="G39" s="3">
        <v>56</v>
      </c>
      <c r="H39" s="7" t="s">
        <v>12</v>
      </c>
      <c r="I39" s="5">
        <f>VLOOKUP(H39,Tabela1[],2,FALSE)*G39</f>
        <v>0</v>
      </c>
      <c r="J39" s="6">
        <f>IFERROR(G39/VLOOKUP(H39,Tabela1[],3,FALSE),"")</f>
        <v>0.30379746835443039</v>
      </c>
      <c r="K39" s="11" cm="1">
        <f t="array" ref="K39">VLOOKUP(MAX(_xlfn._xlws.FILTER(Tabela3[data],Tabela3[data]&lt;=Tabela2[[#This Row],[data]])),Tabela3[],2,FALSE)</f>
        <v>3.8</v>
      </c>
      <c r="M39" s="7" t="s">
        <v>55</v>
      </c>
      <c r="Q39" s="9">
        <v>45645</v>
      </c>
      <c r="R39" s="10">
        <v>481.66666666666669</v>
      </c>
      <c r="T39"/>
      <c r="U39"/>
      <c r="V39"/>
    </row>
    <row r="40" spans="5:22" ht="14.25" x14ac:dyDescent="0.45">
      <c r="E40" s="4">
        <v>45614</v>
      </c>
      <c r="F40" s="3">
        <v>3</v>
      </c>
      <c r="G40" s="3">
        <v>25</v>
      </c>
      <c r="H40" s="7" t="s">
        <v>8</v>
      </c>
      <c r="I40" s="5">
        <f>VLOOKUP(H40,Tabela1[],2,FALSE)*G40</f>
        <v>95.375</v>
      </c>
      <c r="J40" s="6">
        <f>IFERROR(G40/VLOOKUP(H40,Tabela1[],3,FALSE),"")</f>
        <v>0.32938076416337292</v>
      </c>
      <c r="K40" s="11" cm="1">
        <f t="array" ref="K40">VLOOKUP(MAX(_xlfn._xlws.FILTER(Tabela3[data],Tabela3[data]&lt;=Tabela2[[#This Row],[data]])),Tabela3[],2,FALSE)</f>
        <v>3.8</v>
      </c>
      <c r="M40" s="7" t="s">
        <v>56</v>
      </c>
      <c r="Q40" s="9">
        <v>45646</v>
      </c>
      <c r="R40" s="10">
        <v>339.33333333333337</v>
      </c>
      <c r="T40"/>
      <c r="U40"/>
      <c r="V40"/>
    </row>
    <row r="41" spans="5:22" ht="14.25" x14ac:dyDescent="0.45">
      <c r="E41" s="4">
        <v>45614</v>
      </c>
      <c r="F41" s="3">
        <v>4</v>
      </c>
      <c r="G41" s="3">
        <v>25</v>
      </c>
      <c r="H41" s="7" t="s">
        <v>8</v>
      </c>
      <c r="I41" s="5">
        <f>VLOOKUP(H41,Tabela1[],2,FALSE)*G41</f>
        <v>95.375</v>
      </c>
      <c r="J41" s="6">
        <f>IFERROR(G41/VLOOKUP(H41,Tabela1[],3,FALSE),"")</f>
        <v>0.32938076416337292</v>
      </c>
      <c r="K41" s="11" cm="1">
        <f t="array" ref="K41">VLOOKUP(MAX(_xlfn._xlws.FILTER(Tabela3[data],Tabela3[data]&lt;=Tabela2[[#This Row],[data]])),Tabela3[],2,FALSE)</f>
        <v>3.8</v>
      </c>
      <c r="M41" s="7" t="s">
        <v>57</v>
      </c>
      <c r="Q41" s="9">
        <v>45647</v>
      </c>
      <c r="R41" s="10">
        <v>404.33333333333337</v>
      </c>
      <c r="T41"/>
      <c r="U41"/>
      <c r="V41"/>
    </row>
    <row r="42" spans="5:22" ht="14.25" x14ac:dyDescent="0.45">
      <c r="E42" s="4">
        <v>45614</v>
      </c>
      <c r="F42" s="3">
        <v>5</v>
      </c>
      <c r="G42" s="3">
        <v>121</v>
      </c>
      <c r="H42" s="7" t="s">
        <v>12</v>
      </c>
      <c r="I42" s="5">
        <f>VLOOKUP(H42,Tabela1[],2,FALSE)*G42</f>
        <v>0</v>
      </c>
      <c r="J42" s="6">
        <f>IFERROR(G42/VLOOKUP(H42,Tabela1[],3,FALSE),"")</f>
        <v>0.65641952983725138</v>
      </c>
      <c r="K42" s="11" cm="1">
        <f t="array" ref="K42">VLOOKUP(MAX(_xlfn._xlws.FILTER(Tabela3[data],Tabela3[data]&lt;=Tabela2[[#This Row],[data]])),Tabela3[],2,FALSE)</f>
        <v>3.8</v>
      </c>
      <c r="M42" s="7" t="s">
        <v>58</v>
      </c>
      <c r="Q42" s="9">
        <v>45648</v>
      </c>
      <c r="R42" s="10">
        <v>418.00000000000006</v>
      </c>
      <c r="T42"/>
      <c r="U42"/>
      <c r="V42"/>
    </row>
    <row r="43" spans="5:22" ht="14.25" x14ac:dyDescent="0.45">
      <c r="E43" s="4">
        <v>45615</v>
      </c>
      <c r="F43" s="3">
        <v>1</v>
      </c>
      <c r="G43" s="3">
        <v>79</v>
      </c>
      <c r="H43" s="7" t="s">
        <v>12</v>
      </c>
      <c r="I43" s="5">
        <f>VLOOKUP(H43,Tabela1[],2,FALSE)*G43</f>
        <v>0</v>
      </c>
      <c r="J43" s="6">
        <f>IFERROR(G43/VLOOKUP(H43,Tabela1[],3,FALSE),"")</f>
        <v>0.4285714285714286</v>
      </c>
      <c r="K43" s="11" cm="1">
        <f t="array" ref="K43">VLOOKUP(MAX(_xlfn._xlws.FILTER(Tabela3[data],Tabela3[data]&lt;=Tabela2[[#This Row],[data]])),Tabela3[],2,FALSE)</f>
        <v>3.8</v>
      </c>
      <c r="M43" s="7" t="s">
        <v>59</v>
      </c>
      <c r="Q43" s="9">
        <v>45649</v>
      </c>
      <c r="R43" s="10">
        <v>369.66666666666669</v>
      </c>
      <c r="T43"/>
      <c r="U43"/>
      <c r="V43"/>
    </row>
    <row r="44" spans="5:22" ht="23.25" x14ac:dyDescent="0.45">
      <c r="E44" s="4">
        <v>45615</v>
      </c>
      <c r="F44" s="3">
        <v>2</v>
      </c>
      <c r="G44" s="3">
        <v>25</v>
      </c>
      <c r="H44" s="7" t="s">
        <v>8</v>
      </c>
      <c r="I44" s="5">
        <f>VLOOKUP(H44,Tabela1[],2,FALSE)*G44</f>
        <v>95.375</v>
      </c>
      <c r="J44" s="6">
        <f>IFERROR(G44/VLOOKUP(H44,Tabela1[],3,FALSE),"")</f>
        <v>0.32938076416337292</v>
      </c>
      <c r="K44" s="11" cm="1">
        <f t="array" ref="K44">VLOOKUP(MAX(_xlfn._xlws.FILTER(Tabela3[data],Tabela3[data]&lt;=Tabela2[[#This Row],[data]])),Tabela3[],2,FALSE)</f>
        <v>3.8</v>
      </c>
      <c r="M44" s="7" t="s">
        <v>60</v>
      </c>
      <c r="Q44" s="9">
        <v>45650</v>
      </c>
      <c r="R44" s="10">
        <v>387</v>
      </c>
      <c r="T44"/>
      <c r="U44"/>
      <c r="V44"/>
    </row>
    <row r="45" spans="5:22" ht="14.25" x14ac:dyDescent="0.45">
      <c r="E45" s="4">
        <v>45615</v>
      </c>
      <c r="F45" s="3">
        <v>3</v>
      </c>
      <c r="G45" s="3">
        <v>25</v>
      </c>
      <c r="H45" s="7" t="s">
        <v>8</v>
      </c>
      <c r="I45" s="5">
        <f>VLOOKUP(H45,Tabela1[],2,FALSE)*G45</f>
        <v>95.375</v>
      </c>
      <c r="J45" s="6">
        <f>IFERROR(G45/VLOOKUP(H45,Tabela1[],3,FALSE),"")</f>
        <v>0.32938076416337292</v>
      </c>
      <c r="K45" s="11" cm="1">
        <f t="array" ref="K45">VLOOKUP(MAX(_xlfn._xlws.FILTER(Tabela3[data],Tabela3[data]&lt;=Tabela2[[#This Row],[data]])),Tabela3[],2,FALSE)</f>
        <v>3.8</v>
      </c>
      <c r="M45" s="7" t="s">
        <v>69</v>
      </c>
      <c r="Q45" s="9">
        <v>45651</v>
      </c>
      <c r="R45" s="10">
        <v>449.33333333333337</v>
      </c>
      <c r="T45"/>
      <c r="U45"/>
      <c r="V45"/>
    </row>
    <row r="46" spans="5:22" ht="14.25" x14ac:dyDescent="0.45">
      <c r="E46" s="4">
        <v>45615</v>
      </c>
      <c r="F46" s="3">
        <v>4</v>
      </c>
      <c r="G46" s="3">
        <v>121</v>
      </c>
      <c r="H46" s="7" t="s">
        <v>23</v>
      </c>
      <c r="I46" s="5">
        <f>VLOOKUP(H46,Tabela1[],2,FALSE)*G46</f>
        <v>0</v>
      </c>
      <c r="J46" s="6">
        <f>IFERROR(G46/VLOOKUP(H46,Tabela1[],3,FALSE),"")</f>
        <v>0.58801295896328298</v>
      </c>
      <c r="K46" s="11" cm="1">
        <f t="array" ref="K46">VLOOKUP(MAX(_xlfn._xlws.FILTER(Tabela3[data],Tabela3[data]&lt;=Tabela2[[#This Row],[data]])),Tabela3[],2,FALSE)</f>
        <v>3.8</v>
      </c>
      <c r="M46" s="7" t="s">
        <v>61</v>
      </c>
      <c r="Q46" s="9">
        <v>45652</v>
      </c>
      <c r="R46" s="10">
        <v>386.33333333333337</v>
      </c>
      <c r="T46"/>
      <c r="U46"/>
      <c r="V46"/>
    </row>
    <row r="47" spans="5:22" ht="14.25" x14ac:dyDescent="0.45">
      <c r="E47" s="4">
        <v>45615</v>
      </c>
      <c r="F47" s="3">
        <v>5</v>
      </c>
      <c r="G47" s="3">
        <v>40</v>
      </c>
      <c r="H47" s="7" t="s">
        <v>12</v>
      </c>
      <c r="I47" s="5">
        <f>VLOOKUP(H47,Tabela1[],2,FALSE)*G47</f>
        <v>0</v>
      </c>
      <c r="J47" s="6">
        <f>IFERROR(G47/VLOOKUP(H47,Tabela1[],3,FALSE),"")</f>
        <v>0.21699819168173601</v>
      </c>
      <c r="K47" s="11" cm="1">
        <f t="array" ref="K47">VLOOKUP(MAX(_xlfn._xlws.FILTER(Tabela3[data],Tabela3[data]&lt;=Tabela2[[#This Row],[data]])),Tabela3[],2,FALSE)</f>
        <v>3.8</v>
      </c>
      <c r="M47" s="7" t="s">
        <v>62</v>
      </c>
      <c r="Q47" s="9">
        <v>45653</v>
      </c>
      <c r="R47" s="10">
        <v>427.33333333333337</v>
      </c>
      <c r="T47"/>
      <c r="U47"/>
      <c r="V47"/>
    </row>
    <row r="48" spans="5:22" ht="14.25" x14ac:dyDescent="0.45">
      <c r="E48" s="4">
        <v>45616</v>
      </c>
      <c r="F48" s="3">
        <v>1</v>
      </c>
      <c r="G48" s="3">
        <v>111</v>
      </c>
      <c r="H48" s="7" t="s">
        <v>12</v>
      </c>
      <c r="I48" s="5">
        <f>VLOOKUP(H48,Tabela1[],2,FALSE)*G48</f>
        <v>0</v>
      </c>
      <c r="J48" s="6">
        <f>IFERROR(G48/VLOOKUP(H48,Tabela1[],3,FALSE),"")</f>
        <v>0.60216998191681748</v>
      </c>
      <c r="K48" s="11" cm="1">
        <f t="array" ref="K48">VLOOKUP(MAX(_xlfn._xlws.FILTER(Tabela3[data],Tabela3[data]&lt;=Tabela2[[#This Row],[data]])),Tabela3[],2,FALSE)</f>
        <v>3.8</v>
      </c>
      <c r="M48" s="7" t="s">
        <v>64</v>
      </c>
      <c r="Q48" s="9">
        <v>45654</v>
      </c>
      <c r="R48" s="10">
        <v>407</v>
      </c>
      <c r="T48"/>
      <c r="U48"/>
      <c r="V48"/>
    </row>
    <row r="49" spans="5:22" ht="23.25" x14ac:dyDescent="0.45">
      <c r="E49" s="4">
        <v>45616</v>
      </c>
      <c r="F49" s="3">
        <v>2</v>
      </c>
      <c r="G49" s="3">
        <v>21</v>
      </c>
      <c r="H49" s="7" t="s">
        <v>8</v>
      </c>
      <c r="I49" s="5">
        <f>VLOOKUP(H49,Tabela1[],2,FALSE)*G49</f>
        <v>80.114999999999995</v>
      </c>
      <c r="J49" s="6">
        <f>IFERROR(G49/VLOOKUP(H49,Tabela1[],3,FALSE),"")</f>
        <v>0.27667984189723321</v>
      </c>
      <c r="K49" s="11" cm="1">
        <f t="array" ref="K49">VLOOKUP(MAX(_xlfn._xlws.FILTER(Tabela3[data],Tabela3[data]&lt;=Tabela2[[#This Row],[data]])),Tabela3[],2,FALSE)</f>
        <v>3.8</v>
      </c>
      <c r="M49" s="15" t="s">
        <v>63</v>
      </c>
      <c r="Q49" s="9">
        <v>45655</v>
      </c>
      <c r="R49" s="10">
        <v>482</v>
      </c>
      <c r="T49"/>
      <c r="U49"/>
      <c r="V49"/>
    </row>
    <row r="50" spans="5:22" ht="23.25" x14ac:dyDescent="0.45">
      <c r="E50" s="4">
        <v>45616</v>
      </c>
      <c r="F50" s="3">
        <v>3</v>
      </c>
      <c r="G50" s="3">
        <v>106</v>
      </c>
      <c r="H50" s="7" t="s">
        <v>23</v>
      </c>
      <c r="I50" s="5">
        <f>VLOOKUP(H50,Tabela1[],2,FALSE)*G50</f>
        <v>0</v>
      </c>
      <c r="J50" s="6">
        <f>IFERROR(G50/VLOOKUP(H50,Tabela1[],3,FALSE),"")</f>
        <v>0.51511879049676024</v>
      </c>
      <c r="K50" s="11" cm="1">
        <f t="array" ref="K50">VLOOKUP(MAX(_xlfn._xlws.FILTER(Tabela3[data],Tabela3[data]&lt;=Tabela2[[#This Row],[data]])),Tabela3[],2,FALSE)</f>
        <v>3.8</v>
      </c>
      <c r="M50" s="7" t="s">
        <v>65</v>
      </c>
      <c r="P50" s="2"/>
      <c r="Q50" s="9">
        <v>45656</v>
      </c>
      <c r="R50" s="10">
        <v>504.33333333333337</v>
      </c>
      <c r="T50"/>
      <c r="U50"/>
      <c r="V50"/>
    </row>
    <row r="51" spans="5:22" ht="14.25" x14ac:dyDescent="0.45">
      <c r="E51" s="4">
        <v>45616</v>
      </c>
      <c r="F51" s="3">
        <v>4</v>
      </c>
      <c r="G51" s="3">
        <v>31</v>
      </c>
      <c r="H51" s="7" t="s">
        <v>8</v>
      </c>
      <c r="I51" s="5">
        <f>VLOOKUP(H51,Tabela1[],2,FALSE)*G51</f>
        <v>118.265</v>
      </c>
      <c r="J51" s="6">
        <f>IFERROR(G51/VLOOKUP(H51,Tabela1[],3,FALSE),"")</f>
        <v>0.40843214756258239</v>
      </c>
      <c r="K51" s="11" cm="1">
        <f t="array" ref="K51">VLOOKUP(MAX(_xlfn._xlws.FILTER(Tabela3[data],Tabela3[data]&lt;=Tabela2[[#This Row],[data]])),Tabela3[],2,FALSE)</f>
        <v>3.8</v>
      </c>
      <c r="M51" s="7" t="s">
        <v>66</v>
      </c>
      <c r="P51" s="2"/>
      <c r="Q51" s="9">
        <v>45657</v>
      </c>
      <c r="R51" s="10">
        <v>460.66666666666663</v>
      </c>
      <c r="T51"/>
      <c r="U51"/>
      <c r="V51"/>
    </row>
    <row r="52" spans="5:22" ht="14.25" x14ac:dyDescent="0.45">
      <c r="E52" s="4">
        <v>45616</v>
      </c>
      <c r="F52" s="3">
        <v>5</v>
      </c>
      <c r="G52" s="3">
        <v>87</v>
      </c>
      <c r="H52" s="7" t="s">
        <v>12</v>
      </c>
      <c r="I52" s="5">
        <f>VLOOKUP(H52,Tabela1[],2,FALSE)*G52</f>
        <v>0</v>
      </c>
      <c r="J52" s="6">
        <f>IFERROR(G52/VLOOKUP(H52,Tabela1[],3,FALSE),"")</f>
        <v>0.47197106690777579</v>
      </c>
      <c r="K52" s="11" cm="1">
        <f t="array" ref="K52">VLOOKUP(MAX(_xlfn._xlws.FILTER(Tabela3[data],Tabela3[data]&lt;=Tabela2[[#This Row],[data]])),Tabela3[],2,FALSE)</f>
        <v>3.8</v>
      </c>
      <c r="M52" s="7" t="s">
        <v>67</v>
      </c>
      <c r="P52" s="2"/>
      <c r="Q52" s="9">
        <v>45658</v>
      </c>
      <c r="R52" s="10">
        <v>426</v>
      </c>
      <c r="T52"/>
      <c r="U52"/>
      <c r="V52"/>
    </row>
    <row r="53" spans="5:22" ht="23.25" x14ac:dyDescent="0.45">
      <c r="E53" s="4">
        <v>45616</v>
      </c>
      <c r="F53" s="3">
        <v>5</v>
      </c>
      <c r="G53" s="3">
        <v>5</v>
      </c>
      <c r="H53" s="7" t="s">
        <v>16</v>
      </c>
      <c r="I53" s="5">
        <f>VLOOKUP(H53,Tabela1[],2,FALSE)*G53</f>
        <v>17.3</v>
      </c>
      <c r="J53" s="6" t="str">
        <f>IFERROR(G53/VLOOKUP(H53,Tabela1[],3,FALSE),"")</f>
        <v/>
      </c>
      <c r="K53" s="11" cm="1">
        <f t="array" ref="K53">VLOOKUP(MAX(_xlfn._xlws.FILTER(Tabela3[data],Tabela3[data]&lt;=Tabela2[[#This Row],[data]])),Tabela3[],2,FALSE)</f>
        <v>3.8</v>
      </c>
      <c r="M53" s="7" t="s">
        <v>68</v>
      </c>
      <c r="P53" s="2"/>
      <c r="Q53" s="9">
        <v>45659</v>
      </c>
      <c r="R53" s="10">
        <v>501.66666666666663</v>
      </c>
      <c r="T53"/>
      <c r="U53"/>
      <c r="V53"/>
    </row>
    <row r="54" spans="5:22" ht="23.25" x14ac:dyDescent="0.45">
      <c r="E54" s="4">
        <v>45617</v>
      </c>
      <c r="F54" s="3">
        <v>1</v>
      </c>
      <c r="G54" s="3">
        <v>91</v>
      </c>
      <c r="H54" s="7" t="s">
        <v>12</v>
      </c>
      <c r="I54" s="5">
        <f>VLOOKUP(H54,Tabela1[],2,FALSE)*G54</f>
        <v>0</v>
      </c>
      <c r="J54" s="6">
        <f>IFERROR(G54/VLOOKUP(H54,Tabela1[],3,FALSE),"")</f>
        <v>0.49367088607594944</v>
      </c>
      <c r="K54" s="11" cm="1">
        <f t="array" ref="K54">VLOOKUP(MAX(_xlfn._xlws.FILTER(Tabela3[data],Tabela3[data]&lt;=Tabela2[[#This Row],[data]])),Tabela3[],2,FALSE)</f>
        <v>3.8</v>
      </c>
      <c r="M54" s="7" t="s">
        <v>70</v>
      </c>
      <c r="P54" s="2"/>
      <c r="Q54" s="9">
        <v>45660</v>
      </c>
      <c r="R54" s="10">
        <v>500.33333333333331</v>
      </c>
      <c r="T54"/>
      <c r="U54"/>
      <c r="V54"/>
    </row>
    <row r="55" spans="5:22" ht="14.25" x14ac:dyDescent="0.45">
      <c r="E55" s="4">
        <v>45617</v>
      </c>
      <c r="F55" s="3">
        <v>2</v>
      </c>
      <c r="G55" s="3">
        <v>4</v>
      </c>
      <c r="H55" s="7" t="s">
        <v>24</v>
      </c>
      <c r="I55" s="5">
        <f>VLOOKUP(H55,Tabela1[],2,FALSE)*G55</f>
        <v>0</v>
      </c>
      <c r="J55" s="6" t="str">
        <f>IFERROR(G55/VLOOKUP(H55,Tabela1[],3,FALSE),"")</f>
        <v/>
      </c>
      <c r="K55" s="11" cm="1">
        <f t="array" ref="K55">VLOOKUP(MAX(_xlfn._xlws.FILTER(Tabela3[data],Tabela3[data]&lt;=Tabela2[[#This Row],[data]])),Tabela3[],2,FALSE)</f>
        <v>3.8</v>
      </c>
      <c r="M55" s="7" t="s">
        <v>71</v>
      </c>
      <c r="P55" s="2"/>
      <c r="Q55" s="9">
        <v>45661</v>
      </c>
      <c r="R55" s="10">
        <v>457</v>
      </c>
      <c r="T55"/>
      <c r="U55"/>
      <c r="V55"/>
    </row>
    <row r="56" spans="5:22" ht="23.25" x14ac:dyDescent="0.45">
      <c r="E56" s="4">
        <v>45617</v>
      </c>
      <c r="F56" s="3">
        <v>2</v>
      </c>
      <c r="G56" s="3">
        <v>33</v>
      </c>
      <c r="H56" s="7" t="s">
        <v>8</v>
      </c>
      <c r="I56" s="5">
        <f>VLOOKUP(H56,Tabela1[],2,FALSE)*G56</f>
        <v>125.895</v>
      </c>
      <c r="J56" s="6">
        <f>IFERROR(G56/VLOOKUP(H56,Tabela1[],3,FALSE),"")</f>
        <v>0.43478260869565222</v>
      </c>
      <c r="K56" s="11" cm="1">
        <f t="array" ref="K56">VLOOKUP(MAX(_xlfn._xlws.FILTER(Tabela3[data],Tabela3[data]&lt;=Tabela2[[#This Row],[data]])),Tabela3[],2,FALSE)</f>
        <v>3.8</v>
      </c>
      <c r="M56" s="7" t="s">
        <v>72</v>
      </c>
      <c r="P56" s="2"/>
      <c r="Q56" s="9">
        <v>45662</v>
      </c>
      <c r="R56" s="10">
        <v>466</v>
      </c>
      <c r="T56"/>
      <c r="U56"/>
      <c r="V56"/>
    </row>
    <row r="57" spans="5:22" ht="14.25" x14ac:dyDescent="0.45">
      <c r="E57" s="4">
        <v>45617</v>
      </c>
      <c r="F57" s="3">
        <v>3</v>
      </c>
      <c r="G57" s="3">
        <v>91</v>
      </c>
      <c r="H57" s="7" t="s">
        <v>23</v>
      </c>
      <c r="I57" s="5">
        <f>VLOOKUP(H57,Tabela1[],2,FALSE)*G57</f>
        <v>0</v>
      </c>
      <c r="J57" s="6">
        <f>IFERROR(G57/VLOOKUP(H57,Tabela1[],3,FALSE),"")</f>
        <v>0.4422246220302376</v>
      </c>
      <c r="K57" s="11" cm="1">
        <f t="array" ref="K57">VLOOKUP(MAX(_xlfn._xlws.FILTER(Tabela3[data],Tabela3[data]&lt;=Tabela2[[#This Row],[data]])),Tabela3[],2,FALSE)</f>
        <v>3.8</v>
      </c>
      <c r="M57" s="7" t="s">
        <v>73</v>
      </c>
      <c r="P57" s="2"/>
      <c r="Q57" s="9">
        <v>45663</v>
      </c>
      <c r="R57" s="10">
        <v>498</v>
      </c>
      <c r="T57"/>
      <c r="U57"/>
      <c r="V57"/>
    </row>
    <row r="58" spans="5:22" ht="23.25" x14ac:dyDescent="0.45">
      <c r="E58" s="4">
        <v>45617</v>
      </c>
      <c r="F58" s="3">
        <v>4</v>
      </c>
      <c r="G58" s="3">
        <v>33</v>
      </c>
      <c r="H58" s="7" t="s">
        <v>8</v>
      </c>
      <c r="I58" s="5">
        <f>VLOOKUP(H58,Tabela1[],2,FALSE)*G58</f>
        <v>125.895</v>
      </c>
      <c r="J58" s="6">
        <f>IFERROR(G58/VLOOKUP(H58,Tabela1[],3,FALSE),"")</f>
        <v>0.43478260869565222</v>
      </c>
      <c r="K58" s="11" cm="1">
        <f t="array" ref="K58">VLOOKUP(MAX(_xlfn._xlws.FILTER(Tabela3[data],Tabela3[data]&lt;=Tabela2[[#This Row],[data]])),Tabela3[],2,FALSE)</f>
        <v>3.8</v>
      </c>
      <c r="M58" s="7" t="s">
        <v>74</v>
      </c>
      <c r="P58" s="2"/>
      <c r="Q58" s="9">
        <v>45664</v>
      </c>
      <c r="R58" s="10">
        <v>370</v>
      </c>
      <c r="T58"/>
      <c r="U58"/>
      <c r="V58"/>
    </row>
    <row r="59" spans="5:22" ht="14.25" x14ac:dyDescent="0.45">
      <c r="E59" s="4">
        <v>45617</v>
      </c>
      <c r="F59" s="3">
        <v>5</v>
      </c>
      <c r="G59" s="3">
        <v>92</v>
      </c>
      <c r="H59" s="7" t="s">
        <v>12</v>
      </c>
      <c r="I59" s="5">
        <f>VLOOKUP(H59,Tabela1[],2,FALSE)*G59</f>
        <v>0</v>
      </c>
      <c r="J59" s="6">
        <f>IFERROR(G59/VLOOKUP(H59,Tabela1[],3,FALSE),"")</f>
        <v>0.4990958408679928</v>
      </c>
      <c r="K59" s="11" cm="1">
        <f t="array" ref="K59">VLOOKUP(MAX(_xlfn._xlws.FILTER(Tabela3[data],Tabela3[data]&lt;=Tabela2[[#This Row],[data]])),Tabela3[],2,FALSE)</f>
        <v>3.8</v>
      </c>
      <c r="M59" s="7" t="s">
        <v>73</v>
      </c>
      <c r="P59" s="2"/>
      <c r="Q59" s="9">
        <v>45665</v>
      </c>
      <c r="R59" s="10">
        <v>446</v>
      </c>
      <c r="T59"/>
      <c r="U59"/>
      <c r="V59"/>
    </row>
    <row r="60" spans="5:22" ht="14.25" x14ac:dyDescent="0.45">
      <c r="E60" s="4">
        <v>45617</v>
      </c>
      <c r="F60" s="3">
        <v>5</v>
      </c>
      <c r="G60" s="3">
        <v>5</v>
      </c>
      <c r="H60" s="7" t="s">
        <v>25</v>
      </c>
      <c r="I60" s="5">
        <f>VLOOKUP(H60,Tabela1[],2,FALSE)*G60</f>
        <v>0</v>
      </c>
      <c r="J60" s="6" t="str">
        <f>IFERROR(G60/VLOOKUP(H60,Tabela1[],3,FALSE),"")</f>
        <v/>
      </c>
      <c r="K60" s="11" cm="1">
        <f t="array" ref="K60">VLOOKUP(MAX(_xlfn._xlws.FILTER(Tabela3[data],Tabela3[data]&lt;=Tabela2[[#This Row],[data]])),Tabela3[],2,FALSE)</f>
        <v>3.8</v>
      </c>
      <c r="M60" s="7" t="s">
        <v>75</v>
      </c>
      <c r="P60" s="2"/>
      <c r="Q60" s="9">
        <v>45666</v>
      </c>
      <c r="R60" s="10">
        <v>584</v>
      </c>
      <c r="T60"/>
      <c r="U60"/>
      <c r="V60"/>
    </row>
    <row r="61" spans="5:22" ht="14.25" x14ac:dyDescent="0.45">
      <c r="E61" s="4">
        <v>45618</v>
      </c>
      <c r="F61" s="3">
        <v>1</v>
      </c>
      <c r="G61" s="3">
        <v>102</v>
      </c>
      <c r="H61" s="7" t="s">
        <v>12</v>
      </c>
      <c r="I61" s="5">
        <f>VLOOKUP(H61,Tabela1[],2,FALSE)*G61</f>
        <v>0</v>
      </c>
      <c r="J61" s="6">
        <f>IFERROR(G61/VLOOKUP(H61,Tabela1[],3,FALSE),"")</f>
        <v>0.55334538878842687</v>
      </c>
      <c r="K61" s="11" cm="1">
        <f t="array" ref="K61">VLOOKUP(MAX(_xlfn._xlws.FILTER(Tabela3[data],Tabela3[data]&lt;=Tabela2[[#This Row],[data]])),Tabela3[],2,FALSE)</f>
        <v>4.3</v>
      </c>
      <c r="M61" s="7" t="s">
        <v>76</v>
      </c>
      <c r="P61" s="2"/>
      <c r="Q61" s="9">
        <v>45667</v>
      </c>
      <c r="R61" s="10">
        <v>529</v>
      </c>
      <c r="T61"/>
      <c r="U61"/>
      <c r="V61"/>
    </row>
    <row r="62" spans="5:22" ht="14.25" x14ac:dyDescent="0.45">
      <c r="E62" s="4">
        <v>45618</v>
      </c>
      <c r="F62" s="3">
        <v>2</v>
      </c>
      <c r="G62" s="3">
        <v>27</v>
      </c>
      <c r="H62" s="7" t="s">
        <v>8</v>
      </c>
      <c r="I62" s="5">
        <f>VLOOKUP(H62,Tabela1[],2,FALSE)*G62</f>
        <v>103.005</v>
      </c>
      <c r="J62" s="6">
        <f>IFERROR(G62/VLOOKUP(H62,Tabela1[],3,FALSE),"")</f>
        <v>0.35573122529644274</v>
      </c>
      <c r="K62" s="11" cm="1">
        <f t="array" ref="K62">VLOOKUP(MAX(_xlfn._xlws.FILTER(Tabela3[data],Tabela3[data]&lt;=Tabela2[[#This Row],[data]])),Tabela3[],2,FALSE)</f>
        <v>4.3</v>
      </c>
      <c r="M62" s="7" t="s">
        <v>77</v>
      </c>
      <c r="P62" s="2"/>
      <c r="Q62" s="9">
        <v>45668</v>
      </c>
      <c r="R62" s="10">
        <v>501</v>
      </c>
      <c r="T62"/>
      <c r="U62"/>
      <c r="V62"/>
    </row>
    <row r="63" spans="5:22" ht="14.25" x14ac:dyDescent="0.45">
      <c r="E63" s="4">
        <v>45618</v>
      </c>
      <c r="F63" s="3">
        <v>2</v>
      </c>
      <c r="G63" s="3">
        <v>7</v>
      </c>
      <c r="H63" s="7" t="s">
        <v>25</v>
      </c>
      <c r="I63" s="5">
        <f>VLOOKUP(H63,Tabela1[],2,FALSE)*G63</f>
        <v>0</v>
      </c>
      <c r="J63" s="6" t="str">
        <f>IFERROR(G63/VLOOKUP(H63,Tabela1[],3,FALSE),"")</f>
        <v/>
      </c>
      <c r="K63" s="11" cm="1">
        <f t="array" ref="K63">VLOOKUP(MAX(_xlfn._xlws.FILTER(Tabela3[data],Tabela3[data]&lt;=Tabela2[[#This Row],[data]])),Tabela3[],2,FALSE)</f>
        <v>4.3</v>
      </c>
      <c r="M63" s="7" t="s">
        <v>78</v>
      </c>
      <c r="P63" s="2"/>
      <c r="Q63" s="9">
        <v>45669</v>
      </c>
      <c r="R63" s="10">
        <v>372</v>
      </c>
      <c r="T63"/>
      <c r="U63"/>
      <c r="V63"/>
    </row>
    <row r="64" spans="5:22" ht="14.25" x14ac:dyDescent="0.45">
      <c r="E64" s="4">
        <v>45618</v>
      </c>
      <c r="F64" s="3">
        <v>3</v>
      </c>
      <c r="G64" s="3">
        <v>24</v>
      </c>
      <c r="H64" s="7" t="s">
        <v>24</v>
      </c>
      <c r="I64" s="5">
        <f>VLOOKUP(H64,Tabela1[],2,FALSE)*G64</f>
        <v>0</v>
      </c>
      <c r="J64" s="6" t="str">
        <f>IFERROR(G64/VLOOKUP(H64,Tabela1[],3,FALSE),"")</f>
        <v/>
      </c>
      <c r="K64" s="11" cm="1">
        <f t="array" ref="K64">VLOOKUP(MAX(_xlfn._xlws.FILTER(Tabela3[data],Tabela3[data]&lt;=Tabela2[[#This Row],[data]])),Tabela3[],2,FALSE)</f>
        <v>4.3</v>
      </c>
      <c r="M64" s="7" t="s">
        <v>79</v>
      </c>
      <c r="P64" s="2"/>
      <c r="Q64" s="9">
        <v>45670</v>
      </c>
      <c r="R64" s="10">
        <v>585</v>
      </c>
      <c r="T64"/>
      <c r="U64"/>
      <c r="V64"/>
    </row>
    <row r="65" spans="5:22" ht="14.25" x14ac:dyDescent="0.45">
      <c r="E65" s="4">
        <v>45618</v>
      </c>
      <c r="F65" s="3">
        <v>3</v>
      </c>
      <c r="G65" s="3">
        <v>86</v>
      </c>
      <c r="H65" s="7" t="s">
        <v>23</v>
      </c>
      <c r="I65" s="5">
        <f>VLOOKUP(H65,Tabela1[],2,FALSE)*G65</f>
        <v>0</v>
      </c>
      <c r="J65" s="6">
        <f>IFERROR(G65/VLOOKUP(H65,Tabela1[],3,FALSE),"")</f>
        <v>0.41792656587473004</v>
      </c>
      <c r="K65" s="11" cm="1">
        <f t="array" ref="K65">VLOOKUP(MAX(_xlfn._xlws.FILTER(Tabela3[data],Tabela3[data]&lt;=Tabela2[[#This Row],[data]])),Tabela3[],2,FALSE)</f>
        <v>4.3</v>
      </c>
      <c r="M65" s="7" t="s">
        <v>80</v>
      </c>
      <c r="P65" s="2"/>
      <c r="Q65" s="9">
        <v>45671</v>
      </c>
      <c r="R65" s="10">
        <v>539</v>
      </c>
      <c r="T65"/>
      <c r="U65"/>
      <c r="V65"/>
    </row>
    <row r="66" spans="5:22" ht="14.25" x14ac:dyDescent="0.45">
      <c r="E66" s="4">
        <v>45618</v>
      </c>
      <c r="F66" s="3">
        <v>3</v>
      </c>
      <c r="G66" s="3">
        <v>1</v>
      </c>
      <c r="H66" s="7" t="s">
        <v>25</v>
      </c>
      <c r="I66" s="5">
        <f>VLOOKUP(H66,Tabela1[],2,FALSE)*G66</f>
        <v>0</v>
      </c>
      <c r="J66" s="6" t="str">
        <f>IFERROR(G66/VLOOKUP(H66,Tabela1[],3,FALSE),"")</f>
        <v/>
      </c>
      <c r="K66" s="11" cm="1">
        <f t="array" ref="K66">VLOOKUP(MAX(_xlfn._xlws.FILTER(Tabela3[data],Tabela3[data]&lt;=Tabela2[[#This Row],[data]])),Tabela3[],2,FALSE)</f>
        <v>4.3</v>
      </c>
      <c r="M66" s="7" t="s">
        <v>81</v>
      </c>
      <c r="P66" s="2"/>
      <c r="Q66" s="9">
        <v>45672</v>
      </c>
      <c r="R66" s="10">
        <v>584.5</v>
      </c>
      <c r="T66"/>
      <c r="U66"/>
      <c r="V66"/>
    </row>
    <row r="67" spans="5:22" ht="23.25" x14ac:dyDescent="0.45">
      <c r="E67" s="4">
        <v>45618</v>
      </c>
      <c r="F67" s="3">
        <v>4</v>
      </c>
      <c r="G67" s="3">
        <v>44</v>
      </c>
      <c r="H67" s="7" t="s">
        <v>8</v>
      </c>
      <c r="I67" s="5">
        <f>VLOOKUP(H67,Tabela1[],2,FALSE)*G67</f>
        <v>167.85999999999999</v>
      </c>
      <c r="J67" s="6">
        <f>IFERROR(G67/VLOOKUP(H67,Tabela1[],3,FALSE),"")</f>
        <v>0.57971014492753625</v>
      </c>
      <c r="K67" s="11" cm="1">
        <f t="array" ref="K67">VLOOKUP(MAX(_xlfn._xlws.FILTER(Tabela3[data],Tabela3[data]&lt;=Tabela2[[#This Row],[data]])),Tabela3[],2,FALSE)</f>
        <v>4.3</v>
      </c>
      <c r="M67" s="7" t="s">
        <v>117</v>
      </c>
      <c r="P67" s="2"/>
      <c r="Q67" s="9">
        <v>45673</v>
      </c>
      <c r="R67" s="10">
        <v>557</v>
      </c>
      <c r="T67"/>
      <c r="U67"/>
      <c r="V67"/>
    </row>
    <row r="68" spans="5:22" ht="14.25" x14ac:dyDescent="0.45">
      <c r="E68" s="4">
        <v>45618</v>
      </c>
      <c r="F68" s="3">
        <v>5</v>
      </c>
      <c r="G68" s="3">
        <v>84</v>
      </c>
      <c r="H68" s="7" t="s">
        <v>12</v>
      </c>
      <c r="I68" s="5">
        <f>VLOOKUP(H68,Tabela1[],2,FALSE)*G68</f>
        <v>0</v>
      </c>
      <c r="J68" s="6">
        <f>IFERROR(G68/VLOOKUP(H68,Tabela1[],3,FALSE),"")</f>
        <v>0.45569620253164561</v>
      </c>
      <c r="K68" s="11" cm="1">
        <f t="array" ref="K68">VLOOKUP(MAX(_xlfn._xlws.FILTER(Tabela3[data],Tabela3[data]&lt;=Tabela2[[#This Row],[data]])),Tabela3[],2,FALSE)</f>
        <v>4.3</v>
      </c>
      <c r="M68" s="7" t="s">
        <v>82</v>
      </c>
      <c r="P68" s="2"/>
      <c r="Q68" s="9">
        <v>45674</v>
      </c>
      <c r="R68" s="10">
        <v>558</v>
      </c>
      <c r="T68"/>
      <c r="U68"/>
      <c r="V68"/>
    </row>
    <row r="69" spans="5:22" ht="23.25" x14ac:dyDescent="0.45">
      <c r="E69" s="4">
        <v>45619</v>
      </c>
      <c r="F69" s="3">
        <v>1</v>
      </c>
      <c r="G69" s="3">
        <v>87</v>
      </c>
      <c r="H69" s="7" t="s">
        <v>12</v>
      </c>
      <c r="I69" s="5">
        <f>VLOOKUP(H69,Tabela1[],2,FALSE)*G69</f>
        <v>0</v>
      </c>
      <c r="J69" s="6">
        <f>IFERROR(G69/VLOOKUP(H69,Tabela1[],3,FALSE),"")</f>
        <v>0.47197106690777579</v>
      </c>
      <c r="K69" s="11" cm="1">
        <f t="array" ref="K69">VLOOKUP(MAX(_xlfn._xlws.FILTER(Tabela3[data],Tabela3[data]&lt;=Tabela2[[#This Row],[data]])),Tabela3[],2,FALSE)</f>
        <v>4.3</v>
      </c>
      <c r="M69" s="7" t="s">
        <v>107</v>
      </c>
      <c r="P69" s="2"/>
      <c r="Q69" s="9">
        <v>45675</v>
      </c>
      <c r="R69" s="10">
        <v>493</v>
      </c>
      <c r="T69"/>
      <c r="U69"/>
      <c r="V69"/>
    </row>
    <row r="70" spans="5:22" ht="14.25" x14ac:dyDescent="0.45">
      <c r="E70" s="4">
        <v>45619</v>
      </c>
      <c r="F70" s="3">
        <v>1</v>
      </c>
      <c r="G70" s="3">
        <v>5</v>
      </c>
      <c r="H70" s="7" t="s">
        <v>25</v>
      </c>
      <c r="I70" s="5">
        <f>VLOOKUP(H70,Tabela1[],2,FALSE)*G70</f>
        <v>0</v>
      </c>
      <c r="J70" s="6" t="str">
        <f>IFERROR(G70/VLOOKUP(H70,Tabela1[],3,FALSE),"")</f>
        <v/>
      </c>
      <c r="K70" s="11" cm="1">
        <f t="array" ref="K70">VLOOKUP(MAX(_xlfn._xlws.FILTER(Tabela3[data],Tabela3[data]&lt;=Tabela2[[#This Row],[data]])),Tabela3[],2,FALSE)</f>
        <v>4.3</v>
      </c>
      <c r="M70" s="7" t="s">
        <v>83</v>
      </c>
      <c r="P70" s="2"/>
      <c r="Q70" s="9">
        <v>45676</v>
      </c>
      <c r="R70" s="10">
        <v>504.66666666666663</v>
      </c>
      <c r="T70"/>
      <c r="U70"/>
      <c r="V70"/>
    </row>
    <row r="71" spans="5:22" ht="23.25" x14ac:dyDescent="0.45">
      <c r="E71" s="4">
        <v>45619</v>
      </c>
      <c r="F71" s="3">
        <v>2</v>
      </c>
      <c r="G71" s="3">
        <v>44</v>
      </c>
      <c r="H71" s="7" t="s">
        <v>8</v>
      </c>
      <c r="I71" s="5">
        <f>VLOOKUP(H71,Tabela1[],2,FALSE)*G71</f>
        <v>167.85999999999999</v>
      </c>
      <c r="J71" s="6">
        <f>IFERROR(G71/VLOOKUP(H71,Tabela1[],3,FALSE),"")</f>
        <v>0.57971014492753625</v>
      </c>
      <c r="K71" s="11" cm="1">
        <f t="array" ref="K71">VLOOKUP(MAX(_xlfn._xlws.FILTER(Tabela3[data],Tabela3[data]&lt;=Tabela2[[#This Row],[data]])),Tabela3[],2,FALSE)</f>
        <v>4.3</v>
      </c>
      <c r="M71" s="7" t="s">
        <v>84</v>
      </c>
      <c r="P71" s="2"/>
      <c r="Q71" s="9">
        <v>45677</v>
      </c>
      <c r="R71" s="10">
        <v>544</v>
      </c>
      <c r="T71"/>
      <c r="U71"/>
      <c r="V71"/>
    </row>
    <row r="72" spans="5:22" ht="23.25" x14ac:dyDescent="0.45">
      <c r="E72" s="4">
        <v>45619</v>
      </c>
      <c r="F72" s="3">
        <v>3</v>
      </c>
      <c r="G72" s="3">
        <v>35</v>
      </c>
      <c r="H72" s="7" t="s">
        <v>8</v>
      </c>
      <c r="I72" s="5">
        <f>VLOOKUP(H72,Tabela1[],2,FALSE)*G72</f>
        <v>133.52500000000001</v>
      </c>
      <c r="J72" s="6">
        <f>IFERROR(G72/VLOOKUP(H72,Tabela1[],3,FALSE),"")</f>
        <v>0.46113306982872204</v>
      </c>
      <c r="K72" s="11" cm="1">
        <f t="array" ref="K72">VLOOKUP(MAX(_xlfn._xlws.FILTER(Tabela3[data],Tabela3[data]&lt;=Tabela2[[#This Row],[data]])),Tabela3[],2,FALSE)</f>
        <v>4.3</v>
      </c>
      <c r="M72" s="7" t="s">
        <v>86</v>
      </c>
      <c r="P72" s="2"/>
      <c r="Q72" s="9">
        <v>45678</v>
      </c>
      <c r="R72" s="10">
        <v>535.5</v>
      </c>
      <c r="T72"/>
      <c r="U72"/>
      <c r="V72"/>
    </row>
    <row r="73" spans="5:22" ht="23.25" x14ac:dyDescent="0.45">
      <c r="E73" s="4">
        <v>45619</v>
      </c>
      <c r="F73" s="3">
        <v>3</v>
      </c>
      <c r="G73" s="3">
        <v>81</v>
      </c>
      <c r="H73" s="7" t="s">
        <v>26</v>
      </c>
      <c r="I73" s="5">
        <f>VLOOKUP(H73,Tabela1[],2,FALSE)*G73</f>
        <v>0</v>
      </c>
      <c r="J73" s="6">
        <f>IFERROR(G73/VLOOKUP(H73,Tabela1[],3,FALSE),"")</f>
        <v>0.33333333333333331</v>
      </c>
      <c r="K73" s="11" cm="1">
        <f t="array" ref="K73">VLOOKUP(MAX(_xlfn._xlws.FILTER(Tabela3[data],Tabela3[data]&lt;=Tabela2[[#This Row],[data]])),Tabela3[],2,FALSE)</f>
        <v>4.3</v>
      </c>
      <c r="M73" s="7" t="s">
        <v>87</v>
      </c>
      <c r="P73" s="2"/>
      <c r="Q73" s="9">
        <v>45679</v>
      </c>
      <c r="R73" s="10">
        <v>650.83333333333337</v>
      </c>
      <c r="T73"/>
      <c r="U73"/>
      <c r="V73"/>
    </row>
    <row r="74" spans="5:22" ht="23.25" x14ac:dyDescent="0.45">
      <c r="E74" s="4">
        <v>45619</v>
      </c>
      <c r="F74" s="3">
        <v>4</v>
      </c>
      <c r="G74" s="3">
        <v>2</v>
      </c>
      <c r="H74" s="7" t="s">
        <v>25</v>
      </c>
      <c r="I74" s="5">
        <f>VLOOKUP(H74,Tabela1[],2,FALSE)*G74</f>
        <v>0</v>
      </c>
      <c r="J74" s="6" t="str">
        <f>IFERROR(G74/VLOOKUP(H74,Tabela1[],3,FALSE),"")</f>
        <v/>
      </c>
      <c r="K74" s="11" cm="1">
        <f t="array" ref="K74">VLOOKUP(MAX(_xlfn._xlws.FILTER(Tabela3[data],Tabela3[data]&lt;=Tabela2[[#This Row],[data]])),Tabela3[],2,FALSE)</f>
        <v>4.3</v>
      </c>
      <c r="M74" s="7" t="s">
        <v>88</v>
      </c>
      <c r="P74" s="2"/>
      <c r="Q74" s="9">
        <v>45680</v>
      </c>
      <c r="R74" s="10">
        <v>642.66666666666663</v>
      </c>
      <c r="T74"/>
      <c r="U74"/>
      <c r="V74"/>
    </row>
    <row r="75" spans="5:22" ht="23.25" x14ac:dyDescent="0.45">
      <c r="E75" s="4">
        <v>45619</v>
      </c>
      <c r="F75" s="3">
        <v>4</v>
      </c>
      <c r="G75" s="3">
        <f>31-0</f>
        <v>31</v>
      </c>
      <c r="H75" s="7" t="s">
        <v>8</v>
      </c>
      <c r="I75" s="5">
        <f>VLOOKUP(H75,Tabela1[],2,FALSE)*G75</f>
        <v>118.265</v>
      </c>
      <c r="J75" s="6">
        <f>IFERROR(G75/VLOOKUP(H75,Tabela1[],3,FALSE),"")</f>
        <v>0.40843214756258239</v>
      </c>
      <c r="K75" s="11" cm="1">
        <f t="array" ref="K75">VLOOKUP(MAX(_xlfn._xlws.FILTER(Tabela3[data],Tabela3[data]&lt;=Tabela2[[#This Row],[data]])),Tabela3[],2,FALSE)</f>
        <v>4.3</v>
      </c>
      <c r="M75" s="7" t="s">
        <v>89</v>
      </c>
      <c r="P75" s="2"/>
      <c r="Q75" s="9">
        <v>45681</v>
      </c>
      <c r="R75" s="10">
        <v>617.66666666666663</v>
      </c>
      <c r="T75"/>
      <c r="U75"/>
      <c r="V75"/>
    </row>
    <row r="76" spans="5:22" ht="23.25" x14ac:dyDescent="0.45">
      <c r="E76" s="4">
        <v>45620</v>
      </c>
      <c r="F76" s="3">
        <v>1</v>
      </c>
      <c r="G76" s="3">
        <v>2</v>
      </c>
      <c r="H76" s="7" t="s">
        <v>25</v>
      </c>
      <c r="I76" s="5">
        <f>VLOOKUP(H76,Tabela1[],2,FALSE)*G76</f>
        <v>0</v>
      </c>
      <c r="J76" s="6" t="str">
        <f>IFERROR(G76/VLOOKUP(H76,Tabela1[],3,FALSE),"")</f>
        <v/>
      </c>
      <c r="K76" s="11" cm="1">
        <f t="array" ref="K76">VLOOKUP(MAX(_xlfn._xlws.FILTER(Tabela3[data],Tabela3[data]&lt;=Tabela2[[#This Row],[data]])),Tabela3[],2,FALSE)</f>
        <v>4.3</v>
      </c>
      <c r="M76" s="7" t="s">
        <v>90</v>
      </c>
      <c r="P76" s="2"/>
      <c r="Q76" s="9">
        <v>45682</v>
      </c>
      <c r="R76" s="10">
        <v>621.33333333333337</v>
      </c>
      <c r="T76"/>
      <c r="U76"/>
      <c r="V76"/>
    </row>
    <row r="77" spans="5:22" ht="14.25" x14ac:dyDescent="0.45">
      <c r="E77" s="4">
        <v>45620</v>
      </c>
      <c r="F77" s="3">
        <v>1</v>
      </c>
      <c r="G77" s="3">
        <v>77</v>
      </c>
      <c r="H77" s="7" t="s">
        <v>12</v>
      </c>
      <c r="I77" s="5">
        <f>VLOOKUP(H77,Tabela1[],2,FALSE)*G77</f>
        <v>0</v>
      </c>
      <c r="J77" s="6">
        <f>IFERROR(G77/VLOOKUP(H77,Tabela1[],3,FALSE),"")</f>
        <v>0.41772151898734183</v>
      </c>
      <c r="K77" s="11" cm="1">
        <f t="array" ref="K77">VLOOKUP(MAX(_xlfn._xlws.FILTER(Tabela3[data],Tabela3[data]&lt;=Tabela2[[#This Row],[data]])),Tabela3[],2,FALSE)</f>
        <v>4.3</v>
      </c>
      <c r="M77" s="7" t="s">
        <v>91</v>
      </c>
      <c r="P77" s="2"/>
      <c r="Q77" s="9">
        <v>45683</v>
      </c>
      <c r="R77" s="10">
        <v>529.66666666666663</v>
      </c>
      <c r="T77"/>
      <c r="U77"/>
      <c r="V77"/>
    </row>
    <row r="78" spans="5:22" ht="23.25" x14ac:dyDescent="0.45">
      <c r="E78" s="4">
        <v>45620</v>
      </c>
      <c r="F78" s="3">
        <v>2</v>
      </c>
      <c r="G78" s="3">
        <v>35</v>
      </c>
      <c r="H78" s="7" t="s">
        <v>8</v>
      </c>
      <c r="I78" s="5">
        <f>VLOOKUP(H78,Tabela1[],2,FALSE)*G78</f>
        <v>133.52500000000001</v>
      </c>
      <c r="J78" s="6">
        <f>IFERROR(G78/VLOOKUP(H78,Tabela1[],3,FALSE),"")</f>
        <v>0.46113306982872204</v>
      </c>
      <c r="K78" s="11" cm="1">
        <f t="array" ref="K78">VLOOKUP(MAX(_xlfn._xlws.FILTER(Tabela3[data],Tabela3[data]&lt;=Tabela2[[#This Row],[data]])),Tabela3[],2,FALSE)</f>
        <v>4.3</v>
      </c>
      <c r="M78" s="7" t="s">
        <v>92</v>
      </c>
      <c r="P78" s="2"/>
      <c r="Q78" s="9">
        <v>45684</v>
      </c>
      <c r="R78" s="10">
        <v>527</v>
      </c>
      <c r="T78"/>
      <c r="U78"/>
      <c r="V78"/>
    </row>
    <row r="79" spans="5:22" ht="14.25" x14ac:dyDescent="0.45">
      <c r="E79" s="4">
        <v>45620</v>
      </c>
      <c r="F79" s="3">
        <v>2</v>
      </c>
      <c r="G79" s="3">
        <v>2</v>
      </c>
      <c r="H79" s="7" t="s">
        <v>25</v>
      </c>
      <c r="I79" s="5">
        <f>VLOOKUP(H79,Tabela1[],2,FALSE)*G79</f>
        <v>0</v>
      </c>
      <c r="J79" s="6" t="str">
        <f>IFERROR(G79/VLOOKUP(H79,Tabela1[],3,FALSE),"")</f>
        <v/>
      </c>
      <c r="K79" s="11" cm="1">
        <f t="array" ref="K79">VLOOKUP(MAX(_xlfn._xlws.FILTER(Tabela3[data],Tabela3[data]&lt;=Tabela2[[#This Row],[data]])),Tabela3[],2,FALSE)</f>
        <v>4.3</v>
      </c>
      <c r="M79" s="7" t="s">
        <v>93</v>
      </c>
      <c r="P79" s="2"/>
      <c r="Q79" s="9">
        <v>45685</v>
      </c>
      <c r="R79" s="10">
        <v>589</v>
      </c>
      <c r="T79"/>
      <c r="U79"/>
      <c r="V79"/>
    </row>
    <row r="80" spans="5:22" ht="14.25" x14ac:dyDescent="0.45">
      <c r="E80" s="4">
        <v>45620</v>
      </c>
      <c r="F80" s="3">
        <v>2</v>
      </c>
      <c r="G80" s="7">
        <v>2</v>
      </c>
      <c r="H80" s="7" t="s">
        <v>25</v>
      </c>
      <c r="I80" s="5">
        <f>VLOOKUP(H80,Tabela1[],2,FALSE)*G80</f>
        <v>0</v>
      </c>
      <c r="J80" s="6" t="str">
        <f>IFERROR(G80/VLOOKUP(H80,Tabela1[],3,FALSE),"")</f>
        <v/>
      </c>
      <c r="K80" s="11" cm="1">
        <f t="array" ref="K80">VLOOKUP(MAX(_xlfn._xlws.FILTER(Tabela3[data],Tabela3[data]&lt;=Tabela2[[#This Row],[data]])),Tabela3[],2,FALSE)</f>
        <v>4.3</v>
      </c>
      <c r="M80" s="7" t="s">
        <v>94</v>
      </c>
      <c r="P80" s="2"/>
      <c r="Q80" s="9">
        <v>45686</v>
      </c>
      <c r="R80" s="10">
        <v>575</v>
      </c>
      <c r="T80"/>
      <c r="U80"/>
      <c r="V80"/>
    </row>
    <row r="81" spans="5:22" ht="23.25" x14ac:dyDescent="0.45">
      <c r="E81" s="4">
        <v>45620</v>
      </c>
      <c r="F81" s="3">
        <v>3</v>
      </c>
      <c r="G81" s="3">
        <v>95</v>
      </c>
      <c r="H81" s="7" t="s">
        <v>26</v>
      </c>
      <c r="I81" s="5">
        <f>VLOOKUP(H81,Tabela1[],2,FALSE)*G81</f>
        <v>0</v>
      </c>
      <c r="J81" s="6">
        <f>IFERROR(G81/VLOOKUP(H81,Tabela1[],3,FALSE),"")</f>
        <v>0.39094650205761317</v>
      </c>
      <c r="K81" s="11" cm="1">
        <f t="array" ref="K81">VLOOKUP(MAX(_xlfn._xlws.FILTER(Tabela3[data],Tabela3[data]&lt;=Tabela2[[#This Row],[data]])),Tabela3[],2,FALSE)</f>
        <v>4.3</v>
      </c>
      <c r="M81" s="7" t="s">
        <v>95</v>
      </c>
      <c r="P81" s="2"/>
      <c r="Q81" s="9">
        <v>45687</v>
      </c>
      <c r="R81" s="10">
        <v>636</v>
      </c>
      <c r="T81"/>
      <c r="U81"/>
      <c r="V81"/>
    </row>
    <row r="82" spans="5:22" ht="14.25" x14ac:dyDescent="0.45">
      <c r="E82" s="4">
        <v>45620</v>
      </c>
      <c r="F82" s="3">
        <v>3</v>
      </c>
      <c r="G82" s="3">
        <v>2</v>
      </c>
      <c r="H82" s="7" t="s">
        <v>25</v>
      </c>
      <c r="I82" s="5">
        <f>VLOOKUP(H82,Tabela1[],2,FALSE)*G82</f>
        <v>0</v>
      </c>
      <c r="J82" s="6" t="str">
        <f>IFERROR(G82/VLOOKUP(H82,Tabela1[],3,FALSE),"")</f>
        <v/>
      </c>
      <c r="K82" s="11" cm="1">
        <f t="array" ref="K82">VLOOKUP(MAX(_xlfn._xlws.FILTER(Tabela3[data],Tabela3[data]&lt;=Tabela2[[#This Row],[data]])),Tabela3[],2,FALSE)</f>
        <v>4.3</v>
      </c>
      <c r="M82" s="7" t="s">
        <v>96</v>
      </c>
      <c r="P82" s="2"/>
      <c r="Q82" s="9">
        <v>45688</v>
      </c>
      <c r="R82" s="10">
        <v>628</v>
      </c>
      <c r="T82"/>
      <c r="U82"/>
      <c r="V82"/>
    </row>
    <row r="83" spans="5:22" ht="23.25" x14ac:dyDescent="0.45">
      <c r="E83" s="4">
        <v>45620</v>
      </c>
      <c r="F83" s="3">
        <v>4</v>
      </c>
      <c r="G83" s="3">
        <v>40</v>
      </c>
      <c r="H83" s="7" t="s">
        <v>8</v>
      </c>
      <c r="I83" s="5">
        <f>VLOOKUP(H83,Tabela1[],2,FALSE)*G83</f>
        <v>152.6</v>
      </c>
      <c r="J83" s="6">
        <f>IFERROR(G83/VLOOKUP(H83,Tabela1[],3,FALSE),"")</f>
        <v>0.5270092226613966</v>
      </c>
      <c r="K83" s="11" cm="1">
        <f t="array" ref="K83">VLOOKUP(MAX(_xlfn._xlws.FILTER(Tabela3[data],Tabela3[data]&lt;=Tabela2[[#This Row],[data]])),Tabela3[],2,FALSE)</f>
        <v>4.3</v>
      </c>
      <c r="M83" s="7" t="s">
        <v>97</v>
      </c>
      <c r="P83" s="2"/>
      <c r="Q83" s="9">
        <v>45689</v>
      </c>
      <c r="R83" s="10">
        <v>626</v>
      </c>
      <c r="T83"/>
      <c r="U83"/>
      <c r="V83"/>
    </row>
    <row r="84" spans="5:22" ht="14.25" x14ac:dyDescent="0.45">
      <c r="E84" s="4">
        <v>45620</v>
      </c>
      <c r="F84" s="3">
        <v>5</v>
      </c>
      <c r="G84" s="3">
        <v>87</v>
      </c>
      <c r="H84" s="7" t="s">
        <v>12</v>
      </c>
      <c r="I84" s="5">
        <f>VLOOKUP(H84,Tabela1[],2,FALSE)*G84</f>
        <v>0</v>
      </c>
      <c r="J84" s="6">
        <f>IFERROR(G84/VLOOKUP(H84,Tabela1[],3,FALSE),"")</f>
        <v>0.47197106690777579</v>
      </c>
      <c r="K84" s="11" cm="1">
        <f t="array" ref="K84">VLOOKUP(MAX(_xlfn._xlws.FILTER(Tabela3[data],Tabela3[data]&lt;=Tabela2[[#This Row],[data]])),Tabela3[],2,FALSE)</f>
        <v>4.3</v>
      </c>
      <c r="M84" s="7" t="s">
        <v>98</v>
      </c>
      <c r="P84" s="2"/>
      <c r="Q84" s="9">
        <v>45690</v>
      </c>
      <c r="R84" s="10">
        <v>650</v>
      </c>
      <c r="T84"/>
      <c r="U84"/>
      <c r="V84"/>
    </row>
    <row r="85" spans="5:22" ht="23.25" x14ac:dyDescent="0.45">
      <c r="E85" s="4">
        <v>45620</v>
      </c>
      <c r="F85" s="3">
        <v>5</v>
      </c>
      <c r="G85" s="3">
        <v>2</v>
      </c>
      <c r="H85" s="7" t="s">
        <v>25</v>
      </c>
      <c r="I85" s="5">
        <f>VLOOKUP(H85,Tabela1[],2,FALSE)*G85</f>
        <v>0</v>
      </c>
      <c r="J85" s="6" t="str">
        <f>IFERROR(G85/VLOOKUP(H85,Tabela1[],3,FALSE),"")</f>
        <v/>
      </c>
      <c r="K85" s="11" cm="1">
        <f t="array" ref="K85">VLOOKUP(MAX(_xlfn._xlws.FILTER(Tabela3[data],Tabela3[data]&lt;=Tabela2[[#This Row],[data]])),Tabela3[],2,FALSE)</f>
        <v>4.3</v>
      </c>
      <c r="M85" s="7" t="s">
        <v>99</v>
      </c>
      <c r="P85" s="2"/>
      <c r="Q85" s="9">
        <v>45691</v>
      </c>
      <c r="R85" s="10">
        <v>617</v>
      </c>
      <c r="T85"/>
      <c r="U85"/>
      <c r="V85"/>
    </row>
    <row r="86" spans="5:22" ht="23.25" x14ac:dyDescent="0.45">
      <c r="E86" s="4">
        <v>45621</v>
      </c>
      <c r="F86" s="3">
        <v>1</v>
      </c>
      <c r="G86" s="3">
        <v>87</v>
      </c>
      <c r="H86" s="7" t="s">
        <v>12</v>
      </c>
      <c r="I86" s="5">
        <f>VLOOKUP(H86,Tabela1[],2,FALSE)*G86</f>
        <v>0</v>
      </c>
      <c r="J86" s="6">
        <f>IFERROR(G86/VLOOKUP(H86,Tabela1[],3,FALSE),"")</f>
        <v>0.47197106690777579</v>
      </c>
      <c r="K86" s="11" cm="1">
        <f t="array" ref="K86">VLOOKUP(MAX(_xlfn._xlws.FILTER(Tabela3[data],Tabela3[data]&lt;=Tabela2[[#This Row],[data]])),Tabela3[],2,FALSE)</f>
        <v>4.3</v>
      </c>
      <c r="M86" s="7" t="s">
        <v>100</v>
      </c>
      <c r="P86" s="2"/>
      <c r="Q86" s="9">
        <v>45692</v>
      </c>
      <c r="R86" s="10">
        <v>554</v>
      </c>
      <c r="T86"/>
      <c r="U86"/>
      <c r="V86"/>
    </row>
    <row r="87" spans="5:22" ht="23.25" x14ac:dyDescent="0.45">
      <c r="E87" s="4">
        <v>45621</v>
      </c>
      <c r="F87" s="3">
        <v>2</v>
      </c>
      <c r="G87" s="3">
        <v>40</v>
      </c>
      <c r="H87" s="7" t="s">
        <v>8</v>
      </c>
      <c r="I87" s="5">
        <f>VLOOKUP(H87,Tabela1[],2,FALSE)*G87</f>
        <v>152.6</v>
      </c>
      <c r="J87" s="6">
        <f>IFERROR(G87/VLOOKUP(H87,Tabela1[],3,FALSE),"")</f>
        <v>0.5270092226613966</v>
      </c>
      <c r="K87" s="11" cm="1">
        <f t="array" ref="K87">VLOOKUP(MAX(_xlfn._xlws.FILTER(Tabela3[data],Tabela3[data]&lt;=Tabela2[[#This Row],[data]])),Tabela3[],2,FALSE)</f>
        <v>4.3</v>
      </c>
      <c r="M87" s="7" t="s">
        <v>101</v>
      </c>
      <c r="P87" s="2"/>
      <c r="Q87" s="9">
        <v>45693</v>
      </c>
      <c r="R87" s="10">
        <v>513</v>
      </c>
      <c r="T87"/>
      <c r="U87"/>
      <c r="V87"/>
    </row>
    <row r="88" spans="5:22" ht="23.25" x14ac:dyDescent="0.45">
      <c r="E88" s="4">
        <v>45621</v>
      </c>
      <c r="F88" s="3">
        <v>2</v>
      </c>
      <c r="G88" s="3">
        <v>2</v>
      </c>
      <c r="H88" s="7" t="s">
        <v>25</v>
      </c>
      <c r="I88" s="5">
        <f>VLOOKUP(H88,Tabela1[],2,FALSE)*G88</f>
        <v>0</v>
      </c>
      <c r="J88" s="6" t="str">
        <f>IFERROR(G88/VLOOKUP(H88,Tabela1[],3,FALSE),"")</f>
        <v/>
      </c>
      <c r="K88" s="11" cm="1">
        <f t="array" ref="K88">VLOOKUP(MAX(_xlfn._xlws.FILTER(Tabela3[data],Tabela3[data]&lt;=Tabela2[[#This Row],[data]])),Tabela3[],2,FALSE)</f>
        <v>4.3</v>
      </c>
      <c r="M88" s="7" t="s">
        <v>102</v>
      </c>
      <c r="P88" s="2"/>
      <c r="Q88" s="9">
        <v>45694</v>
      </c>
      <c r="R88" s="10">
        <v>523</v>
      </c>
      <c r="T88"/>
      <c r="U88"/>
      <c r="V88"/>
    </row>
    <row r="89" spans="5:22" ht="23.25" x14ac:dyDescent="0.45">
      <c r="E89" s="4">
        <v>45621</v>
      </c>
      <c r="F89" s="3">
        <v>2</v>
      </c>
      <c r="G89" s="3">
        <v>2</v>
      </c>
      <c r="H89" s="7" t="s">
        <v>25</v>
      </c>
      <c r="I89" s="5">
        <f>VLOOKUP(H89,Tabela1[],2,FALSE)*G89</f>
        <v>0</v>
      </c>
      <c r="J89" s="6" t="str">
        <f>IFERROR(G89/VLOOKUP(H89,Tabela1[],3,FALSE),"")</f>
        <v/>
      </c>
      <c r="K89" s="11" cm="1">
        <f t="array" ref="K89">VLOOKUP(MAX(_xlfn._xlws.FILTER(Tabela3[data],Tabela3[data]&lt;=Tabela2[[#This Row],[data]])),Tabela3[],2,FALSE)</f>
        <v>4.3</v>
      </c>
      <c r="M89" s="7" t="s">
        <v>103</v>
      </c>
      <c r="P89" s="2"/>
      <c r="Q89" s="9">
        <v>45695</v>
      </c>
      <c r="R89" s="10">
        <v>690</v>
      </c>
      <c r="T89"/>
      <c r="U89"/>
      <c r="V89"/>
    </row>
    <row r="90" spans="5:22" ht="23.25" x14ac:dyDescent="0.45">
      <c r="E90" s="4">
        <v>45621</v>
      </c>
      <c r="F90" s="3">
        <v>3</v>
      </c>
      <c r="G90" s="3">
        <v>112</v>
      </c>
      <c r="H90" s="7" t="s">
        <v>26</v>
      </c>
      <c r="I90" s="5">
        <f>VLOOKUP(H90,Tabela1[],2,FALSE)*G90</f>
        <v>0</v>
      </c>
      <c r="J90" s="6">
        <f>IFERROR(G90/VLOOKUP(H90,Tabela1[],3,FALSE),"")</f>
        <v>0.46090534979423869</v>
      </c>
      <c r="K90" s="11" cm="1">
        <f t="array" ref="K90">VLOOKUP(MAX(_xlfn._xlws.FILTER(Tabela3[data],Tabela3[data]&lt;=Tabela2[[#This Row],[data]])),Tabela3[],2,FALSE)</f>
        <v>4.3</v>
      </c>
      <c r="M90" s="7" t="s">
        <v>104</v>
      </c>
      <c r="P90" s="2"/>
      <c r="Q90" s="9">
        <v>45696</v>
      </c>
      <c r="R90" s="10">
        <v>549.5</v>
      </c>
      <c r="T90"/>
      <c r="U90"/>
      <c r="V90"/>
    </row>
    <row r="91" spans="5:22" ht="23.25" x14ac:dyDescent="0.45">
      <c r="E91" s="4">
        <v>45621</v>
      </c>
      <c r="F91" s="3">
        <v>3</v>
      </c>
      <c r="G91" s="3">
        <v>2</v>
      </c>
      <c r="H91" s="7" t="s">
        <v>25</v>
      </c>
      <c r="I91" s="5">
        <f>VLOOKUP(H91,Tabela1[],2,FALSE)*G91</f>
        <v>0</v>
      </c>
      <c r="J91" s="6" t="str">
        <f>IFERROR(G91/VLOOKUP(H91,Tabela1[],3,FALSE),"")</f>
        <v/>
      </c>
      <c r="K91" s="11" cm="1">
        <f t="array" ref="K91">VLOOKUP(MAX(_xlfn._xlws.FILTER(Tabela3[data],Tabela3[data]&lt;=Tabela2[[#This Row],[data]])),Tabela3[],2,FALSE)</f>
        <v>4.3</v>
      </c>
      <c r="M91" s="7" t="s">
        <v>105</v>
      </c>
      <c r="P91" s="2"/>
      <c r="Q91" s="9">
        <v>45697</v>
      </c>
      <c r="R91" s="10">
        <v>557.5</v>
      </c>
      <c r="T91"/>
      <c r="U91"/>
      <c r="V91"/>
    </row>
    <row r="92" spans="5:22" ht="23.25" x14ac:dyDescent="0.45">
      <c r="E92" s="4">
        <v>45621</v>
      </c>
      <c r="F92" s="3">
        <v>3</v>
      </c>
      <c r="G92" s="3">
        <v>2</v>
      </c>
      <c r="H92" s="7" t="s">
        <v>25</v>
      </c>
      <c r="I92" s="5">
        <f>VLOOKUP(H92,Tabela1[],2,FALSE)*G92</f>
        <v>0</v>
      </c>
      <c r="J92" s="6" t="str">
        <f>IFERROR(G92/VLOOKUP(H92,Tabela1[],3,FALSE),"")</f>
        <v/>
      </c>
      <c r="K92" s="11" cm="1">
        <f t="array" ref="K92">VLOOKUP(MAX(_xlfn._xlws.FILTER(Tabela3[data],Tabela3[data]&lt;=Tabela2[[#This Row],[data]])),Tabela3[],2,FALSE)</f>
        <v>4.3</v>
      </c>
      <c r="M92" s="7" t="s">
        <v>106</v>
      </c>
      <c r="P92" s="2"/>
      <c r="Q92" s="9">
        <v>45698</v>
      </c>
      <c r="R92" s="10">
        <v>623</v>
      </c>
      <c r="T92"/>
      <c r="U92"/>
      <c r="V92"/>
    </row>
    <row r="93" spans="5:22" ht="23.25" x14ac:dyDescent="0.45">
      <c r="E93" s="4">
        <v>45621</v>
      </c>
      <c r="F93" s="3">
        <v>4</v>
      </c>
      <c r="G93" s="3">
        <v>5</v>
      </c>
      <c r="H93" s="7" t="s">
        <v>16</v>
      </c>
      <c r="I93" s="5">
        <f>VLOOKUP(H93,Tabela1[],2,FALSE)*G93</f>
        <v>17.3</v>
      </c>
      <c r="J93" s="6" t="str">
        <f>IFERROR(G93/VLOOKUP(H93,Tabela1[],3,FALSE),"")</f>
        <v/>
      </c>
      <c r="K93" s="11" cm="1">
        <f t="array" ref="K93">VLOOKUP(MAX(_xlfn._xlws.FILTER(Tabela3[data],Tabela3[data]&lt;=Tabela2[[#This Row],[data]])),Tabela3[],2,FALSE)</f>
        <v>4.3</v>
      </c>
      <c r="M93" s="7" t="s">
        <v>108</v>
      </c>
      <c r="P93" s="2"/>
      <c r="Q93" s="9">
        <v>45699</v>
      </c>
      <c r="R93" s="10">
        <v>672</v>
      </c>
      <c r="T93"/>
      <c r="U93"/>
      <c r="V93"/>
    </row>
    <row r="94" spans="5:22" ht="23.25" x14ac:dyDescent="0.45">
      <c r="E94" s="4">
        <v>45621</v>
      </c>
      <c r="F94" s="3">
        <v>4</v>
      </c>
      <c r="G94" s="3">
        <v>40</v>
      </c>
      <c r="H94" s="7" t="s">
        <v>8</v>
      </c>
      <c r="I94" s="5">
        <f>VLOOKUP(H94,Tabela1[],2,FALSE)*G94</f>
        <v>152.6</v>
      </c>
      <c r="J94" s="6">
        <f>IFERROR(G94/VLOOKUP(H94,Tabela1[],3,FALSE),"")</f>
        <v>0.5270092226613966</v>
      </c>
      <c r="K94" s="11" cm="1">
        <f t="array" ref="K94">VLOOKUP(MAX(_xlfn._xlws.FILTER(Tabela3[data],Tabela3[data]&lt;=Tabela2[[#This Row],[data]])),Tabela3[],2,FALSE)</f>
        <v>4.3</v>
      </c>
      <c r="M94" s="7" t="s">
        <v>109</v>
      </c>
      <c r="P94" s="2"/>
      <c r="Q94" s="9">
        <v>45700</v>
      </c>
      <c r="R94" s="10">
        <v>586</v>
      </c>
      <c r="T94"/>
      <c r="U94"/>
      <c r="V94"/>
    </row>
    <row r="95" spans="5:22" ht="14.25" x14ac:dyDescent="0.45">
      <c r="E95" s="4">
        <v>45621</v>
      </c>
      <c r="F95" s="3">
        <v>5</v>
      </c>
      <c r="G95" s="3">
        <v>4</v>
      </c>
      <c r="H95" s="7" t="s">
        <v>25</v>
      </c>
      <c r="I95" s="5">
        <f>VLOOKUP(H95,Tabela1[],2,FALSE)*G95</f>
        <v>0</v>
      </c>
      <c r="J95" s="6" t="str">
        <f>IFERROR(G95/VLOOKUP(H95,Tabela1[],3,FALSE),"")</f>
        <v/>
      </c>
      <c r="K95" s="11" cm="1">
        <f t="array" ref="K95">VLOOKUP(MAX(_xlfn._xlws.FILTER(Tabela3[data],Tabela3[data]&lt;=Tabela2[[#This Row],[data]])),Tabela3[],2,FALSE)</f>
        <v>4.3</v>
      </c>
      <c r="M95" s="7" t="s">
        <v>110</v>
      </c>
      <c r="P95" s="2"/>
      <c r="Q95" s="9">
        <v>45701</v>
      </c>
      <c r="R95" s="10">
        <v>404</v>
      </c>
      <c r="T95"/>
      <c r="U95"/>
      <c r="V95"/>
    </row>
    <row r="96" spans="5:22" ht="14.25" x14ac:dyDescent="0.45">
      <c r="E96" s="4">
        <v>45621</v>
      </c>
      <c r="F96" s="3">
        <v>5</v>
      </c>
      <c r="G96" s="3">
        <v>51</v>
      </c>
      <c r="H96" s="7" t="s">
        <v>12</v>
      </c>
      <c r="I96" s="5">
        <f>VLOOKUP(H96,Tabela1[],2,FALSE)*G96</f>
        <v>0</v>
      </c>
      <c r="J96" s="6">
        <f>IFERROR(G96/VLOOKUP(H96,Tabela1[],3,FALSE),"")</f>
        <v>0.27667269439421344</v>
      </c>
      <c r="K96" s="11" cm="1">
        <f t="array" ref="K96">VLOOKUP(MAX(_xlfn._xlws.FILTER(Tabela3[data],Tabela3[data]&lt;=Tabela2[[#This Row],[data]])),Tabela3[],2,FALSE)</f>
        <v>4.3</v>
      </c>
      <c r="M96" s="7" t="s">
        <v>111</v>
      </c>
      <c r="P96" s="2"/>
      <c r="Q96" s="9">
        <v>45702</v>
      </c>
      <c r="R96" s="10">
        <v>421</v>
      </c>
      <c r="T96"/>
      <c r="U96"/>
      <c r="V96"/>
    </row>
    <row r="97" spans="5:22" ht="14.25" x14ac:dyDescent="0.45">
      <c r="E97" s="4">
        <v>45622</v>
      </c>
      <c r="F97" s="3">
        <v>1</v>
      </c>
      <c r="G97" s="3">
        <v>108</v>
      </c>
      <c r="H97" s="7" t="s">
        <v>12</v>
      </c>
      <c r="I97" s="5">
        <f>VLOOKUP(H97,Tabela1[],2,FALSE)*G97</f>
        <v>0</v>
      </c>
      <c r="J97" s="6">
        <f>IFERROR(G97/VLOOKUP(H97,Tabela1[],3,FALSE),"")</f>
        <v>0.58589511754068724</v>
      </c>
      <c r="K97" s="11" cm="1">
        <f t="array" ref="K97">VLOOKUP(MAX(_xlfn._xlws.FILTER(Tabela3[data],Tabela3[data]&lt;=Tabela2[[#This Row],[data]])),Tabela3[],2,FALSE)</f>
        <v>4.3</v>
      </c>
      <c r="M97" s="7" t="s">
        <v>112</v>
      </c>
      <c r="P97" s="2"/>
      <c r="Q97" s="9">
        <v>45703</v>
      </c>
      <c r="R97" s="10">
        <v>647</v>
      </c>
      <c r="T97"/>
      <c r="U97"/>
      <c r="V97"/>
    </row>
    <row r="98" spans="5:22" ht="23.25" x14ac:dyDescent="0.45">
      <c r="E98" s="4">
        <v>45622</v>
      </c>
      <c r="F98" s="3">
        <v>1</v>
      </c>
      <c r="G98" s="3">
        <v>2</v>
      </c>
      <c r="H98" s="7" t="s">
        <v>25</v>
      </c>
      <c r="I98" s="5">
        <f>VLOOKUP(H98,Tabela1[],2,FALSE)*G98</f>
        <v>0</v>
      </c>
      <c r="J98" s="6" t="str">
        <f>IFERROR(G98/VLOOKUP(H98,Tabela1[],3,FALSE),"")</f>
        <v/>
      </c>
      <c r="K98" s="11" cm="1">
        <f t="array" ref="K98">VLOOKUP(MAX(_xlfn._xlws.FILTER(Tabela3[data],Tabela3[data]&lt;=Tabela2[[#This Row],[data]])),Tabela3[],2,FALSE)</f>
        <v>4.3</v>
      </c>
      <c r="M98" s="7" t="s">
        <v>113</v>
      </c>
      <c r="P98" s="2"/>
      <c r="Q98" s="9">
        <v>45704</v>
      </c>
      <c r="R98" s="10">
        <v>748</v>
      </c>
      <c r="T98"/>
      <c r="U98"/>
      <c r="V98"/>
    </row>
    <row r="99" spans="5:22" ht="23.25" x14ac:dyDescent="0.45">
      <c r="E99" s="4">
        <v>45622</v>
      </c>
      <c r="F99" s="3">
        <v>2</v>
      </c>
      <c r="G99" s="3">
        <v>40</v>
      </c>
      <c r="H99" s="7" t="s">
        <v>8</v>
      </c>
      <c r="I99" s="5">
        <f>VLOOKUP(H99,Tabela1[],2,FALSE)*G99</f>
        <v>152.6</v>
      </c>
      <c r="J99" s="6">
        <f>IFERROR(G99/VLOOKUP(H99,Tabela1[],3,FALSE),"")</f>
        <v>0.5270092226613966</v>
      </c>
      <c r="K99" s="11" cm="1">
        <f t="array" ref="K99">VLOOKUP(MAX(_xlfn._xlws.FILTER(Tabela3[data],Tabela3[data]&lt;=Tabela2[[#This Row],[data]])),Tabela3[],2,FALSE)</f>
        <v>4.3</v>
      </c>
      <c r="M99" s="7" t="s">
        <v>114</v>
      </c>
      <c r="P99" s="2"/>
      <c r="Q99" s="9">
        <v>45705</v>
      </c>
      <c r="R99" s="10">
        <v>674</v>
      </c>
      <c r="T99"/>
      <c r="U99"/>
      <c r="V99"/>
    </row>
    <row r="100" spans="5:22" ht="23.25" x14ac:dyDescent="0.45">
      <c r="E100" s="4">
        <v>45622</v>
      </c>
      <c r="F100" s="3">
        <v>3</v>
      </c>
      <c r="G100" s="3">
        <v>9</v>
      </c>
      <c r="H100" s="7" t="s">
        <v>16</v>
      </c>
      <c r="I100" s="5">
        <f>VLOOKUP(H100,Tabela1[],2,FALSE)*G100</f>
        <v>31.14</v>
      </c>
      <c r="J100" s="6" t="str">
        <f>IFERROR(G100/VLOOKUP(H100,Tabela1[],3,FALSE),"")</f>
        <v/>
      </c>
      <c r="K100" s="11" cm="1">
        <f t="array" ref="K100">VLOOKUP(MAX(_xlfn._xlws.FILTER(Tabela3[data],Tabela3[data]&lt;=Tabela2[[#This Row],[data]])),Tabela3[],2,FALSE)</f>
        <v>4.3</v>
      </c>
      <c r="M100" s="7" t="s">
        <v>115</v>
      </c>
      <c r="P100" s="2"/>
      <c r="Q100" s="9">
        <v>45706</v>
      </c>
      <c r="R100" s="10">
        <v>521</v>
      </c>
      <c r="T100"/>
      <c r="U100"/>
      <c r="V100"/>
    </row>
    <row r="101" spans="5:22" ht="23.25" x14ac:dyDescent="0.45">
      <c r="E101" s="4">
        <v>45622</v>
      </c>
      <c r="F101" s="3">
        <v>3</v>
      </c>
      <c r="G101" s="3">
        <v>78</v>
      </c>
      <c r="H101" s="7" t="s">
        <v>26</v>
      </c>
      <c r="I101" s="5">
        <f>VLOOKUP(H101,Tabela1[],2,FALSE)*G101</f>
        <v>0</v>
      </c>
      <c r="J101" s="6">
        <f>IFERROR(G101/VLOOKUP(H101,Tabela1[],3,FALSE),"")</f>
        <v>0.32098765432098764</v>
      </c>
      <c r="K101" s="11" cm="1">
        <f t="array" ref="K101">VLOOKUP(MAX(_xlfn._xlws.FILTER(Tabela3[data],Tabela3[data]&lt;=Tabela2[[#This Row],[data]])),Tabela3[],2,FALSE)</f>
        <v>4.3</v>
      </c>
      <c r="M101" s="7" t="s">
        <v>116</v>
      </c>
      <c r="P101" s="2"/>
      <c r="Q101" s="9">
        <v>45707</v>
      </c>
      <c r="R101" s="10">
        <v>590</v>
      </c>
      <c r="T101"/>
      <c r="U101"/>
      <c r="V101"/>
    </row>
    <row r="102" spans="5:22" ht="23.25" x14ac:dyDescent="0.45">
      <c r="E102" s="4">
        <v>45622</v>
      </c>
      <c r="F102" s="3">
        <v>3</v>
      </c>
      <c r="G102" s="3">
        <v>2</v>
      </c>
      <c r="H102" s="7" t="s">
        <v>25</v>
      </c>
      <c r="I102" s="5">
        <f>VLOOKUP(H102,Tabela1[],2,FALSE)*G102</f>
        <v>0</v>
      </c>
      <c r="J102" s="6" t="str">
        <f>IFERROR(G102/VLOOKUP(H102,Tabela1[],3,FALSE),"")</f>
        <v/>
      </c>
      <c r="K102" s="11" cm="1">
        <f t="array" ref="K102">VLOOKUP(MAX(_xlfn._xlws.FILTER(Tabela3[data],Tabela3[data]&lt;=Tabela2[[#This Row],[data]])),Tabela3[],2,FALSE)</f>
        <v>4.3</v>
      </c>
      <c r="M102" s="7" t="s">
        <v>118</v>
      </c>
      <c r="P102" s="2"/>
      <c r="Q102" s="9">
        <v>45708</v>
      </c>
      <c r="R102" s="10">
        <v>484</v>
      </c>
      <c r="T102"/>
      <c r="U102"/>
      <c r="V102"/>
    </row>
    <row r="103" spans="5:22" ht="23.25" x14ac:dyDescent="0.45">
      <c r="E103" s="4">
        <v>45622</v>
      </c>
      <c r="F103" s="3">
        <v>4</v>
      </c>
      <c r="G103" s="3">
        <v>40</v>
      </c>
      <c r="H103" s="7" t="s">
        <v>8</v>
      </c>
      <c r="I103" s="5">
        <f>VLOOKUP(H103,Tabela1[],2,FALSE)*G103</f>
        <v>152.6</v>
      </c>
      <c r="J103" s="6">
        <f>IFERROR(G103/VLOOKUP(H103,Tabela1[],3,FALSE),"")</f>
        <v>0.5270092226613966</v>
      </c>
      <c r="K103" s="11" cm="1">
        <f t="array" ref="K103">VLOOKUP(MAX(_xlfn._xlws.FILTER(Tabela3[data],Tabela3[data]&lt;=Tabela2[[#This Row],[data]])),Tabela3[],2,FALSE)</f>
        <v>4.3</v>
      </c>
      <c r="M103" s="7" t="s">
        <v>119</v>
      </c>
      <c r="P103" s="2"/>
      <c r="Q103" s="9">
        <v>45709</v>
      </c>
      <c r="R103" s="10">
        <v>419</v>
      </c>
      <c r="T103"/>
      <c r="U103"/>
      <c r="V103"/>
    </row>
    <row r="104" spans="5:22" ht="14.25" x14ac:dyDescent="0.45">
      <c r="E104" s="4">
        <v>45622</v>
      </c>
      <c r="F104" s="3">
        <v>4</v>
      </c>
      <c r="G104" s="3">
        <v>2</v>
      </c>
      <c r="H104" s="7" t="s">
        <v>25</v>
      </c>
      <c r="I104" s="5">
        <f>VLOOKUP(H104,Tabela1[],2,FALSE)*G104</f>
        <v>0</v>
      </c>
      <c r="J104" s="6" t="str">
        <f>IFERROR(G104/VLOOKUP(H104,Tabela1[],3,FALSE),"")</f>
        <v/>
      </c>
      <c r="K104" s="11" cm="1">
        <f t="array" ref="K104">VLOOKUP(MAX(_xlfn._xlws.FILTER(Tabela3[data],Tabela3[data]&lt;=Tabela2[[#This Row],[data]])),Tabela3[],2,FALSE)</f>
        <v>4.3</v>
      </c>
      <c r="M104" s="7" t="s">
        <v>120</v>
      </c>
      <c r="P104" s="2"/>
      <c r="Q104" s="9">
        <v>45710</v>
      </c>
      <c r="R104" s="10">
        <v>592</v>
      </c>
      <c r="T104"/>
      <c r="U104"/>
      <c r="V104"/>
    </row>
    <row r="105" spans="5:22" ht="23.25" x14ac:dyDescent="0.45">
      <c r="E105" s="4">
        <v>45622</v>
      </c>
      <c r="F105" s="3">
        <v>5</v>
      </c>
      <c r="G105" s="3">
        <v>65</v>
      </c>
      <c r="H105" s="7" t="s">
        <v>12</v>
      </c>
      <c r="I105" s="5">
        <f>VLOOKUP(H105,Tabela1[],2,FALSE)*G105</f>
        <v>0</v>
      </c>
      <c r="J105" s="6">
        <f>IFERROR(G105/VLOOKUP(H105,Tabela1[],3,FALSE),"")</f>
        <v>0.35262206148282099</v>
      </c>
      <c r="K105" s="11" cm="1">
        <f t="array" ref="K105">VLOOKUP(MAX(_xlfn._xlws.FILTER(Tabela3[data],Tabela3[data]&lt;=Tabela2[[#This Row],[data]])),Tabela3[],2,FALSE)</f>
        <v>4.3</v>
      </c>
      <c r="M105" s="7" t="s">
        <v>121</v>
      </c>
      <c r="P105" s="2"/>
      <c r="Q105" s="9">
        <v>45711</v>
      </c>
      <c r="R105" s="10">
        <v>651</v>
      </c>
      <c r="T105"/>
      <c r="U105"/>
      <c r="V105"/>
    </row>
    <row r="106" spans="5:22" ht="14.25" x14ac:dyDescent="0.45">
      <c r="E106" s="4">
        <v>45622</v>
      </c>
      <c r="F106" s="3">
        <v>5</v>
      </c>
      <c r="G106" s="3">
        <v>2</v>
      </c>
      <c r="H106" s="7" t="s">
        <v>25</v>
      </c>
      <c r="I106" s="5">
        <f>VLOOKUP(H106,Tabela1[],2,FALSE)*G106</f>
        <v>0</v>
      </c>
      <c r="J106" s="6" t="str">
        <f>IFERROR(G106/VLOOKUP(H106,Tabela1[],3,FALSE),"")</f>
        <v/>
      </c>
      <c r="K106" s="11" cm="1">
        <f t="array" ref="K106">VLOOKUP(MAX(_xlfn._xlws.FILTER(Tabela3[data],Tabela3[data]&lt;=Tabela2[[#This Row],[data]])),Tabela3[],2,FALSE)</f>
        <v>4.3</v>
      </c>
      <c r="M106" s="7" t="s">
        <v>122</v>
      </c>
      <c r="P106" s="2"/>
      <c r="Q106" s="9">
        <v>45712</v>
      </c>
      <c r="R106" s="10">
        <v>741</v>
      </c>
      <c r="T106"/>
      <c r="U106"/>
      <c r="V106"/>
    </row>
    <row r="107" spans="5:22" ht="14.25" x14ac:dyDescent="0.45">
      <c r="E107" s="4">
        <v>45623</v>
      </c>
      <c r="F107" s="3">
        <v>1</v>
      </c>
      <c r="G107" s="3">
        <v>100</v>
      </c>
      <c r="H107" s="7" t="s">
        <v>12</v>
      </c>
      <c r="I107" s="5">
        <f>VLOOKUP(H107,Tabela1[],2,FALSE)*G107</f>
        <v>0</v>
      </c>
      <c r="J107" s="6">
        <f>IFERROR(G107/VLOOKUP(H107,Tabela1[],3,FALSE),"")</f>
        <v>0.54249547920434005</v>
      </c>
      <c r="K107" s="11" cm="1">
        <f t="array" ref="K107">VLOOKUP(MAX(_xlfn._xlws.FILTER(Tabela3[data],Tabela3[data]&lt;=Tabela2[[#This Row],[data]])),Tabela3[],2,FALSE)</f>
        <v>4.3</v>
      </c>
      <c r="M107" s="7" t="s">
        <v>123</v>
      </c>
      <c r="P107" s="2"/>
      <c r="Q107" s="9">
        <v>45713</v>
      </c>
      <c r="R107" s="10">
        <v>500</v>
      </c>
      <c r="T107"/>
      <c r="U107"/>
      <c r="V107"/>
    </row>
    <row r="108" spans="5:22" ht="14.25" x14ac:dyDescent="0.45">
      <c r="E108" s="4">
        <v>45623</v>
      </c>
      <c r="F108" s="3">
        <v>1</v>
      </c>
      <c r="G108" s="3">
        <v>2</v>
      </c>
      <c r="H108" s="7" t="s">
        <v>25</v>
      </c>
      <c r="I108" s="5">
        <f>VLOOKUP(H108,Tabela1[],2,FALSE)*G108</f>
        <v>0</v>
      </c>
      <c r="J108" s="6" t="str">
        <f>IFERROR(G108/VLOOKUP(H108,Tabela1[],3,FALSE),"")</f>
        <v/>
      </c>
      <c r="K108" s="11" cm="1">
        <f t="array" ref="K108">VLOOKUP(MAX(_xlfn._xlws.FILTER(Tabela3[data],Tabela3[data]&lt;=Tabela2[[#This Row],[data]])),Tabela3[],2,FALSE)</f>
        <v>4.3</v>
      </c>
      <c r="M108" s="7" t="s">
        <v>124</v>
      </c>
      <c r="P108" s="2"/>
      <c r="Q108" s="9">
        <v>45714</v>
      </c>
      <c r="R108" s="10">
        <v>583</v>
      </c>
      <c r="T108"/>
      <c r="U108"/>
      <c r="V108"/>
    </row>
    <row r="109" spans="5:22" ht="14.25" x14ac:dyDescent="0.45">
      <c r="E109" s="4">
        <v>45623</v>
      </c>
      <c r="F109" s="3">
        <v>2</v>
      </c>
      <c r="G109" s="3">
        <v>50</v>
      </c>
      <c r="H109" s="7" t="s">
        <v>8</v>
      </c>
      <c r="I109" s="5">
        <f>VLOOKUP(H109,Tabela1[],2,FALSE)*G109</f>
        <v>190.75</v>
      </c>
      <c r="J109" s="6">
        <f>IFERROR(G109/VLOOKUP(H109,Tabela1[],3,FALSE),"")</f>
        <v>0.65876152832674584</v>
      </c>
      <c r="K109" s="11" cm="1">
        <f t="array" ref="K109">VLOOKUP(MAX(_xlfn._xlws.FILTER(Tabela3[data],Tabela3[data]&lt;=Tabela2[[#This Row],[data]])),Tabela3[],2,FALSE)</f>
        <v>4.3</v>
      </c>
      <c r="M109" s="7" t="s">
        <v>125</v>
      </c>
      <c r="P109" s="2"/>
      <c r="Q109" s="9">
        <v>45715</v>
      </c>
      <c r="R109" s="10">
        <v>583</v>
      </c>
      <c r="T109"/>
      <c r="U109"/>
      <c r="V109"/>
    </row>
    <row r="110" spans="5:22" ht="14.25" x14ac:dyDescent="0.45">
      <c r="E110" s="4">
        <v>45623</v>
      </c>
      <c r="F110" s="3">
        <v>3</v>
      </c>
      <c r="G110" s="3">
        <v>73</v>
      </c>
      <c r="H110" s="7" t="s">
        <v>26</v>
      </c>
      <c r="I110" s="5">
        <f>VLOOKUP(H110,Tabela1[],2,FALSE)*G110</f>
        <v>0</v>
      </c>
      <c r="J110" s="6">
        <f>IFERROR(G110/VLOOKUP(H110,Tabela1[],3,FALSE),"")</f>
        <v>0.30041152263374488</v>
      </c>
      <c r="K110" s="11" cm="1">
        <f t="array" ref="K110">VLOOKUP(MAX(_xlfn._xlws.FILTER(Tabela3[data],Tabela3[data]&lt;=Tabela2[[#This Row],[data]])),Tabela3[],2,FALSE)</f>
        <v>4.3</v>
      </c>
      <c r="M110" s="7" t="s">
        <v>126</v>
      </c>
      <c r="P110" s="2"/>
      <c r="Q110" s="9">
        <v>45716</v>
      </c>
      <c r="R110" s="10">
        <v>323</v>
      </c>
      <c r="T110"/>
      <c r="U110"/>
      <c r="V110"/>
    </row>
    <row r="111" spans="5:22" ht="14.25" x14ac:dyDescent="0.45">
      <c r="E111" s="4">
        <v>45623</v>
      </c>
      <c r="F111" s="3">
        <v>3</v>
      </c>
      <c r="G111" s="3">
        <v>2</v>
      </c>
      <c r="H111" s="7" t="s">
        <v>12</v>
      </c>
      <c r="I111" s="5">
        <f>VLOOKUP(H111,Tabela1[],2,FALSE)*G111</f>
        <v>0</v>
      </c>
      <c r="J111" s="6">
        <f>IFERROR(G111/VLOOKUP(H111,Tabela1[],3,FALSE),"")</f>
        <v>1.0849909584086801E-2</v>
      </c>
      <c r="K111" s="11" cm="1">
        <f t="array" ref="K111">VLOOKUP(MAX(_xlfn._xlws.FILTER(Tabela3[data],Tabela3[data]&lt;=Tabela2[[#This Row],[data]])),Tabela3[],2,FALSE)</f>
        <v>4.3</v>
      </c>
      <c r="M111" s="7" t="s">
        <v>127</v>
      </c>
      <c r="P111" s="2"/>
      <c r="Q111" s="9">
        <v>45717</v>
      </c>
      <c r="R111" s="10">
        <v>484</v>
      </c>
      <c r="T111"/>
      <c r="U111"/>
      <c r="V111"/>
    </row>
    <row r="112" spans="5:22" ht="14.25" x14ac:dyDescent="0.45">
      <c r="E112" s="4">
        <v>45623</v>
      </c>
      <c r="F112" s="3">
        <v>4</v>
      </c>
      <c r="G112" s="3">
        <v>40</v>
      </c>
      <c r="H112" s="7" t="s">
        <v>8</v>
      </c>
      <c r="I112" s="5">
        <f>VLOOKUP(H112,Tabela1[],2,FALSE)*G112</f>
        <v>152.6</v>
      </c>
      <c r="J112" s="6">
        <f>IFERROR(G112/VLOOKUP(H112,Tabela1[],3,FALSE),"")</f>
        <v>0.5270092226613966</v>
      </c>
      <c r="K112" s="11" cm="1">
        <f t="array" ref="K112">VLOOKUP(MAX(_xlfn._xlws.FILTER(Tabela3[data],Tabela3[data]&lt;=Tabela2[[#This Row],[data]])),Tabela3[],2,FALSE)</f>
        <v>4.3</v>
      </c>
      <c r="M112" s="7" t="s">
        <v>128</v>
      </c>
      <c r="P112" s="2"/>
      <c r="Q112" s="9">
        <v>45718</v>
      </c>
      <c r="R112" s="10">
        <v>605</v>
      </c>
      <c r="T112"/>
      <c r="U112"/>
      <c r="V112"/>
    </row>
    <row r="113" spans="5:22" ht="23.25" x14ac:dyDescent="0.45">
      <c r="E113" s="4">
        <v>45623</v>
      </c>
      <c r="F113" s="3">
        <v>5</v>
      </c>
      <c r="G113" s="3">
        <v>80</v>
      </c>
      <c r="H113" s="7" t="s">
        <v>12</v>
      </c>
      <c r="I113" s="5">
        <f>VLOOKUP(H113,Tabela1[],2,FALSE)*G113</f>
        <v>0</v>
      </c>
      <c r="J113" s="6">
        <f>IFERROR(G113/VLOOKUP(H113,Tabela1[],3,FALSE),"")</f>
        <v>0.43399638336347202</v>
      </c>
      <c r="K113" s="11" cm="1">
        <f t="array" ref="K113">VLOOKUP(MAX(_xlfn._xlws.FILTER(Tabela3[data],Tabela3[data]&lt;=Tabela2[[#This Row],[data]])),Tabela3[],2,FALSE)</f>
        <v>4.3</v>
      </c>
      <c r="M113" s="7" t="s">
        <v>129</v>
      </c>
      <c r="P113" s="2"/>
      <c r="Q113" s="9">
        <v>45719</v>
      </c>
      <c r="R113" s="10">
        <v>542</v>
      </c>
      <c r="T113"/>
      <c r="U113"/>
      <c r="V113"/>
    </row>
    <row r="114" spans="5:22" ht="14.25" x14ac:dyDescent="0.45">
      <c r="E114" s="4">
        <v>45624</v>
      </c>
      <c r="F114" s="3">
        <v>1</v>
      </c>
      <c r="G114" s="3">
        <v>100</v>
      </c>
      <c r="H114" s="7" t="s">
        <v>12</v>
      </c>
      <c r="I114" s="5">
        <f>VLOOKUP(H114,Tabela1[],2,FALSE)*G114</f>
        <v>0</v>
      </c>
      <c r="J114" s="6">
        <f>IFERROR(G114/VLOOKUP(H114,Tabela1[],3,FALSE),"")</f>
        <v>0.54249547920434005</v>
      </c>
      <c r="K114" s="11" cm="1">
        <f t="array" ref="K114">VLOOKUP(MAX(_xlfn._xlws.FILTER(Tabela3[data],Tabela3[data]&lt;=Tabela2[[#This Row],[data]])),Tabela3[],2,FALSE)</f>
        <v>4.3</v>
      </c>
      <c r="M114" s="7" t="s">
        <v>130</v>
      </c>
      <c r="P114" s="2"/>
      <c r="Q114" s="9">
        <v>45720</v>
      </c>
      <c r="R114" s="10">
        <v>334</v>
      </c>
      <c r="T114"/>
      <c r="U114"/>
      <c r="V114"/>
    </row>
    <row r="115" spans="5:22" ht="23.25" x14ac:dyDescent="0.45">
      <c r="E115" s="4">
        <v>45624</v>
      </c>
      <c r="F115" s="3">
        <v>2</v>
      </c>
      <c r="G115" s="3">
        <v>35</v>
      </c>
      <c r="H115" s="7" t="s">
        <v>8</v>
      </c>
      <c r="I115" s="5">
        <f>VLOOKUP(H115,Tabela1[],2,FALSE)*G115</f>
        <v>133.52500000000001</v>
      </c>
      <c r="J115" s="6">
        <f>IFERROR(G115/VLOOKUP(H115,Tabela1[],3,FALSE),"")</f>
        <v>0.46113306982872204</v>
      </c>
      <c r="K115" s="11" cm="1">
        <f t="array" ref="K115">VLOOKUP(MAX(_xlfn._xlws.FILTER(Tabela3[data],Tabela3[data]&lt;=Tabela2[[#This Row],[data]])),Tabela3[],2,FALSE)</f>
        <v>4.3</v>
      </c>
      <c r="M115" s="7" t="s">
        <v>131</v>
      </c>
      <c r="P115" s="2"/>
      <c r="Q115" s="9">
        <v>45721</v>
      </c>
      <c r="R115" s="10">
        <v>540</v>
      </c>
      <c r="T115"/>
      <c r="U115"/>
      <c r="V115"/>
    </row>
    <row r="116" spans="5:22" ht="23.25" x14ac:dyDescent="0.45">
      <c r="E116" s="4">
        <v>45624</v>
      </c>
      <c r="F116" s="3">
        <v>3</v>
      </c>
      <c r="G116" s="3">
        <v>150</v>
      </c>
      <c r="H116" s="7" t="s">
        <v>27</v>
      </c>
      <c r="I116" s="5">
        <f>VLOOKUP(H116,Tabela1[],2,FALSE)*G116</f>
        <v>0</v>
      </c>
      <c r="J116" s="6" t="str">
        <f>IFERROR(G116/VLOOKUP(H116,Tabela1[],3,FALSE),"")</f>
        <v/>
      </c>
      <c r="K116" s="11" cm="1">
        <f t="array" ref="K116">VLOOKUP(MAX(_xlfn._xlws.FILTER(Tabela3[data],Tabela3[data]&lt;=Tabela2[[#This Row],[data]])),Tabela3[],2,FALSE)</f>
        <v>4.3</v>
      </c>
      <c r="M116" s="7" t="s">
        <v>132</v>
      </c>
      <c r="Q116" s="9">
        <v>45722</v>
      </c>
      <c r="R116" s="10">
        <v>423</v>
      </c>
      <c r="T116"/>
      <c r="U116"/>
      <c r="V116"/>
    </row>
    <row r="117" spans="5:22" ht="14.25" x14ac:dyDescent="0.45">
      <c r="E117" s="4">
        <v>45624</v>
      </c>
      <c r="F117" s="3">
        <v>4</v>
      </c>
      <c r="G117" s="3">
        <v>8</v>
      </c>
      <c r="H117" s="7" t="s">
        <v>25</v>
      </c>
      <c r="I117" s="5">
        <f>VLOOKUP(H117,Tabela1[],2,FALSE)*G117</f>
        <v>0</v>
      </c>
      <c r="J117" s="6" t="str">
        <f>IFERROR(G117/VLOOKUP(H117,Tabela1[],3,FALSE),"")</f>
        <v/>
      </c>
      <c r="K117" s="11" cm="1">
        <f t="array" ref="K117">VLOOKUP(MAX(_xlfn._xlws.FILTER(Tabela3[data],Tabela3[data]&lt;=Tabela2[[#This Row],[data]])),Tabela3[],2,FALSE)</f>
        <v>4.3</v>
      </c>
      <c r="M117" s="7" t="s">
        <v>133</v>
      </c>
      <c r="Q117" s="9">
        <v>45723</v>
      </c>
      <c r="R117" s="10">
        <v>424</v>
      </c>
      <c r="T117"/>
      <c r="U117"/>
      <c r="V117"/>
    </row>
    <row r="118" spans="5:22" ht="14.25" x14ac:dyDescent="0.45">
      <c r="E118" s="4">
        <v>45624</v>
      </c>
      <c r="F118" s="3">
        <v>4</v>
      </c>
      <c r="G118" s="3">
        <v>35</v>
      </c>
      <c r="H118" s="7" t="s">
        <v>8</v>
      </c>
      <c r="I118" s="5">
        <f>VLOOKUP(H118,Tabela1[],2,FALSE)*G118</f>
        <v>133.52500000000001</v>
      </c>
      <c r="J118" s="6">
        <f>IFERROR(G118/VLOOKUP(H118,Tabela1[],3,FALSE),"")</f>
        <v>0.46113306982872204</v>
      </c>
      <c r="K118" s="11" cm="1">
        <f t="array" ref="K118">VLOOKUP(MAX(_xlfn._xlws.FILTER(Tabela3[data],Tabela3[data]&lt;=Tabela2[[#This Row],[data]])),Tabela3[],2,FALSE)</f>
        <v>4.3</v>
      </c>
      <c r="M118" s="7" t="s">
        <v>134</v>
      </c>
      <c r="Q118" s="9">
        <v>45724</v>
      </c>
      <c r="R118" s="10">
        <v>516</v>
      </c>
      <c r="T118"/>
      <c r="U118"/>
      <c r="V118"/>
    </row>
    <row r="119" spans="5:22" ht="14.25" x14ac:dyDescent="0.45">
      <c r="E119" s="4">
        <v>45624</v>
      </c>
      <c r="F119" s="3">
        <v>5</v>
      </c>
      <c r="G119" s="3">
        <v>120</v>
      </c>
      <c r="H119" s="7" t="s">
        <v>12</v>
      </c>
      <c r="I119" s="5">
        <f>VLOOKUP(H119,Tabela1[],2,FALSE)*G119</f>
        <v>0</v>
      </c>
      <c r="J119" s="6">
        <f>IFERROR(G119/VLOOKUP(H119,Tabela1[],3,FALSE),"")</f>
        <v>0.65099457504520797</v>
      </c>
      <c r="K119" s="11" cm="1">
        <f t="array" ref="K119">VLOOKUP(MAX(_xlfn._xlws.FILTER(Tabela3[data],Tabela3[data]&lt;=Tabela2[[#This Row],[data]])),Tabela3[],2,FALSE)</f>
        <v>4.3</v>
      </c>
      <c r="M119" s="7" t="s">
        <v>135</v>
      </c>
      <c r="Q119" s="9">
        <v>45725</v>
      </c>
      <c r="R119" s="10">
        <v>600</v>
      </c>
      <c r="T119"/>
      <c r="U119"/>
      <c r="V119"/>
    </row>
    <row r="120" spans="5:22" ht="14.25" x14ac:dyDescent="0.45">
      <c r="E120" s="4">
        <v>45625</v>
      </c>
      <c r="F120" s="3">
        <v>1</v>
      </c>
      <c r="G120" s="3">
        <v>103</v>
      </c>
      <c r="H120" s="7" t="s">
        <v>12</v>
      </c>
      <c r="I120" s="5">
        <f>VLOOKUP(H120,Tabela1[],2,FALSE)*G120</f>
        <v>0</v>
      </c>
      <c r="J120" s="6">
        <f>IFERROR(G120/VLOOKUP(H120,Tabela1[],3,FALSE),"")</f>
        <v>0.55877034358047017</v>
      </c>
      <c r="K120" s="11" cm="1">
        <f t="array" ref="K120">VLOOKUP(MAX(_xlfn._xlws.FILTER(Tabela3[data],Tabela3[data]&lt;=Tabela2[[#This Row],[data]])),Tabela3[],2,FALSE)</f>
        <v>4.7</v>
      </c>
      <c r="M120" s="7" t="s">
        <v>136</v>
      </c>
      <c r="Q120" s="9">
        <v>45726</v>
      </c>
      <c r="R120" s="10">
        <v>582</v>
      </c>
      <c r="T120"/>
      <c r="U120"/>
      <c r="V120"/>
    </row>
    <row r="121" spans="5:22" ht="14.25" x14ac:dyDescent="0.45">
      <c r="E121" s="4">
        <v>45625</v>
      </c>
      <c r="F121" s="3">
        <v>1</v>
      </c>
      <c r="G121" s="3">
        <v>2</v>
      </c>
      <c r="H121" s="7" t="s">
        <v>25</v>
      </c>
      <c r="I121" s="5">
        <f>VLOOKUP(H121,Tabela1[],2,FALSE)*G121</f>
        <v>0</v>
      </c>
      <c r="J121" s="6" t="str">
        <f>IFERROR(G121/VLOOKUP(H121,Tabela1[],3,FALSE),"")</f>
        <v/>
      </c>
      <c r="K121" s="11" cm="1">
        <f t="array" ref="K121">VLOOKUP(MAX(_xlfn._xlws.FILTER(Tabela3[data],Tabela3[data]&lt;=Tabela2[[#This Row],[data]])),Tabela3[],2,FALSE)</f>
        <v>4.7</v>
      </c>
      <c r="M121" s="7" t="s">
        <v>137</v>
      </c>
      <c r="Q121" s="9">
        <v>45727</v>
      </c>
      <c r="R121" s="10">
        <v>445</v>
      </c>
      <c r="T121"/>
      <c r="U121"/>
      <c r="V121"/>
    </row>
    <row r="122" spans="5:22" ht="14.25" x14ac:dyDescent="0.45">
      <c r="E122" s="4">
        <v>45625</v>
      </c>
      <c r="F122" s="3">
        <v>2</v>
      </c>
      <c r="G122" s="3">
        <v>35</v>
      </c>
      <c r="H122" s="7" t="s">
        <v>8</v>
      </c>
      <c r="I122" s="5">
        <f>VLOOKUP(H122,Tabela1[],2,FALSE)*G122</f>
        <v>133.52500000000001</v>
      </c>
      <c r="J122" s="6">
        <f>IFERROR(G122/VLOOKUP(H122,Tabela1[],3,FALSE),"")</f>
        <v>0.46113306982872204</v>
      </c>
      <c r="K122" s="11" cm="1">
        <f t="array" ref="K122">VLOOKUP(MAX(_xlfn._xlws.FILTER(Tabela3[data],Tabela3[data]&lt;=Tabela2[[#This Row],[data]])),Tabela3[],2,FALSE)</f>
        <v>4.7</v>
      </c>
      <c r="M122" s="7" t="s">
        <v>138</v>
      </c>
      <c r="Q122" s="9">
        <v>45728</v>
      </c>
      <c r="R122" s="10">
        <v>526</v>
      </c>
      <c r="T122"/>
      <c r="U122"/>
      <c r="V122"/>
    </row>
    <row r="123" spans="5:22" ht="14.25" x14ac:dyDescent="0.45">
      <c r="E123" s="4">
        <v>45625</v>
      </c>
      <c r="F123" s="3">
        <v>3</v>
      </c>
      <c r="G123" s="3">
        <v>100</v>
      </c>
      <c r="H123" s="7" t="s">
        <v>27</v>
      </c>
      <c r="I123" s="5">
        <f>VLOOKUP(H123,Tabela1[],2,FALSE)*G123</f>
        <v>0</v>
      </c>
      <c r="J123" s="6" t="str">
        <f>IFERROR(G123/VLOOKUP(H123,Tabela1[],3,FALSE),"")</f>
        <v/>
      </c>
      <c r="K123" s="11" cm="1">
        <f t="array" ref="K123">VLOOKUP(MAX(_xlfn._xlws.FILTER(Tabela3[data],Tabela3[data]&lt;=Tabela2[[#This Row],[data]])),Tabela3[],2,FALSE)</f>
        <v>4.7</v>
      </c>
      <c r="Q123" s="9">
        <v>45729</v>
      </c>
      <c r="R123" s="10">
        <v>455</v>
      </c>
      <c r="T123"/>
      <c r="U123"/>
      <c r="V123"/>
    </row>
    <row r="124" spans="5:22" ht="14.25" x14ac:dyDescent="0.45">
      <c r="E124" s="4">
        <v>45625</v>
      </c>
      <c r="F124" s="3">
        <v>4</v>
      </c>
      <c r="G124" s="3">
        <v>35</v>
      </c>
      <c r="H124" s="7" t="s">
        <v>8</v>
      </c>
      <c r="I124" s="5">
        <f>VLOOKUP(H124,Tabela1[],2,FALSE)*G124</f>
        <v>133.52500000000001</v>
      </c>
      <c r="J124" s="6">
        <f>IFERROR(G124/VLOOKUP(H124,Tabela1[],3,FALSE),"")</f>
        <v>0.46113306982872204</v>
      </c>
      <c r="K124" s="11" cm="1">
        <f t="array" ref="K124">VLOOKUP(MAX(_xlfn._xlws.FILTER(Tabela3[data],Tabela3[data]&lt;=Tabela2[[#This Row],[data]])),Tabela3[],2,FALSE)</f>
        <v>4.7</v>
      </c>
      <c r="Q124" s="9">
        <v>45730</v>
      </c>
      <c r="R124" s="10">
        <v>537</v>
      </c>
      <c r="T124"/>
      <c r="U124"/>
      <c r="V124"/>
    </row>
    <row r="125" spans="5:22" ht="14.25" x14ac:dyDescent="0.45">
      <c r="E125" s="4">
        <v>45625</v>
      </c>
      <c r="F125" s="3">
        <v>4</v>
      </c>
      <c r="G125" s="3">
        <v>8</v>
      </c>
      <c r="H125" s="7" t="s">
        <v>25</v>
      </c>
      <c r="I125" s="5">
        <f>VLOOKUP(H125,Tabela1[],2,FALSE)*G125</f>
        <v>0</v>
      </c>
      <c r="J125" s="6" t="str">
        <f>IFERROR(G125/VLOOKUP(H125,Tabela1[],3,FALSE),"")</f>
        <v/>
      </c>
      <c r="K125" s="11" cm="1">
        <f t="array" ref="K125">VLOOKUP(MAX(_xlfn._xlws.FILTER(Tabela3[data],Tabela3[data]&lt;=Tabela2[[#This Row],[data]])),Tabela3[],2,FALSE)</f>
        <v>4.7</v>
      </c>
      <c r="Q125" s="9">
        <v>45731</v>
      </c>
      <c r="R125" s="10">
        <v>398</v>
      </c>
      <c r="T125"/>
      <c r="U125"/>
      <c r="V125"/>
    </row>
    <row r="126" spans="5:22" ht="14.25" x14ac:dyDescent="0.45">
      <c r="E126" s="4">
        <v>45625</v>
      </c>
      <c r="F126" s="3">
        <v>5</v>
      </c>
      <c r="G126" s="3">
        <v>100</v>
      </c>
      <c r="H126" s="7" t="s">
        <v>12</v>
      </c>
      <c r="I126" s="5">
        <f>VLOOKUP(H126,Tabela1[],2,FALSE)*G126</f>
        <v>0</v>
      </c>
      <c r="J126" s="6">
        <f>IFERROR(G126/VLOOKUP(H126,Tabela1[],3,FALSE),"")</f>
        <v>0.54249547920434005</v>
      </c>
      <c r="K126" s="11" cm="1">
        <f t="array" ref="K126">VLOOKUP(MAX(_xlfn._xlws.FILTER(Tabela3[data],Tabela3[data]&lt;=Tabela2[[#This Row],[data]])),Tabela3[],2,FALSE)</f>
        <v>4.7</v>
      </c>
      <c r="Q126" s="9">
        <v>45732</v>
      </c>
      <c r="R126" s="10">
        <v>533</v>
      </c>
      <c r="T126"/>
      <c r="U126"/>
      <c r="V126"/>
    </row>
    <row r="127" spans="5:22" ht="14.25" x14ac:dyDescent="0.45">
      <c r="E127" s="4">
        <v>45626</v>
      </c>
      <c r="F127" s="3">
        <v>1</v>
      </c>
      <c r="G127" s="3">
        <v>100</v>
      </c>
      <c r="H127" s="7" t="s">
        <v>12</v>
      </c>
      <c r="I127" s="5">
        <f>VLOOKUP(H127,Tabela1[],2,FALSE)*G127</f>
        <v>0</v>
      </c>
      <c r="J127" s="6">
        <f>IFERROR(G127/VLOOKUP(H127,Tabela1[],3,FALSE),"")</f>
        <v>0.54249547920434005</v>
      </c>
      <c r="K127" s="11" cm="1">
        <f t="array" ref="K127">VLOOKUP(MAX(_xlfn._xlws.FILTER(Tabela3[data],Tabela3[data]&lt;=Tabela2[[#This Row],[data]])),Tabela3[],2,FALSE)</f>
        <v>4.7</v>
      </c>
      <c r="Q127" s="9">
        <v>45733</v>
      </c>
      <c r="R127" s="10">
        <v>449</v>
      </c>
      <c r="T127"/>
      <c r="U127"/>
      <c r="V127"/>
    </row>
    <row r="128" spans="5:22" ht="14.25" x14ac:dyDescent="0.45">
      <c r="E128" s="4">
        <v>45626</v>
      </c>
      <c r="F128" s="3">
        <v>1</v>
      </c>
      <c r="G128" s="3">
        <v>2</v>
      </c>
      <c r="H128" s="7" t="s">
        <v>28</v>
      </c>
      <c r="I128" s="5">
        <f>VLOOKUP(H128,Tabela1[],2,FALSE)*G128</f>
        <v>0</v>
      </c>
      <c r="J128" s="6" t="str">
        <f>IFERROR(G128/VLOOKUP(H128,Tabela1[],3,FALSE),"")</f>
        <v/>
      </c>
      <c r="K128" s="11" cm="1">
        <f t="array" ref="K128">VLOOKUP(MAX(_xlfn._xlws.FILTER(Tabela3[data],Tabela3[data]&lt;=Tabela2[[#This Row],[data]])),Tabela3[],2,FALSE)</f>
        <v>4.7</v>
      </c>
      <c r="Q128" s="9">
        <v>45734</v>
      </c>
      <c r="R128" s="10">
        <v>390</v>
      </c>
      <c r="T128"/>
      <c r="U128"/>
      <c r="V128"/>
    </row>
    <row r="129" spans="5:22" ht="14.25" x14ac:dyDescent="0.45">
      <c r="E129" s="4">
        <v>45626</v>
      </c>
      <c r="F129" s="3">
        <v>2</v>
      </c>
      <c r="G129" s="3">
        <v>35</v>
      </c>
      <c r="H129" s="7" t="s">
        <v>8</v>
      </c>
      <c r="I129" s="5">
        <f>VLOOKUP(H129,Tabela1[],2,FALSE)*G129</f>
        <v>133.52500000000001</v>
      </c>
      <c r="J129" s="6">
        <f>IFERROR(G129/VLOOKUP(H129,Tabela1[],3,FALSE),"")</f>
        <v>0.46113306982872204</v>
      </c>
      <c r="K129" s="11" cm="1">
        <f t="array" ref="K129">VLOOKUP(MAX(_xlfn._xlws.FILTER(Tabela3[data],Tabela3[data]&lt;=Tabela2[[#This Row],[data]])),Tabela3[],2,FALSE)</f>
        <v>4.7</v>
      </c>
      <c r="Q129" s="9">
        <v>45735</v>
      </c>
      <c r="R129" s="10">
        <v>413</v>
      </c>
      <c r="T129"/>
      <c r="U129"/>
      <c r="V129"/>
    </row>
    <row r="130" spans="5:22" ht="14.25" x14ac:dyDescent="0.45">
      <c r="E130" s="4">
        <v>45626</v>
      </c>
      <c r="F130" s="3">
        <v>2</v>
      </c>
      <c r="G130" s="3">
        <v>2</v>
      </c>
      <c r="H130" s="7" t="s">
        <v>28</v>
      </c>
      <c r="I130" s="5">
        <f>VLOOKUP(H130,Tabela1[],2,FALSE)*G130</f>
        <v>0</v>
      </c>
      <c r="J130" s="6" t="str">
        <f>IFERROR(G130/VLOOKUP(H130,Tabela1[],3,FALSE),"")</f>
        <v/>
      </c>
      <c r="K130" s="11" cm="1">
        <f t="array" ref="K130">VLOOKUP(MAX(_xlfn._xlws.FILTER(Tabela3[data],Tabela3[data]&lt;=Tabela2[[#This Row],[data]])),Tabela3[],2,FALSE)</f>
        <v>4.7</v>
      </c>
      <c r="Q130" s="9">
        <v>45736</v>
      </c>
      <c r="R130" s="10">
        <v>472</v>
      </c>
      <c r="T130"/>
      <c r="U130"/>
      <c r="V130"/>
    </row>
    <row r="131" spans="5:22" ht="14.25" x14ac:dyDescent="0.45">
      <c r="E131" s="4">
        <v>45626</v>
      </c>
      <c r="F131" s="3">
        <v>3</v>
      </c>
      <c r="G131" s="3">
        <v>75</v>
      </c>
      <c r="H131" s="7" t="s">
        <v>27</v>
      </c>
      <c r="I131" s="5">
        <f>VLOOKUP(H131,Tabela1[],2,FALSE)*G131</f>
        <v>0</v>
      </c>
      <c r="J131" s="6" t="str">
        <f>IFERROR(G131/VLOOKUP(H131,Tabela1[],3,FALSE),"")</f>
        <v/>
      </c>
      <c r="K131" s="11" cm="1">
        <f t="array" ref="K131">VLOOKUP(MAX(_xlfn._xlws.FILTER(Tabela3[data],Tabela3[data]&lt;=Tabela2[[#This Row],[data]])),Tabela3[],2,FALSE)</f>
        <v>4.7</v>
      </c>
      <c r="Q131" s="9">
        <v>45737</v>
      </c>
      <c r="R131" s="10">
        <v>544</v>
      </c>
      <c r="T131"/>
      <c r="U131"/>
      <c r="V131"/>
    </row>
    <row r="132" spans="5:22" ht="14.25" x14ac:dyDescent="0.45">
      <c r="E132" s="4">
        <v>45626</v>
      </c>
      <c r="F132" s="3">
        <v>3</v>
      </c>
      <c r="G132" s="3">
        <v>2</v>
      </c>
      <c r="H132" s="7" t="s">
        <v>28</v>
      </c>
      <c r="I132" s="5">
        <f>VLOOKUP(H132,Tabela1[],2,FALSE)*G132</f>
        <v>0</v>
      </c>
      <c r="J132" s="6" t="str">
        <f>IFERROR(G132/VLOOKUP(H132,Tabela1[],3,FALSE),"")</f>
        <v/>
      </c>
      <c r="K132" s="11" cm="1">
        <f t="array" ref="K132">VLOOKUP(MAX(_xlfn._xlws.FILTER(Tabela3[data],Tabela3[data]&lt;=Tabela2[[#This Row],[data]])),Tabela3[],2,FALSE)</f>
        <v>4.7</v>
      </c>
      <c r="Q132" s="9">
        <v>45738</v>
      </c>
      <c r="R132" s="10">
        <v>439</v>
      </c>
      <c r="T132"/>
      <c r="U132"/>
      <c r="V132"/>
    </row>
    <row r="133" spans="5:22" ht="14.25" x14ac:dyDescent="0.45">
      <c r="E133" s="4">
        <v>45626</v>
      </c>
      <c r="F133" s="3">
        <v>4</v>
      </c>
      <c r="G133" s="3">
        <v>35</v>
      </c>
      <c r="H133" s="7" t="s">
        <v>8</v>
      </c>
      <c r="I133" s="5">
        <f>VLOOKUP(H133,Tabela1[],2,FALSE)*G133</f>
        <v>133.52500000000001</v>
      </c>
      <c r="J133" s="6">
        <f>IFERROR(G133/VLOOKUP(H133,Tabela1[],3,FALSE),"")</f>
        <v>0.46113306982872204</v>
      </c>
      <c r="K133" s="11" cm="1">
        <f t="array" ref="K133">VLOOKUP(MAX(_xlfn._xlws.FILTER(Tabela3[data],Tabela3[data]&lt;=Tabela2[[#This Row],[data]])),Tabela3[],2,FALSE)</f>
        <v>4.7</v>
      </c>
      <c r="Q133" s="9">
        <v>45739</v>
      </c>
      <c r="R133" s="10">
        <v>561</v>
      </c>
      <c r="T133"/>
      <c r="U133"/>
      <c r="V133"/>
    </row>
    <row r="134" spans="5:22" ht="14.25" x14ac:dyDescent="0.45">
      <c r="E134" s="4">
        <v>45626</v>
      </c>
      <c r="F134" s="3">
        <v>4</v>
      </c>
      <c r="G134" s="3">
        <v>5</v>
      </c>
      <c r="H134" s="7" t="s">
        <v>28</v>
      </c>
      <c r="I134" s="5">
        <f>VLOOKUP(H134,Tabela1[],2,FALSE)*G134</f>
        <v>0</v>
      </c>
      <c r="J134" s="6" t="str">
        <f>IFERROR(G134/VLOOKUP(H134,Tabela1[],3,FALSE),"")</f>
        <v/>
      </c>
      <c r="K134" s="11" cm="1">
        <f t="array" ref="K134">VLOOKUP(MAX(_xlfn._xlws.FILTER(Tabela3[data],Tabela3[data]&lt;=Tabela2[[#This Row],[data]])),Tabela3[],2,FALSE)</f>
        <v>4.7</v>
      </c>
      <c r="Q134" s="9">
        <v>45740</v>
      </c>
      <c r="R134" s="10">
        <v>769</v>
      </c>
      <c r="T134"/>
      <c r="U134"/>
      <c r="V134"/>
    </row>
    <row r="135" spans="5:22" ht="14.25" x14ac:dyDescent="0.45">
      <c r="E135" s="4">
        <v>45626</v>
      </c>
      <c r="F135" s="3">
        <v>4</v>
      </c>
      <c r="G135" s="3">
        <v>20</v>
      </c>
      <c r="H135" s="7" t="s">
        <v>29</v>
      </c>
      <c r="I135" s="5">
        <f>VLOOKUP(H135,Tabela1[],2,FALSE)*G135</f>
        <v>0</v>
      </c>
      <c r="J135" s="6" t="str">
        <f>IFERROR(G135/VLOOKUP(H135,Tabela1[],3,FALSE),"")</f>
        <v/>
      </c>
      <c r="K135" s="11" cm="1">
        <f t="array" ref="K135">VLOOKUP(MAX(_xlfn._xlws.FILTER(Tabela3[data],Tabela3[data]&lt;=Tabela2[[#This Row],[data]])),Tabela3[],2,FALSE)</f>
        <v>4.7</v>
      </c>
      <c r="Q135" s="9">
        <v>45741</v>
      </c>
      <c r="R135" s="10">
        <v>710</v>
      </c>
      <c r="T135"/>
      <c r="U135"/>
      <c r="V135"/>
    </row>
    <row r="136" spans="5:22" ht="14.25" x14ac:dyDescent="0.45">
      <c r="E136" s="4">
        <v>45626</v>
      </c>
      <c r="F136" s="3">
        <v>4</v>
      </c>
      <c r="G136" s="3">
        <v>5</v>
      </c>
      <c r="H136" s="7" t="s">
        <v>28</v>
      </c>
      <c r="I136" s="5">
        <f>VLOOKUP(H136,Tabela1[],2,FALSE)*G136</f>
        <v>0</v>
      </c>
      <c r="J136" s="6" t="str">
        <f>IFERROR(G136/VLOOKUP(H136,Tabela1[],3,FALSE),"")</f>
        <v/>
      </c>
      <c r="K136" s="11" cm="1">
        <f t="array" ref="K136">VLOOKUP(MAX(_xlfn._xlws.FILTER(Tabela3[data],Tabela3[data]&lt;=Tabela2[[#This Row],[data]])),Tabela3[],2,FALSE)</f>
        <v>4.7</v>
      </c>
      <c r="Q136" s="9">
        <v>45742</v>
      </c>
      <c r="R136" s="10">
        <v>785</v>
      </c>
      <c r="T136"/>
      <c r="U136"/>
      <c r="V136"/>
    </row>
    <row r="137" spans="5:22" ht="14.25" x14ac:dyDescent="0.45">
      <c r="E137" s="4">
        <v>45626</v>
      </c>
      <c r="F137" s="3">
        <v>5</v>
      </c>
      <c r="G137" s="3">
        <v>73</v>
      </c>
      <c r="H137" s="7" t="s">
        <v>12</v>
      </c>
      <c r="I137" s="5">
        <f>VLOOKUP(H137,Tabela1[],2,FALSE)*G137</f>
        <v>0</v>
      </c>
      <c r="J137" s="6">
        <f>IFERROR(G137/VLOOKUP(H137,Tabela1[],3,FALSE),"")</f>
        <v>0.39602169981916824</v>
      </c>
      <c r="K137" s="11" cm="1">
        <f t="array" ref="K137">VLOOKUP(MAX(_xlfn._xlws.FILTER(Tabela3[data],Tabela3[data]&lt;=Tabela2[[#This Row],[data]])),Tabela3[],2,FALSE)</f>
        <v>4.7</v>
      </c>
      <c r="Q137" s="9">
        <v>45743</v>
      </c>
      <c r="R137" s="10">
        <v>458</v>
      </c>
      <c r="T137"/>
      <c r="U137"/>
      <c r="V137"/>
    </row>
    <row r="138" spans="5:22" ht="14.25" x14ac:dyDescent="0.45">
      <c r="E138" s="4">
        <v>45627</v>
      </c>
      <c r="F138" s="3">
        <v>1</v>
      </c>
      <c r="G138" s="3">
        <v>81</v>
      </c>
      <c r="H138" s="7" t="s">
        <v>12</v>
      </c>
      <c r="I138" s="5">
        <f>VLOOKUP(H138,Tabela1[],2,FALSE)*G138</f>
        <v>0</v>
      </c>
      <c r="J138" s="6">
        <f>IFERROR(G138/VLOOKUP(H138,Tabela1[],3,FALSE),"")</f>
        <v>0.43942133815551543</v>
      </c>
      <c r="K138" s="11" cm="1">
        <f t="array" ref="K138">VLOOKUP(MAX(_xlfn._xlws.FILTER(Tabela3[data],Tabela3[data]&lt;=Tabela2[[#This Row],[data]])),Tabela3[],2,FALSE)</f>
        <v>4.7</v>
      </c>
      <c r="Q138" s="9">
        <v>45744</v>
      </c>
      <c r="R138" s="10">
        <v>520</v>
      </c>
      <c r="T138"/>
      <c r="U138"/>
      <c r="V138"/>
    </row>
    <row r="139" spans="5:22" ht="14.25" x14ac:dyDescent="0.45">
      <c r="E139" s="4">
        <v>45627</v>
      </c>
      <c r="F139" s="3">
        <v>1</v>
      </c>
      <c r="G139" s="3">
        <v>2</v>
      </c>
      <c r="H139" s="7" t="s">
        <v>28</v>
      </c>
      <c r="I139" s="5">
        <f>VLOOKUP(H139,Tabela1[],2,FALSE)*G139</f>
        <v>0</v>
      </c>
      <c r="J139" s="6" t="str">
        <f>IFERROR(G139/VLOOKUP(H139,Tabela1[],3,FALSE),"")</f>
        <v/>
      </c>
      <c r="K139" s="11" cm="1">
        <f t="array" ref="K139">VLOOKUP(MAX(_xlfn._xlws.FILTER(Tabela3[data],Tabela3[data]&lt;=Tabela2[[#This Row],[data]])),Tabela3[],2,FALSE)</f>
        <v>4.7</v>
      </c>
      <c r="Q139" s="9">
        <v>45745</v>
      </c>
      <c r="R139" s="10">
        <v>361</v>
      </c>
      <c r="T139"/>
      <c r="U139"/>
      <c r="V139"/>
    </row>
    <row r="140" spans="5:22" ht="14.25" x14ac:dyDescent="0.45">
      <c r="E140" s="4">
        <v>45627</v>
      </c>
      <c r="F140" s="3">
        <v>1</v>
      </c>
      <c r="G140" s="3">
        <v>2</v>
      </c>
      <c r="H140" s="7" t="s">
        <v>28</v>
      </c>
      <c r="I140" s="5">
        <f>VLOOKUP(H140,Tabela1[],2,FALSE)*G140</f>
        <v>0</v>
      </c>
      <c r="J140" s="6" t="str">
        <f>IFERROR(G140/VLOOKUP(H140,Tabela1[],3,FALSE),"")</f>
        <v/>
      </c>
      <c r="K140" s="11" cm="1">
        <f t="array" ref="K140">VLOOKUP(MAX(_xlfn._xlws.FILTER(Tabela3[data],Tabela3[data]&lt;=Tabela2[[#This Row],[data]])),Tabela3[],2,FALSE)</f>
        <v>4.7</v>
      </c>
      <c r="Q140" s="9">
        <v>45746</v>
      </c>
      <c r="R140" s="10">
        <v>409</v>
      </c>
      <c r="T140"/>
      <c r="U140"/>
      <c r="V140"/>
    </row>
    <row r="141" spans="5:22" ht="14.25" x14ac:dyDescent="0.45">
      <c r="E141" s="4">
        <v>45627</v>
      </c>
      <c r="F141" s="3">
        <v>2</v>
      </c>
      <c r="G141" s="3">
        <v>35</v>
      </c>
      <c r="H141" s="7" t="s">
        <v>8</v>
      </c>
      <c r="I141" s="5">
        <f>VLOOKUP(H141,Tabela1[],2,FALSE)*G141</f>
        <v>133.52500000000001</v>
      </c>
      <c r="J141" s="6">
        <f>IFERROR(G141/VLOOKUP(H141,Tabela1[],3,FALSE),"")</f>
        <v>0.46113306982872204</v>
      </c>
      <c r="K141" s="11" cm="1">
        <f t="array" ref="K141">VLOOKUP(MAX(_xlfn._xlws.FILTER(Tabela3[data],Tabela3[data]&lt;=Tabela2[[#This Row],[data]])),Tabela3[],2,FALSE)</f>
        <v>4.7</v>
      </c>
      <c r="Q141" s="9">
        <v>45747</v>
      </c>
      <c r="R141" s="10">
        <v>275</v>
      </c>
      <c r="T141"/>
      <c r="U141"/>
      <c r="V141"/>
    </row>
    <row r="142" spans="5:22" ht="14.25" x14ac:dyDescent="0.45">
      <c r="E142" s="4">
        <v>45627</v>
      </c>
      <c r="F142" s="3">
        <v>2</v>
      </c>
      <c r="G142" s="3">
        <v>2</v>
      </c>
      <c r="H142" s="7" t="s">
        <v>28</v>
      </c>
      <c r="I142" s="5">
        <f>VLOOKUP(H142,Tabela1[],2,FALSE)*G142</f>
        <v>0</v>
      </c>
      <c r="J142" s="6" t="str">
        <f>IFERROR(G142/VLOOKUP(H142,Tabela1[],3,FALSE),"")</f>
        <v/>
      </c>
      <c r="K142" s="11" cm="1">
        <f t="array" ref="K142">VLOOKUP(MAX(_xlfn._xlws.FILTER(Tabela3[data],Tabela3[data]&lt;=Tabela2[[#This Row],[data]])),Tabela3[],2,FALSE)</f>
        <v>4.7</v>
      </c>
      <c r="Q142" s="9">
        <v>45748</v>
      </c>
      <c r="R142" s="10">
        <v>317</v>
      </c>
      <c r="T142"/>
      <c r="U142"/>
      <c r="V142"/>
    </row>
    <row r="143" spans="5:22" ht="14.25" x14ac:dyDescent="0.45">
      <c r="E143" s="4">
        <v>45627</v>
      </c>
      <c r="F143" s="3">
        <v>3</v>
      </c>
      <c r="G143" s="3">
        <v>70</v>
      </c>
      <c r="H143" s="7" t="s">
        <v>27</v>
      </c>
      <c r="I143" s="5">
        <f>VLOOKUP(H143,Tabela1[],2,FALSE)*G143</f>
        <v>0</v>
      </c>
      <c r="J143" s="6" t="str">
        <f>IFERROR(G143/VLOOKUP(H143,Tabela1[],3,FALSE),"")</f>
        <v/>
      </c>
      <c r="K143" s="11" cm="1">
        <f t="array" ref="K143">VLOOKUP(MAX(_xlfn._xlws.FILTER(Tabela3[data],Tabela3[data]&lt;=Tabela2[[#This Row],[data]])),Tabela3[],2,FALSE)</f>
        <v>4.7</v>
      </c>
      <c r="Q143" s="9">
        <v>45749</v>
      </c>
      <c r="R143" s="10">
        <v>373</v>
      </c>
      <c r="T143"/>
      <c r="U143"/>
      <c r="V143"/>
    </row>
    <row r="144" spans="5:22" ht="14.25" x14ac:dyDescent="0.45">
      <c r="E144" s="4">
        <v>45627</v>
      </c>
      <c r="F144" s="3">
        <v>3</v>
      </c>
      <c r="G144" s="3">
        <v>30</v>
      </c>
      <c r="H144" s="7" t="s">
        <v>12</v>
      </c>
      <c r="I144" s="5">
        <f>VLOOKUP(H144,Tabela1[],2,FALSE)*G144</f>
        <v>0</v>
      </c>
      <c r="J144" s="6">
        <f>IFERROR(G144/VLOOKUP(H144,Tabela1[],3,FALSE),"")</f>
        <v>0.16274864376130199</v>
      </c>
      <c r="K144" s="11" cm="1">
        <f t="array" ref="K144">VLOOKUP(MAX(_xlfn._xlws.FILTER(Tabela3[data],Tabela3[data]&lt;=Tabela2[[#This Row],[data]])),Tabela3[],2,FALSE)</f>
        <v>4.7</v>
      </c>
      <c r="Q144" s="9">
        <v>45750</v>
      </c>
      <c r="R144" s="10">
        <v>260</v>
      </c>
      <c r="T144"/>
      <c r="U144"/>
      <c r="V144"/>
    </row>
    <row r="145" spans="5:22" ht="14.25" x14ac:dyDescent="0.45">
      <c r="E145" s="4">
        <v>45627</v>
      </c>
      <c r="F145" s="3">
        <v>3</v>
      </c>
      <c r="G145" s="3">
        <v>7</v>
      </c>
      <c r="H145" s="7" t="s">
        <v>16</v>
      </c>
      <c r="I145" s="5">
        <f>VLOOKUP(H145,Tabela1[],2,FALSE)*G145</f>
        <v>24.22</v>
      </c>
      <c r="J145" s="6" t="str">
        <f>IFERROR(G145/VLOOKUP(H145,Tabela1[],3,FALSE),"")</f>
        <v/>
      </c>
      <c r="K145" s="11" cm="1">
        <f t="array" ref="K145">VLOOKUP(MAX(_xlfn._xlws.FILTER(Tabela3[data],Tabela3[data]&lt;=Tabela2[[#This Row],[data]])),Tabela3[],2,FALSE)</f>
        <v>4.7</v>
      </c>
      <c r="Q145" s="9">
        <v>45751</v>
      </c>
      <c r="R145" s="10">
        <v>568</v>
      </c>
      <c r="T145"/>
      <c r="U145"/>
      <c r="V145"/>
    </row>
    <row r="146" spans="5:22" ht="14.25" x14ac:dyDescent="0.45">
      <c r="E146" s="4">
        <v>45627</v>
      </c>
      <c r="F146" s="3">
        <v>4</v>
      </c>
      <c r="G146" s="3">
        <v>12</v>
      </c>
      <c r="H146" s="7" t="s">
        <v>28</v>
      </c>
      <c r="I146" s="5">
        <f>VLOOKUP(H146,Tabela1[],2,FALSE)*G146</f>
        <v>0</v>
      </c>
      <c r="J146" s="6" t="str">
        <f>IFERROR(G146/VLOOKUP(H146,Tabela1[],3,FALSE),"")</f>
        <v/>
      </c>
      <c r="K146" s="11" cm="1">
        <f t="array" ref="K146">VLOOKUP(MAX(_xlfn._xlws.FILTER(Tabela3[data],Tabela3[data]&lt;=Tabela2[[#This Row],[data]])),Tabela3[],2,FALSE)</f>
        <v>4.7</v>
      </c>
      <c r="Q146" s="9">
        <v>45752</v>
      </c>
      <c r="R146" s="10">
        <v>579</v>
      </c>
      <c r="T146"/>
      <c r="U146"/>
      <c r="V146"/>
    </row>
    <row r="147" spans="5:22" ht="14.25" x14ac:dyDescent="0.45">
      <c r="E147" s="4">
        <v>45627</v>
      </c>
      <c r="F147" s="3">
        <v>4</v>
      </c>
      <c r="G147" s="3">
        <v>35</v>
      </c>
      <c r="H147" s="7" t="s">
        <v>8</v>
      </c>
      <c r="I147" s="5">
        <f>VLOOKUP(H147,Tabela1[],2,FALSE)*G147</f>
        <v>133.52500000000001</v>
      </c>
      <c r="J147" s="6">
        <f>IFERROR(G147/VLOOKUP(H147,Tabela1[],3,FALSE),"")</f>
        <v>0.46113306982872204</v>
      </c>
      <c r="K147" s="11" cm="1">
        <f t="array" ref="K147">VLOOKUP(MAX(_xlfn._xlws.FILTER(Tabela3[data],Tabela3[data]&lt;=Tabela2[[#This Row],[data]])),Tabela3[],2,FALSE)</f>
        <v>4.7</v>
      </c>
      <c r="Q147" s="9">
        <v>45753</v>
      </c>
      <c r="R147" s="10">
        <v>463</v>
      </c>
      <c r="T147"/>
      <c r="U147"/>
      <c r="V147"/>
    </row>
    <row r="148" spans="5:22" ht="14.25" x14ac:dyDescent="0.45">
      <c r="E148" s="4">
        <v>45627</v>
      </c>
      <c r="F148" s="3">
        <v>5</v>
      </c>
      <c r="G148" s="3">
        <v>86</v>
      </c>
      <c r="H148" s="7" t="s">
        <v>12</v>
      </c>
      <c r="I148" s="5">
        <f>VLOOKUP(H148,Tabela1[],2,FALSE)*G148</f>
        <v>0</v>
      </c>
      <c r="J148" s="6">
        <f>IFERROR(G148/VLOOKUP(H148,Tabela1[],3,FALSE),"")</f>
        <v>0.46654611211573244</v>
      </c>
      <c r="K148" s="11" cm="1">
        <f t="array" ref="K148">VLOOKUP(MAX(_xlfn._xlws.FILTER(Tabela3[data],Tabela3[data]&lt;=Tabela2[[#This Row],[data]])),Tabela3[],2,FALSE)</f>
        <v>4.7</v>
      </c>
      <c r="Q148" s="9">
        <v>45754</v>
      </c>
      <c r="R148" s="10">
        <v>484</v>
      </c>
      <c r="T148"/>
      <c r="U148"/>
      <c r="V148"/>
    </row>
    <row r="149" spans="5:22" ht="14.25" x14ac:dyDescent="0.45">
      <c r="E149" s="4">
        <v>45627</v>
      </c>
      <c r="F149" s="3">
        <v>5</v>
      </c>
      <c r="G149" s="3">
        <v>23</v>
      </c>
      <c r="H149" s="7" t="s">
        <v>30</v>
      </c>
      <c r="I149" s="5">
        <f>VLOOKUP(H149,Tabela1[],2,FALSE)*G149</f>
        <v>0</v>
      </c>
      <c r="J149" s="6" t="str">
        <f>IFERROR(G149/VLOOKUP(H149,Tabela1[],3,FALSE),"")</f>
        <v/>
      </c>
      <c r="K149" s="11" cm="1">
        <f t="array" ref="K149">VLOOKUP(MAX(_xlfn._xlws.FILTER(Tabela3[data],Tabela3[data]&lt;=Tabela2[[#This Row],[data]])),Tabela3[],2,FALSE)</f>
        <v>4.7</v>
      </c>
      <c r="Q149" s="9">
        <v>45755</v>
      </c>
      <c r="R149" s="10">
        <v>514</v>
      </c>
      <c r="T149"/>
      <c r="U149"/>
      <c r="V149"/>
    </row>
    <row r="150" spans="5:22" ht="14.25" x14ac:dyDescent="0.45">
      <c r="E150" s="4">
        <v>45627</v>
      </c>
      <c r="F150" s="3">
        <v>5</v>
      </c>
      <c r="G150" s="3">
        <v>2</v>
      </c>
      <c r="H150" s="7" t="s">
        <v>28</v>
      </c>
      <c r="I150" s="5">
        <f>VLOOKUP(H150,Tabela1[],2,FALSE)*G150</f>
        <v>0</v>
      </c>
      <c r="J150" s="6" t="str">
        <f>IFERROR(G150/VLOOKUP(H150,Tabela1[],3,FALSE),"")</f>
        <v/>
      </c>
      <c r="K150" s="11" cm="1">
        <f t="array" ref="K150">VLOOKUP(MAX(_xlfn._xlws.FILTER(Tabela3[data],Tabela3[data]&lt;=Tabela2[[#This Row],[data]])),Tabela3[],2,FALSE)</f>
        <v>4.7</v>
      </c>
      <c r="Q150" s="9">
        <v>45756</v>
      </c>
      <c r="R150" s="10">
        <v>501</v>
      </c>
      <c r="T150"/>
      <c r="U150"/>
      <c r="V150"/>
    </row>
    <row r="151" spans="5:22" ht="14.25" x14ac:dyDescent="0.45">
      <c r="E151" s="4">
        <v>45627</v>
      </c>
      <c r="F151" s="3">
        <v>5</v>
      </c>
      <c r="G151" s="3">
        <v>2</v>
      </c>
      <c r="H151" s="7" t="s">
        <v>28</v>
      </c>
      <c r="I151" s="5">
        <f>VLOOKUP(H151,Tabela1[],2,FALSE)*G151</f>
        <v>0</v>
      </c>
      <c r="J151" s="6" t="str">
        <f>IFERROR(G151/VLOOKUP(H151,Tabela1[],3,FALSE),"")</f>
        <v/>
      </c>
      <c r="K151" s="11" cm="1">
        <f t="array" ref="K151">VLOOKUP(MAX(_xlfn._xlws.FILTER(Tabela3[data],Tabela3[data]&lt;=Tabela2[[#This Row],[data]])),Tabela3[],2,FALSE)</f>
        <v>4.7</v>
      </c>
      <c r="Q151" s="9">
        <v>45757</v>
      </c>
      <c r="R151" s="10">
        <v>558</v>
      </c>
      <c r="T151"/>
      <c r="U151"/>
      <c r="V151"/>
    </row>
    <row r="152" spans="5:22" ht="14.25" x14ac:dyDescent="0.45">
      <c r="E152" s="4">
        <v>45627</v>
      </c>
      <c r="F152" s="3">
        <v>5</v>
      </c>
      <c r="G152" s="3">
        <v>1</v>
      </c>
      <c r="H152" s="7" t="s">
        <v>28</v>
      </c>
      <c r="I152" s="5">
        <f>VLOOKUP(H152,Tabela1[],2,FALSE)*G152</f>
        <v>0</v>
      </c>
      <c r="J152" s="6" t="str">
        <f>IFERROR(G152/VLOOKUP(H152,Tabela1[],3,FALSE),"")</f>
        <v/>
      </c>
      <c r="K152" s="11" cm="1">
        <f t="array" ref="K152">VLOOKUP(MAX(_xlfn._xlws.FILTER(Tabela3[data],Tabela3[data]&lt;=Tabela2[[#This Row],[data]])),Tabela3[],2,FALSE)</f>
        <v>4.7</v>
      </c>
      <c r="Q152" s="9">
        <v>45758</v>
      </c>
      <c r="R152" s="10">
        <v>505</v>
      </c>
      <c r="T152"/>
      <c r="U152"/>
      <c r="V152"/>
    </row>
    <row r="153" spans="5:22" ht="14.25" x14ac:dyDescent="0.45">
      <c r="E153" s="4">
        <v>45628</v>
      </c>
      <c r="F153" s="3">
        <v>1</v>
      </c>
      <c r="G153" s="3">
        <v>100</v>
      </c>
      <c r="H153" s="7" t="s">
        <v>26</v>
      </c>
      <c r="I153" s="5">
        <f>VLOOKUP(H153,Tabela1[],2,FALSE)*G153</f>
        <v>0</v>
      </c>
      <c r="J153" s="6">
        <f>IFERROR(G153/VLOOKUP(H153,Tabela1[],3,FALSE),"")</f>
        <v>0.41152263374485598</v>
      </c>
      <c r="K153" s="11" cm="1">
        <f t="array" ref="K153">VLOOKUP(MAX(_xlfn._xlws.FILTER(Tabela3[data],Tabela3[data]&lt;=Tabela2[[#This Row],[data]])),Tabela3[],2,FALSE)</f>
        <v>4.7</v>
      </c>
      <c r="Q153" s="9">
        <v>45759</v>
      </c>
      <c r="R153" s="10">
        <v>368</v>
      </c>
      <c r="T153"/>
      <c r="U153"/>
      <c r="V153"/>
    </row>
    <row r="154" spans="5:22" ht="14.25" x14ac:dyDescent="0.45">
      <c r="E154" s="4">
        <v>45628</v>
      </c>
      <c r="F154" s="3">
        <v>1</v>
      </c>
      <c r="G154" s="3">
        <v>2</v>
      </c>
      <c r="H154" s="7" t="s">
        <v>28</v>
      </c>
      <c r="I154" s="5">
        <f>VLOOKUP(H154,Tabela1[],2,FALSE)*G154</f>
        <v>0</v>
      </c>
      <c r="J154" s="6" t="str">
        <f>IFERROR(G154/VLOOKUP(H154,Tabela1[],3,FALSE),"")</f>
        <v/>
      </c>
      <c r="K154" s="11" cm="1">
        <f t="array" ref="K154">VLOOKUP(MAX(_xlfn._xlws.FILTER(Tabela3[data],Tabela3[data]&lt;=Tabela2[[#This Row],[data]])),Tabela3[],2,FALSE)</f>
        <v>4.7</v>
      </c>
      <c r="Q154" s="9">
        <v>45760</v>
      </c>
      <c r="R154" s="10">
        <v>293</v>
      </c>
      <c r="T154"/>
      <c r="U154"/>
      <c r="V154"/>
    </row>
    <row r="155" spans="5:22" ht="14.25" x14ac:dyDescent="0.45">
      <c r="E155" s="4">
        <v>45628</v>
      </c>
      <c r="F155" s="3">
        <v>2</v>
      </c>
      <c r="G155" s="3">
        <v>40</v>
      </c>
      <c r="H155" s="7" t="s">
        <v>8</v>
      </c>
      <c r="I155" s="5">
        <f>VLOOKUP(H155,Tabela1[],2,FALSE)*G155</f>
        <v>152.6</v>
      </c>
      <c r="J155" s="6">
        <f>IFERROR(G155/VLOOKUP(H155,Tabela1[],3,FALSE),"")</f>
        <v>0.5270092226613966</v>
      </c>
      <c r="K155" s="11" cm="1">
        <f t="array" ref="K155">VLOOKUP(MAX(_xlfn._xlws.FILTER(Tabela3[data],Tabela3[data]&lt;=Tabela2[[#This Row],[data]])),Tabela3[],2,FALSE)</f>
        <v>4.7</v>
      </c>
      <c r="Q155" s="9">
        <v>45761</v>
      </c>
      <c r="R155" s="10">
        <v>470</v>
      </c>
      <c r="T155"/>
      <c r="U155"/>
      <c r="V155"/>
    </row>
    <row r="156" spans="5:22" ht="14.25" x14ac:dyDescent="0.45">
      <c r="E156" s="4">
        <v>45628</v>
      </c>
      <c r="F156" s="3">
        <v>2</v>
      </c>
      <c r="G156" s="3">
        <v>2</v>
      </c>
      <c r="H156" s="7" t="s">
        <v>28</v>
      </c>
      <c r="I156" s="5">
        <f>VLOOKUP(H156,Tabela1[],2,FALSE)*G156</f>
        <v>0</v>
      </c>
      <c r="J156" s="6" t="str">
        <f>IFERROR(G156/VLOOKUP(H156,Tabela1[],3,FALSE),"")</f>
        <v/>
      </c>
      <c r="K156" s="11" cm="1">
        <f t="array" ref="K156">VLOOKUP(MAX(_xlfn._xlws.FILTER(Tabela3[data],Tabela3[data]&lt;=Tabela2[[#This Row],[data]])),Tabela3[],2,FALSE)</f>
        <v>4.7</v>
      </c>
      <c r="Q156" s="9">
        <v>45762</v>
      </c>
      <c r="R156" s="10">
        <v>375</v>
      </c>
      <c r="T156"/>
      <c r="U156"/>
      <c r="V156"/>
    </row>
    <row r="157" spans="5:22" ht="14.25" x14ac:dyDescent="0.45">
      <c r="E157" s="4">
        <v>45628</v>
      </c>
      <c r="F157" s="3">
        <v>3</v>
      </c>
      <c r="G157" s="3">
        <v>100</v>
      </c>
      <c r="H157" s="7" t="s">
        <v>31</v>
      </c>
      <c r="I157" s="5">
        <f>VLOOKUP(H157,Tabela1[],2,FALSE)*G157</f>
        <v>0</v>
      </c>
      <c r="J157" s="6" t="str">
        <f>IFERROR(G157/VLOOKUP(H157,Tabela1[],3,FALSE),"")</f>
        <v/>
      </c>
      <c r="K157" s="11" cm="1">
        <f t="array" ref="K157">VLOOKUP(MAX(_xlfn._xlws.FILTER(Tabela3[data],Tabela3[data]&lt;=Tabela2[[#This Row],[data]])),Tabela3[],2,FALSE)</f>
        <v>4.7</v>
      </c>
      <c r="Q157" s="9">
        <v>45763</v>
      </c>
      <c r="R157" s="10">
        <v>514</v>
      </c>
      <c r="T157"/>
      <c r="U157"/>
      <c r="V157"/>
    </row>
    <row r="158" spans="5:22" ht="14.25" x14ac:dyDescent="0.45">
      <c r="E158" s="4">
        <v>45628</v>
      </c>
      <c r="F158" s="3">
        <v>4</v>
      </c>
      <c r="G158" s="3">
        <v>35</v>
      </c>
      <c r="H158" s="7" t="s">
        <v>8</v>
      </c>
      <c r="I158" s="5">
        <f>VLOOKUP(H158,Tabela1[],2,FALSE)*G158</f>
        <v>133.52500000000001</v>
      </c>
      <c r="J158" s="6">
        <f>IFERROR(G158/VLOOKUP(H158,Tabela1[],3,FALSE),"")</f>
        <v>0.46113306982872204</v>
      </c>
      <c r="K158" s="11" cm="1">
        <f t="array" ref="K158">VLOOKUP(MAX(_xlfn._xlws.FILTER(Tabela3[data],Tabela3[data]&lt;=Tabela2[[#This Row],[data]])),Tabela3[],2,FALSE)</f>
        <v>4.7</v>
      </c>
      <c r="Q158" s="9">
        <v>45764</v>
      </c>
      <c r="R158" s="10">
        <v>247</v>
      </c>
      <c r="T158"/>
      <c r="U158"/>
      <c r="V158"/>
    </row>
    <row r="159" spans="5:22" ht="14.25" x14ac:dyDescent="0.45">
      <c r="E159" s="4">
        <v>45628</v>
      </c>
      <c r="F159" s="3">
        <v>4</v>
      </c>
      <c r="G159" s="3">
        <v>3</v>
      </c>
      <c r="H159" s="7" t="s">
        <v>28</v>
      </c>
      <c r="I159" s="5">
        <f>VLOOKUP(H159,Tabela1[],2,FALSE)*G159</f>
        <v>0</v>
      </c>
      <c r="J159" s="6" t="str">
        <f>IFERROR(G159/VLOOKUP(H159,Tabela1[],3,FALSE),"")</f>
        <v/>
      </c>
      <c r="K159" s="11" cm="1">
        <f t="array" ref="K159">VLOOKUP(MAX(_xlfn._xlws.FILTER(Tabela3[data],Tabela3[data]&lt;=Tabela2[[#This Row],[data]])),Tabela3[],2,FALSE)</f>
        <v>4.7</v>
      </c>
      <c r="Q159" s="9">
        <v>45765</v>
      </c>
      <c r="R159" s="10">
        <v>291</v>
      </c>
      <c r="T159"/>
      <c r="U159"/>
      <c r="V159"/>
    </row>
    <row r="160" spans="5:22" ht="14.25" x14ac:dyDescent="0.45">
      <c r="E160" s="4">
        <v>45628</v>
      </c>
      <c r="F160" s="3">
        <v>4</v>
      </c>
      <c r="G160" s="3">
        <v>7</v>
      </c>
      <c r="H160" s="7" t="s">
        <v>16</v>
      </c>
      <c r="I160" s="5">
        <f>VLOOKUP(H160,Tabela1[],2,FALSE)*G160</f>
        <v>24.22</v>
      </c>
      <c r="J160" s="6" t="str">
        <f>IFERROR(G160/VLOOKUP(H160,Tabela1[],3,FALSE),"")</f>
        <v/>
      </c>
      <c r="K160" s="11" cm="1">
        <f t="array" ref="K160">VLOOKUP(MAX(_xlfn._xlws.FILTER(Tabela3[data],Tabela3[data]&lt;=Tabela2[[#This Row],[data]])),Tabela3[],2,FALSE)</f>
        <v>4.7</v>
      </c>
      <c r="Q160" s="9">
        <v>45766</v>
      </c>
      <c r="R160" s="10">
        <v>441</v>
      </c>
      <c r="T160"/>
      <c r="U160"/>
      <c r="V160"/>
    </row>
    <row r="161" spans="5:22" ht="14.25" x14ac:dyDescent="0.45">
      <c r="E161" s="4">
        <v>45628</v>
      </c>
      <c r="F161" s="3">
        <v>4</v>
      </c>
      <c r="G161" s="3">
        <v>2</v>
      </c>
      <c r="H161" s="7" t="s">
        <v>28</v>
      </c>
      <c r="I161" s="5">
        <f>VLOOKUP(H161,Tabela1[],2,FALSE)*G161</f>
        <v>0</v>
      </c>
      <c r="J161" s="6" t="str">
        <f>IFERROR(G161/VLOOKUP(H161,Tabela1[],3,FALSE),"")</f>
        <v/>
      </c>
      <c r="K161" s="11" cm="1">
        <f t="array" ref="K161">VLOOKUP(MAX(_xlfn._xlws.FILTER(Tabela3[data],Tabela3[data]&lt;=Tabela2[[#This Row],[data]])),Tabela3[],2,FALSE)</f>
        <v>4.7</v>
      </c>
      <c r="Q161" s="9">
        <v>45767</v>
      </c>
      <c r="R161" s="10">
        <v>258</v>
      </c>
      <c r="T161"/>
      <c r="U161"/>
      <c r="V161"/>
    </row>
    <row r="162" spans="5:22" ht="14.25" x14ac:dyDescent="0.45">
      <c r="E162" s="4">
        <v>45628</v>
      </c>
      <c r="F162" s="3">
        <v>4</v>
      </c>
      <c r="G162" s="3">
        <v>3</v>
      </c>
      <c r="H162" s="7" t="s">
        <v>28</v>
      </c>
      <c r="I162" s="5">
        <f>VLOOKUP(H162,Tabela1[],2,FALSE)*G162</f>
        <v>0</v>
      </c>
      <c r="J162" s="6" t="str">
        <f>IFERROR(G162/VLOOKUP(H162,Tabela1[],3,FALSE),"")</f>
        <v/>
      </c>
      <c r="K162" s="11" cm="1">
        <f t="array" ref="K162">VLOOKUP(MAX(_xlfn._xlws.FILTER(Tabela3[data],Tabela3[data]&lt;=Tabela2[[#This Row],[data]])),Tabela3[],2,FALSE)</f>
        <v>4.7</v>
      </c>
      <c r="Q162" s="9">
        <v>45768</v>
      </c>
      <c r="R162" s="10">
        <v>469</v>
      </c>
      <c r="T162"/>
      <c r="U162"/>
      <c r="V162"/>
    </row>
    <row r="163" spans="5:22" ht="14.25" x14ac:dyDescent="0.45">
      <c r="E163" s="4">
        <v>45628</v>
      </c>
      <c r="F163" s="3">
        <v>5</v>
      </c>
      <c r="G163" s="3">
        <v>56</v>
      </c>
      <c r="H163" s="7" t="s">
        <v>26</v>
      </c>
      <c r="I163" s="5">
        <f>VLOOKUP(H163,Tabela1[],2,FALSE)*G163</f>
        <v>0</v>
      </c>
      <c r="J163" s="6">
        <f>IFERROR(G163/VLOOKUP(H163,Tabela1[],3,FALSE),"")</f>
        <v>0.23045267489711935</v>
      </c>
      <c r="K163" s="11" cm="1">
        <f t="array" ref="K163">VLOOKUP(MAX(_xlfn._xlws.FILTER(Tabela3[data],Tabela3[data]&lt;=Tabela2[[#This Row],[data]])),Tabela3[],2,FALSE)</f>
        <v>4.7</v>
      </c>
      <c r="Q163" s="9">
        <v>45769</v>
      </c>
      <c r="R163" s="10">
        <v>454</v>
      </c>
      <c r="T163"/>
      <c r="U163"/>
      <c r="V163"/>
    </row>
    <row r="164" spans="5:22" ht="14.25" x14ac:dyDescent="0.45">
      <c r="E164" s="4">
        <v>45629</v>
      </c>
      <c r="F164" s="3">
        <v>1</v>
      </c>
      <c r="G164" s="3">
        <v>82</v>
      </c>
      <c r="H164" s="7" t="s">
        <v>26</v>
      </c>
      <c r="I164" s="5">
        <f>VLOOKUP(H164,Tabela1[],2,FALSE)*G164</f>
        <v>0</v>
      </c>
      <c r="J164" s="6">
        <f>IFERROR(G164/VLOOKUP(H164,Tabela1[],3,FALSE),"")</f>
        <v>0.33744855967078191</v>
      </c>
      <c r="K164" s="11" cm="1">
        <f t="array" ref="K164">VLOOKUP(MAX(_xlfn._xlws.FILTER(Tabela3[data],Tabela3[data]&lt;=Tabela2[[#This Row],[data]])),Tabela3[],2,FALSE)</f>
        <v>4.7</v>
      </c>
      <c r="Q164" s="9">
        <v>45770</v>
      </c>
      <c r="R164" s="10">
        <v>508</v>
      </c>
      <c r="T164"/>
      <c r="U164"/>
      <c r="V164"/>
    </row>
    <row r="165" spans="5:22" ht="14.25" x14ac:dyDescent="0.45">
      <c r="E165" s="4">
        <v>45629</v>
      </c>
      <c r="F165" s="3">
        <v>1</v>
      </c>
      <c r="G165" s="3">
        <v>4</v>
      </c>
      <c r="H165" s="7" t="s">
        <v>28</v>
      </c>
      <c r="I165" s="5">
        <f>VLOOKUP(H165,Tabela1[],2,FALSE)*G165</f>
        <v>0</v>
      </c>
      <c r="J165" s="6" t="str">
        <f>IFERROR(G165/VLOOKUP(H165,Tabela1[],3,FALSE),"")</f>
        <v/>
      </c>
      <c r="K165" s="11" cm="1">
        <f t="array" ref="K165">VLOOKUP(MAX(_xlfn._xlws.FILTER(Tabela3[data],Tabela3[data]&lt;=Tabela2[[#This Row],[data]])),Tabela3[],2,FALSE)</f>
        <v>4.7</v>
      </c>
      <c r="Q165" s="9">
        <v>45771</v>
      </c>
      <c r="R165" s="10">
        <v>269</v>
      </c>
      <c r="T165"/>
      <c r="U165"/>
      <c r="V165"/>
    </row>
    <row r="166" spans="5:22" ht="14.25" x14ac:dyDescent="0.45">
      <c r="E166" s="4">
        <v>45629</v>
      </c>
      <c r="F166" s="3">
        <v>2</v>
      </c>
      <c r="G166" s="3">
        <v>45</v>
      </c>
      <c r="H166" s="7" t="s">
        <v>8</v>
      </c>
      <c r="I166" s="5">
        <f>VLOOKUP(H166,Tabela1[],2,FALSE)*G166</f>
        <v>171.67500000000001</v>
      </c>
      <c r="J166" s="6">
        <f>IFERROR(G166/VLOOKUP(H166,Tabela1[],3,FALSE),"")</f>
        <v>0.59288537549407117</v>
      </c>
      <c r="K166" s="11" cm="1">
        <f t="array" ref="K166">VLOOKUP(MAX(_xlfn._xlws.FILTER(Tabela3[data],Tabela3[data]&lt;=Tabela2[[#This Row],[data]])),Tabela3[],2,FALSE)</f>
        <v>4.7</v>
      </c>
      <c r="Q166" s="9">
        <v>45772</v>
      </c>
      <c r="R166" s="10">
        <v>564</v>
      </c>
      <c r="T166"/>
      <c r="U166"/>
      <c r="V166"/>
    </row>
    <row r="167" spans="5:22" ht="14.25" x14ac:dyDescent="0.45">
      <c r="E167" s="4">
        <v>45629</v>
      </c>
      <c r="F167" s="3">
        <v>2</v>
      </c>
      <c r="G167" s="3">
        <v>1</v>
      </c>
      <c r="H167" s="7" t="s">
        <v>28</v>
      </c>
      <c r="I167" s="5">
        <f>VLOOKUP(H167,Tabela1[],2,FALSE)*G167</f>
        <v>0</v>
      </c>
      <c r="J167" s="6" t="str">
        <f>IFERROR(G167/VLOOKUP(H167,Tabela1[],3,FALSE),"")</f>
        <v/>
      </c>
      <c r="K167" s="11" cm="1">
        <f t="array" ref="K167">VLOOKUP(MAX(_xlfn._xlws.FILTER(Tabela3[data],Tabela3[data]&lt;=Tabela2[[#This Row],[data]])),Tabela3[],2,FALSE)</f>
        <v>4.7</v>
      </c>
      <c r="Q167" s="9">
        <v>45773</v>
      </c>
      <c r="R167" s="10">
        <v>332</v>
      </c>
      <c r="T167"/>
      <c r="U167"/>
      <c r="V167"/>
    </row>
    <row r="168" spans="5:22" ht="14.25" x14ac:dyDescent="0.45">
      <c r="E168" s="4">
        <v>45629</v>
      </c>
      <c r="F168" s="3">
        <v>3</v>
      </c>
      <c r="G168" s="3">
        <v>83</v>
      </c>
      <c r="H168" s="7" t="s">
        <v>31</v>
      </c>
      <c r="I168" s="5">
        <f>VLOOKUP(H168,Tabela1[],2,FALSE)*G168</f>
        <v>0</v>
      </c>
      <c r="J168" s="6" t="str">
        <f>IFERROR(G168/VLOOKUP(H168,Tabela1[],3,FALSE),"")</f>
        <v/>
      </c>
      <c r="K168" s="11" cm="1">
        <f t="array" ref="K168">VLOOKUP(MAX(_xlfn._xlws.FILTER(Tabela3[data],Tabela3[data]&lt;=Tabela2[[#This Row],[data]])),Tabela3[],2,FALSE)</f>
        <v>4.7</v>
      </c>
      <c r="Q168" s="9">
        <v>45774</v>
      </c>
      <c r="R168" s="10">
        <v>478</v>
      </c>
      <c r="T168"/>
      <c r="U168"/>
      <c r="V168"/>
    </row>
    <row r="169" spans="5:22" ht="14.25" x14ac:dyDescent="0.45">
      <c r="E169" s="4">
        <v>45629</v>
      </c>
      <c r="F169" s="3">
        <v>3</v>
      </c>
      <c r="G169" s="3">
        <v>2</v>
      </c>
      <c r="H169" s="7" t="s">
        <v>28</v>
      </c>
      <c r="I169" s="5">
        <f>VLOOKUP(H169,Tabela1[],2,FALSE)*G169</f>
        <v>0</v>
      </c>
      <c r="J169" s="6" t="str">
        <f>IFERROR(G169/VLOOKUP(H169,Tabela1[],3,FALSE),"")</f>
        <v/>
      </c>
      <c r="K169" s="11" cm="1">
        <f t="array" ref="K169">VLOOKUP(MAX(_xlfn._xlws.FILTER(Tabela3[data],Tabela3[data]&lt;=Tabela2[[#This Row],[data]])),Tabela3[],2,FALSE)</f>
        <v>4.7</v>
      </c>
      <c r="Q169" s="9">
        <v>45775</v>
      </c>
      <c r="R169" s="10">
        <v>435</v>
      </c>
      <c r="T169"/>
      <c r="U169"/>
      <c r="V169"/>
    </row>
    <row r="170" spans="5:22" ht="14.25" x14ac:dyDescent="0.45">
      <c r="E170" s="4">
        <v>45629</v>
      </c>
      <c r="F170" s="3">
        <v>3</v>
      </c>
      <c r="G170" s="3">
        <v>4</v>
      </c>
      <c r="H170" s="7" t="s">
        <v>28</v>
      </c>
      <c r="I170" s="5">
        <f>VLOOKUP(H170,Tabela1[],2,FALSE)*G170</f>
        <v>0</v>
      </c>
      <c r="J170" s="6" t="str">
        <f>IFERROR(G170/VLOOKUP(H170,Tabela1[],3,FALSE),"")</f>
        <v/>
      </c>
      <c r="K170" s="11" cm="1">
        <f t="array" ref="K170">VLOOKUP(MAX(_xlfn._xlws.FILTER(Tabela3[data],Tabela3[data]&lt;=Tabela2[[#This Row],[data]])),Tabela3[],2,FALSE)</f>
        <v>4.7</v>
      </c>
      <c r="Q170" s="9">
        <v>45776</v>
      </c>
      <c r="R170" s="10">
        <v>525</v>
      </c>
      <c r="T170"/>
      <c r="U170"/>
      <c r="V170"/>
    </row>
    <row r="171" spans="5:22" ht="14.25" x14ac:dyDescent="0.45">
      <c r="E171" s="4">
        <v>45629</v>
      </c>
      <c r="F171" s="3">
        <v>4</v>
      </c>
      <c r="G171" s="3">
        <v>45</v>
      </c>
      <c r="H171" s="7" t="s">
        <v>32</v>
      </c>
      <c r="I171" s="5">
        <f>VLOOKUP(H171,Tabela1[],2,FALSE)*G171</f>
        <v>0</v>
      </c>
      <c r="J171" s="6" t="str">
        <f>IFERROR(G171/VLOOKUP(H171,Tabela1[],3,FALSE),"")</f>
        <v/>
      </c>
      <c r="K171" s="11" cm="1">
        <f t="array" ref="K171">VLOOKUP(MAX(_xlfn._xlws.FILTER(Tabela3[data],Tabela3[data]&lt;=Tabela2[[#This Row],[data]])),Tabela3[],2,FALSE)</f>
        <v>4.7</v>
      </c>
      <c r="Q171" s="9">
        <v>45777</v>
      </c>
      <c r="R171" s="10">
        <v>500</v>
      </c>
      <c r="T171"/>
      <c r="U171"/>
      <c r="V171"/>
    </row>
    <row r="172" spans="5:22" ht="14.25" x14ac:dyDescent="0.45">
      <c r="E172" s="4">
        <v>45629</v>
      </c>
      <c r="F172" s="3">
        <v>5</v>
      </c>
      <c r="G172" s="3">
        <v>100</v>
      </c>
      <c r="H172" s="7" t="s">
        <v>26</v>
      </c>
      <c r="I172" s="5">
        <f>VLOOKUP(H172,Tabela1[],2,FALSE)*G172</f>
        <v>0</v>
      </c>
      <c r="J172" s="6">
        <f>IFERROR(G172/VLOOKUP(H172,Tabela1[],3,FALSE),"")</f>
        <v>0.41152263374485598</v>
      </c>
      <c r="K172" s="11" cm="1">
        <f t="array" ref="K172">VLOOKUP(MAX(_xlfn._xlws.FILTER(Tabela3[data],Tabela3[data]&lt;=Tabela2[[#This Row],[data]])),Tabela3[],2,FALSE)</f>
        <v>4.7</v>
      </c>
      <c r="Q172" s="9">
        <v>45778</v>
      </c>
      <c r="R172" s="10">
        <v>323</v>
      </c>
      <c r="T172"/>
      <c r="U172"/>
      <c r="V172"/>
    </row>
    <row r="173" spans="5:22" ht="14.25" x14ac:dyDescent="0.45">
      <c r="E173" s="4">
        <v>45630</v>
      </c>
      <c r="F173" s="3">
        <v>1</v>
      </c>
      <c r="G173" s="3">
        <v>1</v>
      </c>
      <c r="H173" s="7" t="s">
        <v>28</v>
      </c>
      <c r="I173" s="5">
        <f>VLOOKUP(H173,Tabela1[],2,FALSE)*G173</f>
        <v>0</v>
      </c>
      <c r="J173" s="6" t="str">
        <f>IFERROR(G173/VLOOKUP(H173,Tabela1[],3,FALSE),"")</f>
        <v/>
      </c>
      <c r="K173" s="11" cm="1">
        <f t="array" ref="K173">VLOOKUP(MAX(_xlfn._xlws.FILTER(Tabela3[data],Tabela3[data]&lt;=Tabela2[[#This Row],[data]])),Tabela3[],2,FALSE)</f>
        <v>4.7</v>
      </c>
      <c r="Q173" s="9">
        <v>45779</v>
      </c>
      <c r="R173" s="10">
        <v>429</v>
      </c>
      <c r="T173"/>
      <c r="U173"/>
      <c r="V173"/>
    </row>
    <row r="174" spans="5:22" ht="14.25" x14ac:dyDescent="0.45">
      <c r="E174" s="4">
        <v>45630</v>
      </c>
      <c r="F174" s="3">
        <v>1</v>
      </c>
      <c r="G174" s="3">
        <v>43</v>
      </c>
      <c r="H174" s="7" t="s">
        <v>27</v>
      </c>
      <c r="I174" s="5">
        <f>VLOOKUP(H174,Tabela1[],2,FALSE)*G174</f>
        <v>0</v>
      </c>
      <c r="J174" s="6" t="str">
        <f>IFERROR(G174/VLOOKUP(H174,Tabela1[],3,FALSE),"")</f>
        <v/>
      </c>
      <c r="K174" s="11" cm="1">
        <f t="array" ref="K174">VLOOKUP(MAX(_xlfn._xlws.FILTER(Tabela3[data],Tabela3[data]&lt;=Tabela2[[#This Row],[data]])),Tabela3[],2,FALSE)</f>
        <v>4.7</v>
      </c>
      <c r="Q174" s="9">
        <v>45780</v>
      </c>
      <c r="R174" s="10">
        <v>478</v>
      </c>
      <c r="T174"/>
      <c r="U174"/>
      <c r="V174"/>
    </row>
    <row r="175" spans="5:22" ht="14.25" x14ac:dyDescent="0.45">
      <c r="E175" s="4">
        <v>45630</v>
      </c>
      <c r="F175" s="3">
        <v>1</v>
      </c>
      <c r="G175" s="3">
        <v>101</v>
      </c>
      <c r="H175" s="7" t="s">
        <v>26</v>
      </c>
      <c r="I175" s="5">
        <f>VLOOKUP(H175,Tabela1[],2,FALSE)*G175</f>
        <v>0</v>
      </c>
      <c r="J175" s="6">
        <f>IFERROR(G175/VLOOKUP(H175,Tabela1[],3,FALSE),"")</f>
        <v>0.41563786008230452</v>
      </c>
      <c r="K175" s="11" cm="1">
        <f t="array" ref="K175">VLOOKUP(MAX(_xlfn._xlws.FILTER(Tabela3[data],Tabela3[data]&lt;=Tabela2[[#This Row],[data]])),Tabela3[],2,FALSE)</f>
        <v>4.7</v>
      </c>
      <c r="Q175" s="9">
        <v>45781</v>
      </c>
      <c r="R175" s="10">
        <v>563</v>
      </c>
      <c r="T175"/>
      <c r="U175"/>
      <c r="V175"/>
    </row>
    <row r="176" spans="5:22" ht="14.25" x14ac:dyDescent="0.45">
      <c r="E176" s="4">
        <v>45630</v>
      </c>
      <c r="F176" s="3">
        <v>2</v>
      </c>
      <c r="G176" s="3">
        <v>42</v>
      </c>
      <c r="H176" s="7" t="s">
        <v>32</v>
      </c>
      <c r="I176" s="5">
        <f>VLOOKUP(H176,Tabela1[],2,FALSE)*G176</f>
        <v>0</v>
      </c>
      <c r="J176" s="6" t="str">
        <f>IFERROR(G176/VLOOKUP(H176,Tabela1[],3,FALSE),"")</f>
        <v/>
      </c>
      <c r="K176" s="11" cm="1">
        <f t="array" ref="K176">VLOOKUP(MAX(_xlfn._xlws.FILTER(Tabela3[data],Tabela3[data]&lt;=Tabela2[[#This Row],[data]])),Tabela3[],2,FALSE)</f>
        <v>4.7</v>
      </c>
      <c r="Q176" s="9">
        <v>45782</v>
      </c>
      <c r="R176" s="10">
        <v>618</v>
      </c>
      <c r="T176"/>
      <c r="U176"/>
      <c r="V176"/>
    </row>
    <row r="177" spans="5:22" ht="14.25" x14ac:dyDescent="0.45">
      <c r="E177" s="4">
        <v>45630</v>
      </c>
      <c r="F177" s="3">
        <v>2</v>
      </c>
      <c r="G177" s="3">
        <v>2</v>
      </c>
      <c r="H177" s="7" t="s">
        <v>28</v>
      </c>
      <c r="I177" s="5">
        <f>VLOOKUP(H177,Tabela1[],2,FALSE)*G177</f>
        <v>0</v>
      </c>
      <c r="J177" s="6" t="str">
        <f>IFERROR(G177/VLOOKUP(H177,Tabela1[],3,FALSE),"")</f>
        <v/>
      </c>
      <c r="K177" s="11" cm="1">
        <f t="array" ref="K177">VLOOKUP(MAX(_xlfn._xlws.FILTER(Tabela3[data],Tabela3[data]&lt;=Tabela2[[#This Row],[data]])),Tabela3[],2,FALSE)</f>
        <v>4.7</v>
      </c>
      <c r="Q177" s="9">
        <v>45783</v>
      </c>
      <c r="R177" s="10">
        <v>645</v>
      </c>
      <c r="T177"/>
      <c r="U177"/>
      <c r="V177"/>
    </row>
    <row r="178" spans="5:22" ht="14.25" x14ac:dyDescent="0.45">
      <c r="E178" s="4">
        <v>45630</v>
      </c>
      <c r="F178" s="3">
        <v>3</v>
      </c>
      <c r="G178" s="3">
        <v>50</v>
      </c>
      <c r="H178" s="7" t="s">
        <v>31</v>
      </c>
      <c r="I178" s="5">
        <f>VLOOKUP(H178,Tabela1[],2,FALSE)*G178</f>
        <v>0</v>
      </c>
      <c r="J178" s="6" t="str">
        <f>IFERROR(G178/VLOOKUP(H178,Tabela1[],3,FALSE),"")</f>
        <v/>
      </c>
      <c r="K178" s="11" cm="1">
        <f t="array" ref="K178">VLOOKUP(MAX(_xlfn._xlws.FILTER(Tabela3[data],Tabela3[data]&lt;=Tabela2[[#This Row],[data]])),Tabela3[],2,FALSE)</f>
        <v>4.7</v>
      </c>
      <c r="Q178" s="9">
        <v>45784</v>
      </c>
      <c r="R178" s="10">
        <v>537</v>
      </c>
      <c r="T178"/>
      <c r="U178"/>
      <c r="V178"/>
    </row>
    <row r="179" spans="5:22" ht="14.25" x14ac:dyDescent="0.45">
      <c r="E179" s="4">
        <v>45630</v>
      </c>
      <c r="F179" s="3">
        <v>3</v>
      </c>
      <c r="G179" s="3">
        <v>7</v>
      </c>
      <c r="H179" s="7" t="s">
        <v>16</v>
      </c>
      <c r="I179" s="5">
        <f>VLOOKUP(H179,Tabela1[],2,FALSE)*G179</f>
        <v>24.22</v>
      </c>
      <c r="J179" s="6" t="str">
        <f>IFERROR(G179/VLOOKUP(H179,Tabela1[],3,FALSE),"")</f>
        <v/>
      </c>
      <c r="K179" s="11" cm="1">
        <f t="array" ref="K179">VLOOKUP(MAX(_xlfn._xlws.FILTER(Tabela3[data],Tabela3[data]&lt;=Tabela2[[#This Row],[data]])),Tabela3[],2,FALSE)</f>
        <v>4.7</v>
      </c>
      <c r="Q179" s="9">
        <v>45785</v>
      </c>
      <c r="R179" s="10">
        <v>450</v>
      </c>
      <c r="T179"/>
      <c r="U179"/>
      <c r="V179"/>
    </row>
    <row r="180" spans="5:22" ht="14.25" x14ac:dyDescent="0.45">
      <c r="E180" s="4">
        <v>45630</v>
      </c>
      <c r="F180" s="3">
        <v>3</v>
      </c>
      <c r="G180" s="3">
        <v>1</v>
      </c>
      <c r="H180" s="7" t="s">
        <v>28</v>
      </c>
      <c r="I180" s="5">
        <f>VLOOKUP(H180,Tabela1[],2,FALSE)*G180</f>
        <v>0</v>
      </c>
      <c r="J180" s="6" t="str">
        <f>IFERROR(G180/VLOOKUP(H180,Tabela1[],3,FALSE),"")</f>
        <v/>
      </c>
      <c r="K180" s="11" cm="1">
        <f t="array" ref="K180">VLOOKUP(MAX(_xlfn._xlws.FILTER(Tabela3[data],Tabela3[data]&lt;=Tabela2[[#This Row],[data]])),Tabela3[],2,FALSE)</f>
        <v>4.7</v>
      </c>
      <c r="Q180" s="9">
        <v>45786</v>
      </c>
      <c r="R180" s="10">
        <v>507</v>
      </c>
      <c r="T180"/>
      <c r="U180"/>
      <c r="V180"/>
    </row>
    <row r="181" spans="5:22" ht="14.25" x14ac:dyDescent="0.45">
      <c r="E181" s="4">
        <v>45630</v>
      </c>
      <c r="F181" s="3">
        <v>4</v>
      </c>
      <c r="G181" s="3">
        <v>35</v>
      </c>
      <c r="H181" s="7" t="s">
        <v>8</v>
      </c>
      <c r="I181" s="5">
        <f>VLOOKUP(H181,Tabela1[],2,FALSE)*G181</f>
        <v>133.52500000000001</v>
      </c>
      <c r="J181" s="6">
        <f>IFERROR(G181/VLOOKUP(H181,Tabela1[],3,FALSE),"")</f>
        <v>0.46113306982872204</v>
      </c>
      <c r="K181" s="11" cm="1">
        <f t="array" ref="K181">VLOOKUP(MAX(_xlfn._xlws.FILTER(Tabela3[data],Tabela3[data]&lt;=Tabela2[[#This Row],[data]])),Tabela3[],2,FALSE)</f>
        <v>4.7</v>
      </c>
      <c r="Q181" s="9">
        <v>45787</v>
      </c>
      <c r="R181" s="10">
        <v>508</v>
      </c>
      <c r="T181"/>
      <c r="U181"/>
      <c r="V181"/>
    </row>
    <row r="182" spans="5:22" ht="14.25" x14ac:dyDescent="0.45">
      <c r="E182" s="4">
        <v>45630</v>
      </c>
      <c r="F182" s="3">
        <v>5</v>
      </c>
      <c r="G182" s="3">
        <v>100</v>
      </c>
      <c r="H182" s="7" t="s">
        <v>27</v>
      </c>
      <c r="I182" s="5">
        <f>VLOOKUP(H182,Tabela1[],2,FALSE)*G182</f>
        <v>0</v>
      </c>
      <c r="J182" s="6" t="str">
        <f>IFERROR(G182/VLOOKUP(H182,Tabela1[],3,FALSE),"")</f>
        <v/>
      </c>
      <c r="K182" s="11" cm="1">
        <f t="array" ref="K182">VLOOKUP(MAX(_xlfn._xlws.FILTER(Tabela3[data],Tabela3[data]&lt;=Tabela2[[#This Row],[data]])),Tabela3[],2,FALSE)</f>
        <v>4.7</v>
      </c>
      <c r="Q182" s="9">
        <v>45788</v>
      </c>
      <c r="R182" s="10">
        <v>533</v>
      </c>
      <c r="T182"/>
      <c r="U182"/>
      <c r="V182"/>
    </row>
    <row r="183" spans="5:22" ht="14.25" x14ac:dyDescent="0.45">
      <c r="E183" s="4">
        <v>45631</v>
      </c>
      <c r="F183" s="3">
        <v>1</v>
      </c>
      <c r="G183" s="3">
        <v>100</v>
      </c>
      <c r="H183" s="7" t="s">
        <v>27</v>
      </c>
      <c r="I183" s="5">
        <f>VLOOKUP(H183,Tabela1[],2,FALSE)*G183</f>
        <v>0</v>
      </c>
      <c r="J183" s="6" t="str">
        <f>IFERROR(G183/VLOOKUP(H183,Tabela1[],3,FALSE),"")</f>
        <v/>
      </c>
      <c r="K183" s="11" cm="1">
        <f t="array" ref="K183">VLOOKUP(MAX(_xlfn._xlws.FILTER(Tabela3[data],Tabela3[data]&lt;=Tabela2[[#This Row],[data]])),Tabela3[],2,FALSE)</f>
        <v>5.0999999999999996</v>
      </c>
      <c r="Q183" s="9">
        <v>45789</v>
      </c>
      <c r="R183" s="10">
        <v>522</v>
      </c>
      <c r="T183"/>
      <c r="U183"/>
      <c r="V183"/>
    </row>
    <row r="184" spans="5:22" ht="14.25" x14ac:dyDescent="0.45">
      <c r="E184" s="4">
        <v>45631</v>
      </c>
      <c r="F184" s="3">
        <v>1</v>
      </c>
      <c r="G184" s="3">
        <v>1</v>
      </c>
      <c r="H184" s="7" t="s">
        <v>28</v>
      </c>
      <c r="I184" s="5">
        <f>VLOOKUP(H184,Tabela1[],2,FALSE)*G184</f>
        <v>0</v>
      </c>
      <c r="J184" s="6" t="str">
        <f>IFERROR(G184/VLOOKUP(H184,Tabela1[],3,FALSE),"")</f>
        <v/>
      </c>
      <c r="K184" s="11" cm="1">
        <f t="array" ref="K184">VLOOKUP(MAX(_xlfn._xlws.FILTER(Tabela3[data],Tabela3[data]&lt;=Tabela2[[#This Row],[data]])),Tabela3[],2,FALSE)</f>
        <v>5.0999999999999996</v>
      </c>
      <c r="Q184" s="9">
        <v>45790</v>
      </c>
      <c r="R184" s="10">
        <v>442</v>
      </c>
      <c r="T184"/>
      <c r="U184"/>
      <c r="V184"/>
    </row>
    <row r="185" spans="5:22" ht="14.25" x14ac:dyDescent="0.45">
      <c r="E185" s="4">
        <v>45631</v>
      </c>
      <c r="F185" s="3">
        <v>2</v>
      </c>
      <c r="G185" s="3">
        <v>45</v>
      </c>
      <c r="H185" s="7" t="s">
        <v>32</v>
      </c>
      <c r="I185" s="5">
        <f>VLOOKUP(H185,Tabela1[],2,FALSE)*G185</f>
        <v>0</v>
      </c>
      <c r="J185" s="6" t="str">
        <f>IFERROR(G185/VLOOKUP(H185,Tabela1[],3,FALSE),"")</f>
        <v/>
      </c>
      <c r="K185" s="11" cm="1">
        <f t="array" ref="K185">VLOOKUP(MAX(_xlfn._xlws.FILTER(Tabela3[data],Tabela3[data]&lt;=Tabela2[[#This Row],[data]])),Tabela3[],2,FALSE)</f>
        <v>5.0999999999999996</v>
      </c>
      <c r="Q185" s="9">
        <v>45791</v>
      </c>
      <c r="R185" s="10">
        <v>405</v>
      </c>
      <c r="T185"/>
      <c r="U185"/>
      <c r="V185"/>
    </row>
    <row r="186" spans="5:22" ht="14.25" x14ac:dyDescent="0.45">
      <c r="E186" s="4">
        <v>45631</v>
      </c>
      <c r="F186" s="3">
        <v>2</v>
      </c>
      <c r="G186" s="3">
        <v>2</v>
      </c>
      <c r="H186" s="7" t="s">
        <v>28</v>
      </c>
      <c r="I186" s="5">
        <f>VLOOKUP(H186,Tabela1[],2,FALSE)*G186</f>
        <v>0</v>
      </c>
      <c r="J186" s="6" t="str">
        <f>IFERROR(G186/VLOOKUP(H186,Tabela1[],3,FALSE),"")</f>
        <v/>
      </c>
      <c r="K186" s="11" cm="1">
        <f t="array" ref="K186">VLOOKUP(MAX(_xlfn._xlws.FILTER(Tabela3[data],Tabela3[data]&lt;=Tabela2[[#This Row],[data]])),Tabela3[],2,FALSE)</f>
        <v>5.0999999999999996</v>
      </c>
      <c r="Q186" s="9">
        <v>45792</v>
      </c>
      <c r="R186" s="10">
        <v>522</v>
      </c>
      <c r="T186"/>
      <c r="U186"/>
      <c r="V186"/>
    </row>
    <row r="187" spans="5:22" ht="14.25" x14ac:dyDescent="0.45">
      <c r="E187" s="4">
        <v>45631</v>
      </c>
      <c r="F187" s="3">
        <v>3</v>
      </c>
      <c r="G187" s="3">
        <v>7</v>
      </c>
      <c r="H187" s="7" t="s">
        <v>31</v>
      </c>
      <c r="I187" s="5">
        <f>VLOOKUP(H187,Tabela1[],2,FALSE)*G187</f>
        <v>0</v>
      </c>
      <c r="J187" s="6" t="str">
        <f>IFERROR(G187/VLOOKUP(H187,Tabela1[],3,FALSE),"")</f>
        <v/>
      </c>
      <c r="K187" s="11" cm="1">
        <f t="array" ref="K187">VLOOKUP(MAX(_xlfn._xlws.FILTER(Tabela3[data],Tabela3[data]&lt;=Tabela2[[#This Row],[data]])),Tabela3[],2,FALSE)</f>
        <v>5.0999999999999996</v>
      </c>
      <c r="Q187" s="9">
        <v>45793</v>
      </c>
      <c r="R187" s="10">
        <v>471</v>
      </c>
      <c r="T187"/>
      <c r="U187"/>
      <c r="V187"/>
    </row>
    <row r="188" spans="5:22" ht="14.25" x14ac:dyDescent="0.45">
      <c r="E188" s="4">
        <v>45631</v>
      </c>
      <c r="F188" s="3">
        <v>3</v>
      </c>
      <c r="G188" s="3">
        <v>6</v>
      </c>
      <c r="H188" s="7" t="s">
        <v>28</v>
      </c>
      <c r="I188" s="5">
        <f>VLOOKUP(H188,Tabela1[],2,FALSE)*G188</f>
        <v>0</v>
      </c>
      <c r="J188" s="6" t="str">
        <f>IFERROR(G188/VLOOKUP(H188,Tabela1[],3,FALSE),"")</f>
        <v/>
      </c>
      <c r="K188" s="11" cm="1">
        <f t="array" ref="K188">VLOOKUP(MAX(_xlfn._xlws.FILTER(Tabela3[data],Tabela3[data]&lt;=Tabela2[[#This Row],[data]])),Tabela3[],2,FALSE)</f>
        <v>5.0999999999999996</v>
      </c>
      <c r="Q188" s="9">
        <v>45794</v>
      </c>
      <c r="R188" s="10">
        <v>329</v>
      </c>
      <c r="T188"/>
      <c r="U188"/>
      <c r="V188"/>
    </row>
    <row r="189" spans="5:22" ht="14.25" x14ac:dyDescent="0.45">
      <c r="E189" s="4">
        <v>45631</v>
      </c>
      <c r="F189" s="3">
        <v>3</v>
      </c>
      <c r="G189" s="3">
        <v>57</v>
      </c>
      <c r="H189" s="7" t="s">
        <v>27</v>
      </c>
      <c r="I189" s="5">
        <f>VLOOKUP(H189,Tabela1[],2,FALSE)*G189</f>
        <v>0</v>
      </c>
      <c r="J189" s="6" t="str">
        <f>IFERROR(G189/VLOOKUP(H189,Tabela1[],3,FALSE),"")</f>
        <v/>
      </c>
      <c r="K189" s="11" cm="1">
        <f t="array" ref="K189">VLOOKUP(MAX(_xlfn._xlws.FILTER(Tabela3[data],Tabela3[data]&lt;=Tabela2[[#This Row],[data]])),Tabela3[],2,FALSE)</f>
        <v>5.0999999999999996</v>
      </c>
      <c r="Q189" s="9">
        <v>45795</v>
      </c>
      <c r="R189" s="10">
        <v>290</v>
      </c>
      <c r="T189"/>
      <c r="U189"/>
      <c r="V189"/>
    </row>
    <row r="190" spans="5:22" ht="14.25" x14ac:dyDescent="0.45">
      <c r="E190" s="4">
        <v>45631</v>
      </c>
      <c r="F190" s="3">
        <v>4</v>
      </c>
      <c r="G190" s="3">
        <v>10</v>
      </c>
      <c r="H190" s="7" t="s">
        <v>25</v>
      </c>
      <c r="I190" s="5">
        <f>VLOOKUP(H190,Tabela1[],2,FALSE)*G190</f>
        <v>0</v>
      </c>
      <c r="J190" s="6" t="str">
        <f>IFERROR(G190/VLOOKUP(H190,Tabela1[],3,FALSE),"")</f>
        <v/>
      </c>
      <c r="K190" s="11" cm="1">
        <f t="array" ref="K190">VLOOKUP(MAX(_xlfn._xlws.FILTER(Tabela3[data],Tabela3[data]&lt;=Tabela2[[#This Row],[data]])),Tabela3[],2,FALSE)</f>
        <v>5.0999999999999996</v>
      </c>
      <c r="Q190" s="9">
        <v>45796</v>
      </c>
      <c r="R190" s="10">
        <v>429</v>
      </c>
      <c r="T190"/>
      <c r="U190"/>
      <c r="V190"/>
    </row>
    <row r="191" spans="5:22" ht="14.25" x14ac:dyDescent="0.45">
      <c r="E191" s="4">
        <v>45631</v>
      </c>
      <c r="F191" s="3">
        <v>5</v>
      </c>
      <c r="G191" s="3">
        <v>3</v>
      </c>
      <c r="H191" s="7" t="s">
        <v>25</v>
      </c>
      <c r="I191" s="5">
        <f>VLOOKUP(H191,Tabela1[],2,FALSE)*G191</f>
        <v>0</v>
      </c>
      <c r="J191" s="6" t="str">
        <f>IFERROR(G191/VLOOKUP(H191,Tabela1[],3,FALSE),"")</f>
        <v/>
      </c>
      <c r="K191" s="11" cm="1">
        <f t="array" ref="K191">VLOOKUP(MAX(_xlfn._xlws.FILTER(Tabela3[data],Tabela3[data]&lt;=Tabela2[[#This Row],[data]])),Tabela3[],2,FALSE)</f>
        <v>5.0999999999999996</v>
      </c>
      <c r="Q191" s="9">
        <v>45797</v>
      </c>
      <c r="R191" s="10">
        <v>525</v>
      </c>
      <c r="T191"/>
      <c r="U191"/>
      <c r="V191"/>
    </row>
    <row r="192" spans="5:22" ht="14.25" x14ac:dyDescent="0.45">
      <c r="E192" s="4">
        <v>45631</v>
      </c>
      <c r="F192" s="3">
        <v>5</v>
      </c>
      <c r="G192" s="3">
        <v>45</v>
      </c>
      <c r="H192" s="7" t="s">
        <v>8</v>
      </c>
      <c r="I192" s="5">
        <f>VLOOKUP(H192,Tabela1[],2,FALSE)*G192</f>
        <v>171.67500000000001</v>
      </c>
      <c r="J192" s="6">
        <f>IFERROR(G192/VLOOKUP(H192,Tabela1[],3,FALSE),"")</f>
        <v>0.59288537549407117</v>
      </c>
      <c r="K192" s="11" cm="1">
        <f t="array" ref="K192">VLOOKUP(MAX(_xlfn._xlws.FILTER(Tabela3[data],Tabela3[data]&lt;=Tabela2[[#This Row],[data]])),Tabela3[],2,FALSE)</f>
        <v>5.0999999999999996</v>
      </c>
      <c r="Q192" s="9">
        <v>45798</v>
      </c>
      <c r="R192" s="10">
        <v>441</v>
      </c>
      <c r="T192"/>
      <c r="U192"/>
      <c r="V192"/>
    </row>
    <row r="193" spans="5:22" ht="14.25" x14ac:dyDescent="0.45">
      <c r="E193" s="4">
        <v>45631</v>
      </c>
      <c r="F193" s="3">
        <v>5</v>
      </c>
      <c r="G193" s="3">
        <v>3</v>
      </c>
      <c r="H193" s="7" t="s">
        <v>25</v>
      </c>
      <c r="I193" s="5">
        <f>VLOOKUP(H193,Tabela1[],2,FALSE)*G193</f>
        <v>0</v>
      </c>
      <c r="J193" s="6" t="str">
        <f>IFERROR(G193/VLOOKUP(H193,Tabela1[],3,FALSE),"")</f>
        <v/>
      </c>
      <c r="K193" s="11" cm="1">
        <f t="array" ref="K193">VLOOKUP(MAX(_xlfn._xlws.FILTER(Tabela3[data],Tabela3[data]&lt;=Tabela2[[#This Row],[data]])),Tabela3[],2,FALSE)</f>
        <v>5.0999999999999996</v>
      </c>
      <c r="Q193" s="9">
        <v>45799</v>
      </c>
      <c r="R193" s="10">
        <v>353</v>
      </c>
      <c r="T193"/>
      <c r="U193"/>
      <c r="V193"/>
    </row>
    <row r="194" spans="5:22" ht="14.25" x14ac:dyDescent="0.45">
      <c r="E194" s="4">
        <v>45632</v>
      </c>
      <c r="F194" s="3">
        <v>1</v>
      </c>
      <c r="G194" s="3">
        <v>63</v>
      </c>
      <c r="H194" s="7" t="s">
        <v>27</v>
      </c>
      <c r="I194" s="5">
        <f>VLOOKUP(H194,Tabela1[],2,FALSE)*G194</f>
        <v>0</v>
      </c>
      <c r="J194" s="6" t="str">
        <f>IFERROR(G194/VLOOKUP(H194,Tabela1[],3,FALSE),"")</f>
        <v/>
      </c>
      <c r="K194" s="11" cm="1">
        <f t="array" ref="K194">VLOOKUP(MAX(_xlfn._xlws.FILTER(Tabela3[data],Tabela3[data]&lt;=Tabela2[[#This Row],[data]])),Tabela3[],2,FALSE)</f>
        <v>5.0999999999999996</v>
      </c>
      <c r="Q194" s="9">
        <v>45800</v>
      </c>
      <c r="R194" s="10">
        <v>480</v>
      </c>
      <c r="T194"/>
      <c r="U194"/>
      <c r="V194"/>
    </row>
    <row r="195" spans="5:22" ht="14.25" x14ac:dyDescent="0.45">
      <c r="E195" s="4">
        <v>45632</v>
      </c>
      <c r="F195" s="3">
        <v>1</v>
      </c>
      <c r="G195" s="3">
        <v>28</v>
      </c>
      <c r="H195" s="7" t="s">
        <v>31</v>
      </c>
      <c r="I195" s="5">
        <f>VLOOKUP(H195,Tabela1[],2,FALSE)*G195</f>
        <v>0</v>
      </c>
      <c r="J195" s="6" t="str">
        <f>IFERROR(G195/VLOOKUP(H195,Tabela1[],3,FALSE),"")</f>
        <v/>
      </c>
      <c r="K195" s="11" cm="1">
        <f t="array" ref="K195">VLOOKUP(MAX(_xlfn._xlws.FILTER(Tabela3[data],Tabela3[data]&lt;=Tabela2[[#This Row],[data]])),Tabela3[],2,FALSE)</f>
        <v>5.0999999999999996</v>
      </c>
      <c r="Q195" s="9">
        <v>45801</v>
      </c>
      <c r="R195" s="10">
        <v>480</v>
      </c>
      <c r="T195"/>
      <c r="U195"/>
      <c r="V195"/>
    </row>
    <row r="196" spans="5:22" ht="14.25" x14ac:dyDescent="0.45">
      <c r="E196" s="4">
        <v>45632</v>
      </c>
      <c r="F196" s="3">
        <v>2</v>
      </c>
      <c r="G196" s="3">
        <v>22</v>
      </c>
      <c r="H196" s="7" t="s">
        <v>24</v>
      </c>
      <c r="I196" s="5">
        <f>VLOOKUP(H196,Tabela1[],2,FALSE)*G196</f>
        <v>0</v>
      </c>
      <c r="J196" s="6" t="str">
        <f>IFERROR(G196/VLOOKUP(H196,Tabela1[],3,FALSE),"")</f>
        <v/>
      </c>
      <c r="K196" s="11" cm="1">
        <f t="array" ref="K196">VLOOKUP(MAX(_xlfn._xlws.FILTER(Tabela3[data],Tabela3[data]&lt;=Tabela2[[#This Row],[data]])),Tabela3[],2,FALSE)</f>
        <v>5.0999999999999996</v>
      </c>
      <c r="Q196" s="9">
        <v>45802</v>
      </c>
      <c r="R196" s="10">
        <v>536</v>
      </c>
      <c r="T196"/>
      <c r="U196"/>
      <c r="V196"/>
    </row>
    <row r="197" spans="5:22" ht="14.25" x14ac:dyDescent="0.45">
      <c r="E197" s="4">
        <v>45632</v>
      </c>
      <c r="F197" s="3">
        <v>2</v>
      </c>
      <c r="G197" s="3">
        <v>29</v>
      </c>
      <c r="H197" s="7" t="s">
        <v>8</v>
      </c>
      <c r="I197" s="5">
        <f>VLOOKUP(H197,Tabela1[],2,FALSE)*G197</f>
        <v>110.63500000000001</v>
      </c>
      <c r="J197" s="6">
        <f>IFERROR(G197/VLOOKUP(H197,Tabela1[],3,FALSE),"")</f>
        <v>0.38208168642951257</v>
      </c>
      <c r="K197" s="11" cm="1">
        <f t="array" ref="K197">VLOOKUP(MAX(_xlfn._xlws.FILTER(Tabela3[data],Tabela3[data]&lt;=Tabela2[[#This Row],[data]])),Tabela3[],2,FALSE)</f>
        <v>5.0999999999999996</v>
      </c>
      <c r="Q197" s="9">
        <v>45803</v>
      </c>
      <c r="R197" s="10">
        <v>575</v>
      </c>
      <c r="T197"/>
      <c r="U197"/>
      <c r="V197"/>
    </row>
    <row r="198" spans="5:22" ht="14.25" x14ac:dyDescent="0.45">
      <c r="E198" s="4">
        <v>45632</v>
      </c>
      <c r="F198" s="3">
        <v>2</v>
      </c>
      <c r="G198" s="3">
        <v>3</v>
      </c>
      <c r="H198" s="7" t="s">
        <v>25</v>
      </c>
      <c r="I198" s="5">
        <f>VLOOKUP(H198,Tabela1[],2,FALSE)*G198</f>
        <v>0</v>
      </c>
      <c r="J198" s="6" t="str">
        <f>IFERROR(G198/VLOOKUP(H198,Tabela1[],3,FALSE),"")</f>
        <v/>
      </c>
      <c r="K198" s="11" cm="1">
        <f t="array" ref="K198">VLOOKUP(MAX(_xlfn._xlws.FILTER(Tabela3[data],Tabela3[data]&lt;=Tabela2[[#This Row],[data]])),Tabela3[],2,FALSE)</f>
        <v>5.0999999999999996</v>
      </c>
      <c r="Q198" s="9">
        <v>45804</v>
      </c>
      <c r="R198" s="10">
        <v>269</v>
      </c>
      <c r="T198"/>
      <c r="U198"/>
      <c r="V198"/>
    </row>
    <row r="199" spans="5:22" ht="14.25" x14ac:dyDescent="0.45">
      <c r="E199" s="4">
        <v>45632</v>
      </c>
      <c r="F199" s="3">
        <v>3</v>
      </c>
      <c r="G199" s="3">
        <v>21</v>
      </c>
      <c r="H199" s="7" t="s">
        <v>31</v>
      </c>
      <c r="I199" s="5">
        <f>VLOOKUP(H199,Tabela1[],2,FALSE)*G199</f>
        <v>0</v>
      </c>
      <c r="J199" s="6" t="str">
        <f>IFERROR(G199/VLOOKUP(H199,Tabela1[],3,FALSE),"")</f>
        <v/>
      </c>
      <c r="K199" s="11" cm="1">
        <f t="array" ref="K199">VLOOKUP(MAX(_xlfn._xlws.FILTER(Tabela3[data],Tabela3[data]&lt;=Tabela2[[#This Row],[data]])),Tabela3[],2,FALSE)</f>
        <v>5.0999999999999996</v>
      </c>
      <c r="Q199" s="9">
        <v>45805</v>
      </c>
      <c r="R199" s="10">
        <v>447</v>
      </c>
      <c r="T199"/>
      <c r="U199"/>
      <c r="V199"/>
    </row>
    <row r="200" spans="5:22" ht="14.25" x14ac:dyDescent="0.45">
      <c r="E200" s="4">
        <v>45632</v>
      </c>
      <c r="F200" s="3">
        <v>3</v>
      </c>
      <c r="G200" s="3">
        <v>3</v>
      </c>
      <c r="H200" s="7" t="s">
        <v>25</v>
      </c>
      <c r="I200" s="5">
        <f>VLOOKUP(H200,Tabela1[],2,FALSE)*G200</f>
        <v>0</v>
      </c>
      <c r="J200" s="6" t="str">
        <f>IFERROR(G200/VLOOKUP(H200,Tabela1[],3,FALSE),"")</f>
        <v/>
      </c>
      <c r="K200" s="11" cm="1">
        <f t="array" ref="K200">VLOOKUP(MAX(_xlfn._xlws.FILTER(Tabela3[data],Tabela3[data]&lt;=Tabela2[[#This Row],[data]])),Tabela3[],2,FALSE)</f>
        <v>5.0999999999999996</v>
      </c>
      <c r="Q200" s="9">
        <v>45806</v>
      </c>
      <c r="R200" s="10">
        <v>441</v>
      </c>
      <c r="T200"/>
      <c r="U200"/>
      <c r="V200"/>
    </row>
    <row r="201" spans="5:22" ht="14.25" x14ac:dyDescent="0.45">
      <c r="E201" s="4">
        <v>45632</v>
      </c>
      <c r="F201" s="3">
        <v>4</v>
      </c>
      <c r="G201" s="3">
        <v>25</v>
      </c>
      <c r="H201" s="7" t="s">
        <v>31</v>
      </c>
      <c r="I201" s="5">
        <f>VLOOKUP(H201,Tabela1[],2,FALSE)*G201</f>
        <v>0</v>
      </c>
      <c r="J201" s="6" t="str">
        <f>IFERROR(G201/VLOOKUP(H201,Tabela1[],3,FALSE),"")</f>
        <v/>
      </c>
      <c r="K201" s="11" cm="1">
        <f t="array" ref="K201">VLOOKUP(MAX(_xlfn._xlws.FILTER(Tabela3[data],Tabela3[data]&lt;=Tabela2[[#This Row],[data]])),Tabela3[],2,FALSE)</f>
        <v>5.0999999999999996</v>
      </c>
      <c r="Q201" s="9">
        <v>45807</v>
      </c>
      <c r="R201" s="10">
        <v>479</v>
      </c>
      <c r="T201"/>
      <c r="U201"/>
      <c r="V201"/>
    </row>
    <row r="202" spans="5:22" ht="14.25" x14ac:dyDescent="0.45">
      <c r="E202" s="4">
        <v>45632</v>
      </c>
      <c r="F202" s="3">
        <v>4</v>
      </c>
      <c r="G202" s="3">
        <v>3</v>
      </c>
      <c r="H202" s="7" t="s">
        <v>25</v>
      </c>
      <c r="I202" s="5">
        <f>VLOOKUP(H202,Tabela1[],2,FALSE)*G202</f>
        <v>0</v>
      </c>
      <c r="J202" s="6" t="str">
        <f>IFERROR(G202/VLOOKUP(H202,Tabela1[],3,FALSE),"")</f>
        <v/>
      </c>
      <c r="K202" s="11" cm="1">
        <f t="array" ref="K202">VLOOKUP(MAX(_xlfn._xlws.FILTER(Tabela3[data],Tabela3[data]&lt;=Tabela2[[#This Row],[data]])),Tabela3[],2,FALSE)</f>
        <v>5.0999999999999996</v>
      </c>
      <c r="Q202" s="9">
        <v>45808</v>
      </c>
      <c r="R202" s="10">
        <v>341</v>
      </c>
      <c r="T202"/>
      <c r="U202"/>
      <c r="V202"/>
    </row>
    <row r="203" spans="5:22" ht="14.25" x14ac:dyDescent="0.45">
      <c r="E203" s="4">
        <v>45632</v>
      </c>
      <c r="F203" s="3">
        <v>5</v>
      </c>
      <c r="G203" s="3">
        <v>100</v>
      </c>
      <c r="H203" s="7" t="s">
        <v>33</v>
      </c>
      <c r="I203" s="5">
        <f>VLOOKUP(H203,Tabela1[],2,FALSE)*G203</f>
        <v>0</v>
      </c>
      <c r="J203" s="6" t="str">
        <f>IFERROR(G203/VLOOKUP(H203,Tabela1[],3,FALSE),"")</f>
        <v/>
      </c>
      <c r="K203" s="11" cm="1">
        <f t="array" ref="K203">VLOOKUP(MAX(_xlfn._xlws.FILTER(Tabela3[data],Tabela3[data]&lt;=Tabela2[[#This Row],[data]])),Tabela3[],2,FALSE)</f>
        <v>5.0999999999999996</v>
      </c>
      <c r="Q203" s="9">
        <v>45809</v>
      </c>
      <c r="R203" s="10">
        <v>534</v>
      </c>
      <c r="T203"/>
      <c r="U203"/>
      <c r="V203"/>
    </row>
    <row r="204" spans="5:22" ht="14.25" x14ac:dyDescent="0.45">
      <c r="E204" s="4">
        <v>45632</v>
      </c>
      <c r="F204" s="3">
        <v>5</v>
      </c>
      <c r="G204" s="3">
        <v>55</v>
      </c>
      <c r="H204" s="7" t="s">
        <v>31</v>
      </c>
      <c r="I204" s="5">
        <f>VLOOKUP(H204,Tabela1[],2,FALSE)*G204</f>
        <v>0</v>
      </c>
      <c r="J204" s="6" t="str">
        <f>IFERROR(G204/VLOOKUP(H204,Tabela1[],3,FALSE),"")</f>
        <v/>
      </c>
      <c r="K204" s="11" cm="1">
        <f t="array" ref="K204">VLOOKUP(MAX(_xlfn._xlws.FILTER(Tabela3[data],Tabela3[data]&lt;=Tabela2[[#This Row],[data]])),Tabela3[],2,FALSE)</f>
        <v>5.0999999999999996</v>
      </c>
      <c r="Q204" s="9">
        <v>45810</v>
      </c>
      <c r="R204" s="10">
        <v>486</v>
      </c>
      <c r="T204"/>
      <c r="U204"/>
      <c r="V204"/>
    </row>
    <row r="205" spans="5:22" ht="14.25" x14ac:dyDescent="0.45">
      <c r="E205" s="4">
        <v>45633</v>
      </c>
      <c r="F205" s="3">
        <v>1</v>
      </c>
      <c r="G205" s="3">
        <v>92</v>
      </c>
      <c r="H205" s="7" t="s">
        <v>33</v>
      </c>
      <c r="I205" s="5">
        <f>VLOOKUP(H205,Tabela1[],2,FALSE)*G205</f>
        <v>0</v>
      </c>
      <c r="J205" s="6" t="str">
        <f>IFERROR(G205/VLOOKUP(H205,Tabela1[],3,FALSE),"")</f>
        <v/>
      </c>
      <c r="K205" s="11" cm="1">
        <f t="array" ref="K205">VLOOKUP(MAX(_xlfn._xlws.FILTER(Tabela3[data],Tabela3[data]&lt;=Tabela2[[#This Row],[data]])),Tabela3[],2,FALSE)</f>
        <v>5.0999999999999996</v>
      </c>
      <c r="Q205" s="9">
        <v>45811</v>
      </c>
      <c r="R205" s="10">
        <v>577</v>
      </c>
      <c r="T205"/>
      <c r="U205"/>
      <c r="V205"/>
    </row>
    <row r="206" spans="5:22" x14ac:dyDescent="0.35">
      <c r="E206" s="4">
        <v>45633</v>
      </c>
      <c r="F206" s="3">
        <v>1</v>
      </c>
      <c r="G206" s="3">
        <v>3</v>
      </c>
      <c r="H206" s="7" t="s">
        <v>25</v>
      </c>
      <c r="I206" s="5">
        <f>VLOOKUP(H206,Tabela1[],2,FALSE)*G206</f>
        <v>0</v>
      </c>
      <c r="J206" s="6" t="str">
        <f>IFERROR(G206/VLOOKUP(H206,Tabela1[],3,FALSE),"")</f>
        <v/>
      </c>
      <c r="K206" s="11" cm="1">
        <f t="array" ref="K206">VLOOKUP(MAX(_xlfn._xlws.FILTER(Tabela3[data],Tabela3[data]&lt;=Tabela2[[#This Row],[data]])),Tabela3[],2,FALSE)</f>
        <v>5.0999999999999996</v>
      </c>
      <c r="Q206" s="9">
        <v>45812</v>
      </c>
      <c r="R206" s="10">
        <v>465</v>
      </c>
    </row>
    <row r="207" spans="5:22" x14ac:dyDescent="0.35">
      <c r="E207" s="4">
        <v>45633</v>
      </c>
      <c r="F207" s="3">
        <v>2</v>
      </c>
      <c r="G207" s="3">
        <v>35</v>
      </c>
      <c r="H207" s="7" t="s">
        <v>24</v>
      </c>
      <c r="I207" s="5">
        <f>VLOOKUP(H207,Tabela1[],2,FALSE)*G207</f>
        <v>0</v>
      </c>
      <c r="J207" s="6" t="str">
        <f>IFERROR(G207/VLOOKUP(H207,Tabela1[],3,FALSE),"")</f>
        <v/>
      </c>
      <c r="K207" s="11" cm="1">
        <f t="array" ref="K207">VLOOKUP(MAX(_xlfn._xlws.FILTER(Tabela3[data],Tabela3[data]&lt;=Tabela2[[#This Row],[data]])),Tabela3[],2,FALSE)</f>
        <v>5.0999999999999996</v>
      </c>
      <c r="Q207" s="9">
        <v>45813</v>
      </c>
      <c r="R207" s="10">
        <v>203</v>
      </c>
    </row>
    <row r="208" spans="5:22" x14ac:dyDescent="0.35">
      <c r="E208" s="4">
        <v>45633</v>
      </c>
      <c r="F208" s="3">
        <v>2</v>
      </c>
      <c r="G208" s="3">
        <v>20</v>
      </c>
      <c r="H208" s="7" t="s">
        <v>8</v>
      </c>
      <c r="I208" s="5">
        <f>VLOOKUP(H208,Tabela1[],2,FALSE)*G208</f>
        <v>76.3</v>
      </c>
      <c r="J208" s="6">
        <f>IFERROR(G208/VLOOKUP(H208,Tabela1[],3,FALSE),"")</f>
        <v>0.2635046113306983</v>
      </c>
      <c r="K208" s="11" cm="1">
        <f t="array" ref="K208">VLOOKUP(MAX(_xlfn._xlws.FILTER(Tabela3[data],Tabela3[data]&lt;=Tabela2[[#This Row],[data]])),Tabela3[],2,FALSE)</f>
        <v>5.0999999999999996</v>
      </c>
      <c r="Q208" s="9">
        <v>45814</v>
      </c>
      <c r="R208" s="10">
        <v>381</v>
      </c>
    </row>
    <row r="209" spans="5:18" x14ac:dyDescent="0.35">
      <c r="E209" s="4">
        <v>45633</v>
      </c>
      <c r="F209" s="3">
        <v>2</v>
      </c>
      <c r="G209" s="3">
        <v>4</v>
      </c>
      <c r="H209" s="7" t="s">
        <v>25</v>
      </c>
      <c r="I209" s="5">
        <f>VLOOKUP(H209,Tabela1[],2,FALSE)*G209</f>
        <v>0</v>
      </c>
      <c r="J209" s="6" t="str">
        <f>IFERROR(G209/VLOOKUP(H209,Tabela1[],3,FALSE),"")</f>
        <v/>
      </c>
      <c r="K209" s="11" cm="1">
        <f t="array" ref="K209">VLOOKUP(MAX(_xlfn._xlws.FILTER(Tabela3[data],Tabela3[data]&lt;=Tabela2[[#This Row],[data]])),Tabela3[],2,FALSE)</f>
        <v>5.0999999999999996</v>
      </c>
      <c r="Q209" s="9">
        <v>45815</v>
      </c>
      <c r="R209" s="10">
        <v>523</v>
      </c>
    </row>
    <row r="210" spans="5:18" x14ac:dyDescent="0.35">
      <c r="E210" s="4">
        <v>45633</v>
      </c>
      <c r="F210" s="3">
        <v>3</v>
      </c>
      <c r="G210" s="3">
        <v>5</v>
      </c>
      <c r="H210" s="7" t="s">
        <v>25</v>
      </c>
      <c r="I210" s="5">
        <f>VLOOKUP(H210,Tabela1[],2,FALSE)*G210</f>
        <v>0</v>
      </c>
      <c r="J210" s="6" t="str">
        <f>IFERROR(G210/VLOOKUP(H210,Tabela1[],3,FALSE),"")</f>
        <v/>
      </c>
      <c r="K210" s="11" cm="1">
        <f t="array" ref="K210">VLOOKUP(MAX(_xlfn._xlws.FILTER(Tabela3[data],Tabela3[data]&lt;=Tabela2[[#This Row],[data]])),Tabela3[],2,FALSE)</f>
        <v>5.0999999999999996</v>
      </c>
      <c r="Q210" s="9">
        <v>45816</v>
      </c>
      <c r="R210" s="10">
        <v>391</v>
      </c>
    </row>
    <row r="211" spans="5:18" x14ac:dyDescent="0.35">
      <c r="E211" s="4">
        <v>45633</v>
      </c>
      <c r="F211" s="3">
        <v>4</v>
      </c>
      <c r="G211" s="3">
        <v>75</v>
      </c>
      <c r="H211" s="7" t="s">
        <v>33</v>
      </c>
      <c r="I211" s="5">
        <f>VLOOKUP(H211,Tabela1[],2,FALSE)*G211</f>
        <v>0</v>
      </c>
      <c r="J211" s="6" t="str">
        <f>IFERROR(G211/VLOOKUP(H211,Tabela1[],3,FALSE),"")</f>
        <v/>
      </c>
      <c r="K211" s="11" cm="1">
        <f t="array" ref="K211">VLOOKUP(MAX(_xlfn._xlws.FILTER(Tabela3[data],Tabela3[data]&lt;=Tabela2[[#This Row],[data]])),Tabela3[],2,FALSE)</f>
        <v>5.0999999999999996</v>
      </c>
      <c r="Q211" s="9">
        <v>45817</v>
      </c>
      <c r="R211" s="10">
        <v>555</v>
      </c>
    </row>
    <row r="212" spans="5:18" x14ac:dyDescent="0.35">
      <c r="E212" s="4">
        <v>45633</v>
      </c>
      <c r="F212" s="3">
        <v>4</v>
      </c>
      <c r="G212" s="3">
        <v>51</v>
      </c>
      <c r="H212" s="7" t="s">
        <v>32</v>
      </c>
      <c r="I212" s="5">
        <f>VLOOKUP(H212,Tabela1[],2,FALSE)*G212</f>
        <v>0</v>
      </c>
      <c r="J212" s="6" t="str">
        <f>IFERROR(G212/VLOOKUP(H212,Tabela1[],3,FALSE),"")</f>
        <v/>
      </c>
      <c r="K212" s="11" cm="1">
        <f t="array" ref="K212">VLOOKUP(MAX(_xlfn._xlws.FILTER(Tabela3[data],Tabela3[data]&lt;=Tabela2[[#This Row],[data]])),Tabela3[],2,FALSE)</f>
        <v>5.0999999999999996</v>
      </c>
      <c r="Q212" s="9">
        <v>45818</v>
      </c>
      <c r="R212" s="10">
        <v>565</v>
      </c>
    </row>
    <row r="213" spans="5:18" x14ac:dyDescent="0.35">
      <c r="E213" s="4">
        <v>45633</v>
      </c>
      <c r="F213" s="3">
        <v>5</v>
      </c>
      <c r="G213" s="3">
        <v>36</v>
      </c>
      <c r="H213" s="7" t="s">
        <v>33</v>
      </c>
      <c r="I213" s="5">
        <f>VLOOKUP(H213,Tabela1[],2,FALSE)*G213</f>
        <v>0</v>
      </c>
      <c r="J213" s="6" t="str">
        <f>IFERROR(G213/VLOOKUP(H213,Tabela1[],3,FALSE),"")</f>
        <v/>
      </c>
      <c r="K213" s="11" cm="1">
        <f t="array" ref="K213">VLOOKUP(MAX(_xlfn._xlws.FILTER(Tabela3[data],Tabela3[data]&lt;=Tabela2[[#This Row],[data]])),Tabela3[],2,FALSE)</f>
        <v>5.0999999999999996</v>
      </c>
      <c r="Q213" s="9">
        <v>45819</v>
      </c>
      <c r="R213" s="10">
        <v>423</v>
      </c>
    </row>
    <row r="214" spans="5:18" x14ac:dyDescent="0.35">
      <c r="E214" s="4">
        <v>45634</v>
      </c>
      <c r="F214" s="3">
        <v>1</v>
      </c>
      <c r="G214" s="3">
        <v>58</v>
      </c>
      <c r="H214" s="7" t="s">
        <v>33</v>
      </c>
      <c r="I214" s="5">
        <f>VLOOKUP(H214,Tabela1[],2,FALSE)*G214</f>
        <v>0</v>
      </c>
      <c r="J214" s="6" t="str">
        <f>IFERROR(G214/VLOOKUP(H214,Tabela1[],3,FALSE),"")</f>
        <v/>
      </c>
      <c r="K214" s="11" cm="1">
        <f t="array" ref="K214">VLOOKUP(MAX(_xlfn._xlws.FILTER(Tabela3[data],Tabela3[data]&lt;=Tabela2[[#This Row],[data]])),Tabela3[],2,FALSE)</f>
        <v>5.0999999999999996</v>
      </c>
      <c r="Q214" s="9">
        <v>45820</v>
      </c>
      <c r="R214" s="10">
        <v>335</v>
      </c>
    </row>
    <row r="215" spans="5:18" x14ac:dyDescent="0.35">
      <c r="E215" s="4">
        <v>45634</v>
      </c>
      <c r="F215" s="3">
        <v>1</v>
      </c>
      <c r="G215" s="3">
        <v>7</v>
      </c>
      <c r="H215" s="7" t="s">
        <v>16</v>
      </c>
      <c r="I215" s="5">
        <f>VLOOKUP(H215,Tabela1[],2,FALSE)*G215</f>
        <v>24.22</v>
      </c>
      <c r="J215" s="6" t="str">
        <f>IFERROR(G215/VLOOKUP(H215,Tabela1[],3,FALSE),"")</f>
        <v/>
      </c>
      <c r="K215" s="11" cm="1">
        <f t="array" ref="K215">VLOOKUP(MAX(_xlfn._xlws.FILTER(Tabela3[data],Tabela3[data]&lt;=Tabela2[[#This Row],[data]])),Tabela3[],2,FALSE)</f>
        <v>5.0999999999999996</v>
      </c>
      <c r="Q215" s="9">
        <v>45821</v>
      </c>
      <c r="R215" s="10">
        <v>338</v>
      </c>
    </row>
    <row r="216" spans="5:18" x14ac:dyDescent="0.35">
      <c r="E216" s="4">
        <v>45634</v>
      </c>
      <c r="F216" s="3">
        <v>2</v>
      </c>
      <c r="G216" s="3">
        <v>56</v>
      </c>
      <c r="H216" s="7" t="s">
        <v>31</v>
      </c>
      <c r="I216" s="5">
        <f>VLOOKUP(H216,Tabela1[],2,FALSE)*G216</f>
        <v>0</v>
      </c>
      <c r="J216" s="6" t="str">
        <f>IFERROR(G216/VLOOKUP(H216,Tabela1[],3,FALSE),"")</f>
        <v/>
      </c>
      <c r="K216" s="11" cm="1">
        <f t="array" ref="K216">VLOOKUP(MAX(_xlfn._xlws.FILTER(Tabela3[data],Tabela3[data]&lt;=Tabela2[[#This Row],[data]])),Tabela3[],2,FALSE)</f>
        <v>5.0999999999999996</v>
      </c>
      <c r="Q216" s="9">
        <v>45822</v>
      </c>
      <c r="R216" s="10">
        <v>400</v>
      </c>
    </row>
    <row r="217" spans="5:18" x14ac:dyDescent="0.35">
      <c r="E217" s="4">
        <v>45634</v>
      </c>
      <c r="F217" s="3">
        <v>2</v>
      </c>
      <c r="G217" s="3">
        <v>30</v>
      </c>
      <c r="H217" s="7" t="s">
        <v>8</v>
      </c>
      <c r="I217" s="5">
        <f>VLOOKUP(H217,Tabela1[],2,FALSE)*G217</f>
        <v>114.45</v>
      </c>
      <c r="J217" s="6">
        <f>IFERROR(G217/VLOOKUP(H217,Tabela1[],3,FALSE),"")</f>
        <v>0.39525691699604748</v>
      </c>
      <c r="K217" s="11" cm="1">
        <f t="array" ref="K217">VLOOKUP(MAX(_xlfn._xlws.FILTER(Tabela3[data],Tabela3[data]&lt;=Tabela2[[#This Row],[data]])),Tabela3[],2,FALSE)</f>
        <v>5.0999999999999996</v>
      </c>
      <c r="Q217" s="9">
        <v>45823</v>
      </c>
      <c r="R217" s="10">
        <v>476</v>
      </c>
    </row>
    <row r="218" spans="5:18" x14ac:dyDescent="0.35">
      <c r="E218" s="4">
        <v>45634</v>
      </c>
      <c r="F218" s="3">
        <v>2</v>
      </c>
      <c r="G218" s="3">
        <v>5</v>
      </c>
      <c r="H218" s="7" t="s">
        <v>25</v>
      </c>
      <c r="I218" s="5">
        <f>VLOOKUP(H218,Tabela1[],2,FALSE)*G218</f>
        <v>0</v>
      </c>
      <c r="J218" s="6" t="str">
        <f>IFERROR(G218/VLOOKUP(H218,Tabela1[],3,FALSE),"")</f>
        <v/>
      </c>
      <c r="K218" s="11" cm="1">
        <f t="array" ref="K218">VLOOKUP(MAX(_xlfn._xlws.FILTER(Tabela3[data],Tabela3[data]&lt;=Tabela2[[#This Row],[data]])),Tabela3[],2,FALSE)</f>
        <v>5.0999999999999996</v>
      </c>
      <c r="Q218" s="9">
        <v>45824</v>
      </c>
      <c r="R218" s="10">
        <v>510</v>
      </c>
    </row>
    <row r="219" spans="5:18" x14ac:dyDescent="0.35">
      <c r="E219" s="4">
        <v>45634</v>
      </c>
      <c r="F219" s="3">
        <v>3</v>
      </c>
      <c r="G219" s="3">
        <v>100</v>
      </c>
      <c r="H219" s="7" t="s">
        <v>34</v>
      </c>
      <c r="I219" s="5">
        <f>VLOOKUP(H219,Tabela1[],2,FALSE)*G219</f>
        <v>0</v>
      </c>
      <c r="J219" s="6" t="str">
        <f>IFERROR(G219/VLOOKUP(H219,Tabela1[],3,FALSE),"")</f>
        <v/>
      </c>
      <c r="K219" s="11" cm="1">
        <f t="array" ref="K219">VLOOKUP(MAX(_xlfn._xlws.FILTER(Tabela3[data],Tabela3[data]&lt;=Tabela2[[#This Row],[data]])),Tabela3[],2,FALSE)</f>
        <v>5.0999999999999996</v>
      </c>
      <c r="Q219" s="9">
        <v>45825</v>
      </c>
      <c r="R219" s="10">
        <v>414</v>
      </c>
    </row>
    <row r="220" spans="5:18" x14ac:dyDescent="0.35">
      <c r="E220" s="4">
        <v>45634</v>
      </c>
      <c r="F220" s="3">
        <v>4</v>
      </c>
      <c r="G220" s="3">
        <v>8</v>
      </c>
      <c r="H220" s="7" t="s">
        <v>25</v>
      </c>
      <c r="I220" s="5">
        <f>VLOOKUP(H220,Tabela1[],2,FALSE)*G220</f>
        <v>0</v>
      </c>
      <c r="J220" s="6" t="str">
        <f>IFERROR(G220/VLOOKUP(H220,Tabela1[],3,FALSE),"")</f>
        <v/>
      </c>
      <c r="K220" s="11" cm="1">
        <f t="array" ref="K220">VLOOKUP(MAX(_xlfn._xlws.FILTER(Tabela3[data],Tabela3[data]&lt;=Tabela2[[#This Row],[data]])),Tabela3[],2,FALSE)</f>
        <v>5.0999999999999996</v>
      </c>
      <c r="Q220" s="9">
        <v>45826</v>
      </c>
      <c r="R220" s="10">
        <v>702</v>
      </c>
    </row>
    <row r="221" spans="5:18" x14ac:dyDescent="0.35">
      <c r="E221" s="4">
        <v>45634</v>
      </c>
      <c r="F221" s="3">
        <v>4</v>
      </c>
      <c r="G221" s="3">
        <v>40</v>
      </c>
      <c r="H221" s="7" t="s">
        <v>32</v>
      </c>
      <c r="I221" s="5">
        <f>VLOOKUP(H221,Tabela1[],2,FALSE)*G221</f>
        <v>0</v>
      </c>
      <c r="J221" s="6" t="str">
        <f>IFERROR(G221/VLOOKUP(H221,Tabela1[],3,FALSE),"")</f>
        <v/>
      </c>
      <c r="K221" s="11" cm="1">
        <f t="array" ref="K221">VLOOKUP(MAX(_xlfn._xlws.FILTER(Tabela3[data],Tabela3[data]&lt;=Tabela2[[#This Row],[data]])),Tabela3[],2,FALSE)</f>
        <v>5.0999999999999996</v>
      </c>
      <c r="Q221" s="9">
        <v>45827</v>
      </c>
      <c r="R221" s="10">
        <v>324</v>
      </c>
    </row>
    <row r="222" spans="5:18" x14ac:dyDescent="0.35">
      <c r="E222" s="4">
        <v>45634</v>
      </c>
      <c r="F222" s="3">
        <v>5</v>
      </c>
      <c r="G222" s="3">
        <v>56</v>
      </c>
      <c r="H222" s="7" t="s">
        <v>33</v>
      </c>
      <c r="I222" s="5">
        <f>VLOOKUP(H222,Tabela1[],2,FALSE)*G222</f>
        <v>0</v>
      </c>
      <c r="J222" s="6" t="str">
        <f>IFERROR(G222/VLOOKUP(H222,Tabela1[],3,FALSE),"")</f>
        <v/>
      </c>
      <c r="K222" s="11" cm="1">
        <f t="array" ref="K222">VLOOKUP(MAX(_xlfn._xlws.FILTER(Tabela3[data],Tabela3[data]&lt;=Tabela2[[#This Row],[data]])),Tabela3[],2,FALSE)</f>
        <v>5.0999999999999996</v>
      </c>
      <c r="Q222" s="9">
        <v>45828</v>
      </c>
      <c r="R222" s="10">
        <v>439</v>
      </c>
    </row>
    <row r="223" spans="5:18" x14ac:dyDescent="0.35">
      <c r="E223" s="4">
        <v>45634</v>
      </c>
      <c r="F223" s="3">
        <v>5</v>
      </c>
      <c r="G223" s="3">
        <v>17</v>
      </c>
      <c r="H223" s="7" t="s">
        <v>24</v>
      </c>
      <c r="I223" s="5">
        <f>VLOOKUP(H223,Tabela1[],2,FALSE)*G223</f>
        <v>0</v>
      </c>
      <c r="J223" s="6" t="str">
        <f>IFERROR(G223/VLOOKUP(H223,Tabela1[],3,FALSE),"")</f>
        <v/>
      </c>
      <c r="K223" s="11" cm="1">
        <f t="array" ref="K223">VLOOKUP(MAX(_xlfn._xlws.FILTER(Tabela3[data],Tabela3[data]&lt;=Tabela2[[#This Row],[data]])),Tabela3[],2,FALSE)</f>
        <v>5.0999999999999996</v>
      </c>
      <c r="Q223" s="9">
        <v>45829</v>
      </c>
      <c r="R223" s="10">
        <v>313</v>
      </c>
    </row>
    <row r="224" spans="5:18" x14ac:dyDescent="0.35">
      <c r="E224" s="4">
        <v>45635</v>
      </c>
      <c r="F224" s="3">
        <v>1</v>
      </c>
      <c r="G224" s="3">
        <v>100</v>
      </c>
      <c r="H224" s="7" t="s">
        <v>34</v>
      </c>
      <c r="I224" s="5">
        <f>VLOOKUP(H224,Tabela1[],2,FALSE)*G224</f>
        <v>0</v>
      </c>
      <c r="J224" s="6" t="str">
        <f>IFERROR(G224/VLOOKUP(H224,Tabela1[],3,FALSE),"")</f>
        <v/>
      </c>
      <c r="K224" s="11" cm="1">
        <f t="array" ref="K224">VLOOKUP(MAX(_xlfn._xlws.FILTER(Tabela3[data],Tabela3[data]&lt;=Tabela2[[#This Row],[data]])),Tabela3[],2,FALSE)</f>
        <v>5.0999999999999996</v>
      </c>
      <c r="Q224" s="9">
        <v>45830</v>
      </c>
      <c r="R224" s="10">
        <v>385</v>
      </c>
    </row>
    <row r="225" spans="5:18" x14ac:dyDescent="0.35">
      <c r="E225" s="4">
        <v>45635</v>
      </c>
      <c r="F225" s="3">
        <v>2</v>
      </c>
      <c r="G225" s="3">
        <v>18</v>
      </c>
      <c r="H225" s="7" t="s">
        <v>24</v>
      </c>
      <c r="I225" s="5">
        <f>VLOOKUP(H225,Tabela1[],2,FALSE)*G225</f>
        <v>0</v>
      </c>
      <c r="J225" s="6" t="str">
        <f>IFERROR(G225/VLOOKUP(H225,Tabela1[],3,FALSE),"")</f>
        <v/>
      </c>
      <c r="K225" s="11" cm="1">
        <f t="array" ref="K225">VLOOKUP(MAX(_xlfn._xlws.FILTER(Tabela3[data],Tabela3[data]&lt;=Tabela2[[#This Row],[data]])),Tabela3[],2,FALSE)</f>
        <v>5.0999999999999996</v>
      </c>
      <c r="Q225" s="9">
        <v>45831</v>
      </c>
      <c r="R225" s="10">
        <v>456</v>
      </c>
    </row>
    <row r="226" spans="5:18" x14ac:dyDescent="0.35">
      <c r="E226" s="4">
        <v>45635</v>
      </c>
      <c r="F226" s="3">
        <v>2</v>
      </c>
      <c r="G226" s="3">
        <v>10</v>
      </c>
      <c r="H226" s="7" t="s">
        <v>8</v>
      </c>
      <c r="I226" s="5">
        <f>VLOOKUP(H226,Tabela1[],2,FALSE)*G226</f>
        <v>38.15</v>
      </c>
      <c r="J226" s="6">
        <f>IFERROR(G226/VLOOKUP(H226,Tabela1[],3,FALSE),"")</f>
        <v>0.13175230566534915</v>
      </c>
      <c r="K226" s="11" cm="1">
        <f t="array" ref="K226">VLOOKUP(MAX(_xlfn._xlws.FILTER(Tabela3[data],Tabela3[data]&lt;=Tabela2[[#This Row],[data]])),Tabela3[],2,FALSE)</f>
        <v>5.0999999999999996</v>
      </c>
      <c r="Q226" s="9">
        <v>45832</v>
      </c>
      <c r="R226" s="10">
        <v>325</v>
      </c>
    </row>
    <row r="227" spans="5:18" x14ac:dyDescent="0.35">
      <c r="E227" s="4">
        <v>45635</v>
      </c>
      <c r="F227" s="3">
        <v>2</v>
      </c>
      <c r="G227" s="3">
        <v>1</v>
      </c>
      <c r="H227" s="7" t="s">
        <v>25</v>
      </c>
      <c r="I227" s="5">
        <f>VLOOKUP(H227,Tabela1[],2,FALSE)*G227</f>
        <v>0</v>
      </c>
      <c r="J227" s="6" t="str">
        <f>IFERROR(G227/VLOOKUP(H227,Tabela1[],3,FALSE),"")</f>
        <v/>
      </c>
      <c r="K227" s="11" cm="1">
        <f t="array" ref="K227">VLOOKUP(MAX(_xlfn._xlws.FILTER(Tabela3[data],Tabela3[data]&lt;=Tabela2[[#This Row],[data]])),Tabela3[],2,FALSE)</f>
        <v>5.0999999999999996</v>
      </c>
      <c r="Q227" s="9">
        <v>45833</v>
      </c>
      <c r="R227" s="10">
        <v>583</v>
      </c>
    </row>
    <row r="228" spans="5:18" x14ac:dyDescent="0.35">
      <c r="E228" s="4">
        <v>45635</v>
      </c>
      <c r="F228" s="3">
        <v>3</v>
      </c>
      <c r="G228" s="3">
        <v>76</v>
      </c>
      <c r="H228" s="7" t="s">
        <v>30</v>
      </c>
      <c r="I228" s="5">
        <f>VLOOKUP(H228,Tabela1[],2,FALSE)*G228</f>
        <v>0</v>
      </c>
      <c r="J228" s="6" t="str">
        <f>IFERROR(G228/VLOOKUP(H228,Tabela1[],3,FALSE),"")</f>
        <v/>
      </c>
      <c r="K228" s="11" cm="1">
        <f t="array" ref="K228">VLOOKUP(MAX(_xlfn._xlws.FILTER(Tabela3[data],Tabela3[data]&lt;=Tabela2[[#This Row],[data]])),Tabela3[],2,FALSE)</f>
        <v>5.0999999999999996</v>
      </c>
      <c r="Q228" s="9">
        <v>45834</v>
      </c>
      <c r="R228" s="10">
        <v>430</v>
      </c>
    </row>
    <row r="229" spans="5:18" x14ac:dyDescent="0.35">
      <c r="E229" s="4">
        <v>45635</v>
      </c>
      <c r="F229" s="3">
        <v>4</v>
      </c>
      <c r="G229" s="3">
        <v>35</v>
      </c>
      <c r="H229" s="7" t="s">
        <v>32</v>
      </c>
      <c r="I229" s="5">
        <f>VLOOKUP(H229,Tabela1[],2,FALSE)*G229</f>
        <v>0</v>
      </c>
      <c r="J229" s="6" t="str">
        <f>IFERROR(G229/VLOOKUP(H229,Tabela1[],3,FALSE),"")</f>
        <v/>
      </c>
      <c r="K229" s="11" cm="1">
        <f t="array" ref="K229">VLOOKUP(MAX(_xlfn._xlws.FILTER(Tabela3[data],Tabela3[data]&lt;=Tabela2[[#This Row],[data]])),Tabela3[],2,FALSE)</f>
        <v>5.0999999999999996</v>
      </c>
      <c r="Q229" s="9">
        <v>45835</v>
      </c>
      <c r="R229" s="10">
        <v>450</v>
      </c>
    </row>
    <row r="230" spans="5:18" x14ac:dyDescent="0.35">
      <c r="E230" s="4">
        <v>45635</v>
      </c>
      <c r="F230" s="3">
        <v>4</v>
      </c>
      <c r="G230" s="3">
        <v>5</v>
      </c>
      <c r="H230" s="7" t="s">
        <v>25</v>
      </c>
      <c r="I230" s="5">
        <f>VLOOKUP(H230,Tabela1[],2,FALSE)*G230</f>
        <v>0</v>
      </c>
      <c r="J230" s="6" t="str">
        <f>IFERROR(G230/VLOOKUP(H230,Tabela1[],3,FALSE),"")</f>
        <v/>
      </c>
      <c r="K230" s="11" cm="1">
        <f t="array" ref="K230">VLOOKUP(MAX(_xlfn._xlws.FILTER(Tabela3[data],Tabela3[data]&lt;=Tabela2[[#This Row],[data]])),Tabela3[],2,FALSE)</f>
        <v>5.0999999999999996</v>
      </c>
      <c r="Q230" s="9">
        <v>45836</v>
      </c>
      <c r="R230" s="10">
        <v>500</v>
      </c>
    </row>
    <row r="231" spans="5:18" x14ac:dyDescent="0.35">
      <c r="E231" s="4">
        <v>45635</v>
      </c>
      <c r="F231" s="3">
        <v>5</v>
      </c>
      <c r="G231" s="3">
        <v>150</v>
      </c>
      <c r="H231" s="7" t="s">
        <v>34</v>
      </c>
      <c r="I231" s="5">
        <f>VLOOKUP(H231,Tabela1[],2,FALSE)*G231</f>
        <v>0</v>
      </c>
      <c r="J231" s="6" t="str">
        <f>IFERROR(G231/VLOOKUP(H231,Tabela1[],3,FALSE),"")</f>
        <v/>
      </c>
      <c r="K231" s="11" cm="1">
        <f t="array" ref="K231">VLOOKUP(MAX(_xlfn._xlws.FILTER(Tabela3[data],Tabela3[data]&lt;=Tabela2[[#This Row],[data]])),Tabela3[],2,FALSE)</f>
        <v>5.0999999999999996</v>
      </c>
      <c r="Q231" s="9">
        <v>45837</v>
      </c>
      <c r="R231" s="10">
        <v>497</v>
      </c>
    </row>
    <row r="232" spans="5:18" x14ac:dyDescent="0.35">
      <c r="E232" s="4">
        <v>45636</v>
      </c>
      <c r="F232" s="3">
        <v>1</v>
      </c>
      <c r="G232" s="3">
        <v>1</v>
      </c>
      <c r="H232" s="7" t="s">
        <v>25</v>
      </c>
      <c r="I232" s="5">
        <f>VLOOKUP(H232,Tabela1[],2,FALSE)*G232</f>
        <v>0</v>
      </c>
      <c r="J232" s="6" t="str">
        <f>IFERROR(G232/VLOOKUP(H232,Tabela1[],3,FALSE),"")</f>
        <v/>
      </c>
      <c r="K232" s="11" cm="1">
        <f t="array" ref="K232">VLOOKUP(MAX(_xlfn._xlws.FILTER(Tabela3[data],Tabela3[data]&lt;=Tabela2[[#This Row],[data]])),Tabela3[],2,FALSE)</f>
        <v>5.0999999999999996</v>
      </c>
      <c r="Q232" s="9">
        <v>45838</v>
      </c>
      <c r="R232" s="10">
        <v>520</v>
      </c>
    </row>
    <row r="233" spans="5:18" x14ac:dyDescent="0.35">
      <c r="E233" s="4">
        <v>45636</v>
      </c>
      <c r="F233" s="3">
        <v>1</v>
      </c>
      <c r="G233" s="3">
        <v>61</v>
      </c>
      <c r="H233" s="7" t="s">
        <v>30</v>
      </c>
      <c r="I233" s="5">
        <f>VLOOKUP(H233,Tabela1[],2,FALSE)*G233</f>
        <v>0</v>
      </c>
      <c r="J233" s="6" t="str">
        <f>IFERROR(G233/VLOOKUP(H233,Tabela1[],3,FALSE),"")</f>
        <v/>
      </c>
      <c r="K233" s="11" cm="1">
        <f t="array" ref="K233">VLOOKUP(MAX(_xlfn._xlws.FILTER(Tabela3[data],Tabela3[data]&lt;=Tabela2[[#This Row],[data]])),Tabela3[],2,FALSE)</f>
        <v>5.0999999999999996</v>
      </c>
      <c r="Q233" s="9">
        <v>45839</v>
      </c>
      <c r="R233" s="10">
        <v>272</v>
      </c>
    </row>
    <row r="234" spans="5:18" x14ac:dyDescent="0.35">
      <c r="E234" s="4">
        <v>45636</v>
      </c>
      <c r="F234" s="3">
        <v>2</v>
      </c>
      <c r="G234" s="3">
        <v>7</v>
      </c>
      <c r="H234" s="7" t="s">
        <v>16</v>
      </c>
      <c r="I234" s="5">
        <f>VLOOKUP(H234,Tabela1[],2,FALSE)*G234</f>
        <v>24.22</v>
      </c>
      <c r="J234" s="6" t="str">
        <f>IFERROR(G234/VLOOKUP(H234,Tabela1[],3,FALSE),"")</f>
        <v/>
      </c>
      <c r="K234" s="11" cm="1">
        <f t="array" ref="K234">VLOOKUP(MAX(_xlfn._xlws.FILTER(Tabela3[data],Tabela3[data]&lt;=Tabela2[[#This Row],[data]])),Tabela3[],2,FALSE)</f>
        <v>5.0999999999999996</v>
      </c>
      <c r="Q234" s="9">
        <v>45840</v>
      </c>
      <c r="R234" s="10">
        <v>509</v>
      </c>
    </row>
    <row r="235" spans="5:18" x14ac:dyDescent="0.35">
      <c r="E235" s="4">
        <v>45636</v>
      </c>
      <c r="F235" s="3">
        <v>2</v>
      </c>
      <c r="G235" s="3">
        <v>21</v>
      </c>
      <c r="H235" s="7" t="s">
        <v>8</v>
      </c>
      <c r="I235" s="5">
        <f>VLOOKUP(H235,Tabela1[],2,FALSE)*G235</f>
        <v>80.114999999999995</v>
      </c>
      <c r="J235" s="6">
        <f>IFERROR(G235/VLOOKUP(H235,Tabela1[],3,FALSE),"")</f>
        <v>0.27667984189723321</v>
      </c>
      <c r="K235" s="11" cm="1">
        <f t="array" ref="K235">VLOOKUP(MAX(_xlfn._xlws.FILTER(Tabela3[data],Tabela3[data]&lt;=Tabela2[[#This Row],[data]])),Tabela3[],2,FALSE)</f>
        <v>5.0999999999999996</v>
      </c>
      <c r="Q235" s="9">
        <v>45841</v>
      </c>
      <c r="R235" s="10">
        <v>259</v>
      </c>
    </row>
    <row r="236" spans="5:18" x14ac:dyDescent="0.35">
      <c r="E236" s="4">
        <v>45636</v>
      </c>
      <c r="F236" s="3">
        <v>2</v>
      </c>
      <c r="G236" s="3">
        <v>7</v>
      </c>
      <c r="H236" s="7" t="s">
        <v>25</v>
      </c>
      <c r="I236" s="5">
        <f>VLOOKUP(H236,Tabela1[],2,FALSE)*G236</f>
        <v>0</v>
      </c>
      <c r="J236" s="6" t="str">
        <f>IFERROR(G236/VLOOKUP(H236,Tabela1[],3,FALSE),"")</f>
        <v/>
      </c>
      <c r="K236" s="11" cm="1">
        <f t="array" ref="K236">VLOOKUP(MAX(_xlfn._xlws.FILTER(Tabela3[data],Tabela3[data]&lt;=Tabela2[[#This Row],[data]])),Tabela3[],2,FALSE)</f>
        <v>5.0999999999999996</v>
      </c>
      <c r="Q236" s="9">
        <v>45842</v>
      </c>
      <c r="R236" s="10">
        <v>448</v>
      </c>
    </row>
    <row r="237" spans="5:18" x14ac:dyDescent="0.35">
      <c r="E237" s="4">
        <v>45636</v>
      </c>
      <c r="F237" s="3">
        <v>3</v>
      </c>
      <c r="G237" s="3">
        <v>61</v>
      </c>
      <c r="H237" s="7" t="s">
        <v>34</v>
      </c>
      <c r="I237" s="5">
        <f>VLOOKUP(H237,Tabela1[],2,FALSE)*G237</f>
        <v>0</v>
      </c>
      <c r="J237" s="6" t="str">
        <f>IFERROR(G237/VLOOKUP(H237,Tabela1[],3,FALSE),"")</f>
        <v/>
      </c>
      <c r="K237" s="11" cm="1">
        <f t="array" ref="K237">VLOOKUP(MAX(_xlfn._xlws.FILTER(Tabela3[data],Tabela3[data]&lt;=Tabela2[[#This Row],[data]])),Tabela3[],2,FALSE)</f>
        <v>5.0999999999999996</v>
      </c>
      <c r="Q237" s="9">
        <v>45843</v>
      </c>
      <c r="R237" s="10">
        <v>301</v>
      </c>
    </row>
    <row r="238" spans="5:18" x14ac:dyDescent="0.35">
      <c r="E238" s="4">
        <v>45636</v>
      </c>
      <c r="F238" s="3">
        <v>3</v>
      </c>
      <c r="G238" s="3">
        <v>61</v>
      </c>
      <c r="H238" s="7" t="s">
        <v>23</v>
      </c>
      <c r="I238" s="5">
        <f>VLOOKUP(H238,Tabela1[],2,FALSE)*G238</f>
        <v>0</v>
      </c>
      <c r="J238" s="6">
        <f>IFERROR(G238/VLOOKUP(H238,Tabela1[],3,FALSE),"")</f>
        <v>0.29643628509719222</v>
      </c>
      <c r="K238" s="11" cm="1">
        <f t="array" ref="K238">VLOOKUP(MAX(_xlfn._xlws.FILTER(Tabela3[data],Tabela3[data]&lt;=Tabela2[[#This Row],[data]])),Tabela3[],2,FALSE)</f>
        <v>5.0999999999999996</v>
      </c>
      <c r="Q238" s="9">
        <v>45844</v>
      </c>
      <c r="R238" s="10">
        <v>578</v>
      </c>
    </row>
    <row r="239" spans="5:18" x14ac:dyDescent="0.35">
      <c r="E239" s="4">
        <v>45636</v>
      </c>
      <c r="F239" s="3">
        <v>4</v>
      </c>
      <c r="G239" s="3">
        <v>35</v>
      </c>
      <c r="H239" s="7" t="s">
        <v>32</v>
      </c>
      <c r="I239" s="5">
        <f>VLOOKUP(H239,Tabela1[],2,FALSE)*G239</f>
        <v>0</v>
      </c>
      <c r="J239" s="6" t="str">
        <f>IFERROR(G239/VLOOKUP(H239,Tabela1[],3,FALSE),"")</f>
        <v/>
      </c>
      <c r="K239" s="11" cm="1">
        <f t="array" ref="K239">VLOOKUP(MAX(_xlfn._xlws.FILTER(Tabela3[data],Tabela3[data]&lt;=Tabela2[[#This Row],[data]])),Tabela3[],2,FALSE)</f>
        <v>5.0999999999999996</v>
      </c>
      <c r="Q239" s="9">
        <v>45845</v>
      </c>
      <c r="R239" s="10">
        <v>499</v>
      </c>
    </row>
    <row r="240" spans="5:18" x14ac:dyDescent="0.35">
      <c r="E240" s="4">
        <v>45636</v>
      </c>
      <c r="F240" s="3">
        <v>5</v>
      </c>
      <c r="G240" s="3">
        <v>100</v>
      </c>
      <c r="H240" s="7" t="s">
        <v>30</v>
      </c>
      <c r="I240" s="5">
        <f>VLOOKUP(H240,Tabela1[],2,FALSE)*G240</f>
        <v>0</v>
      </c>
      <c r="J240" s="6" t="str">
        <f>IFERROR(G240/VLOOKUP(H240,Tabela1[],3,FALSE),"")</f>
        <v/>
      </c>
      <c r="K240" s="11" cm="1">
        <f t="array" ref="K240">VLOOKUP(MAX(_xlfn._xlws.FILTER(Tabela3[data],Tabela3[data]&lt;=Tabela2[[#This Row],[data]])),Tabela3[],2,FALSE)</f>
        <v>5.0999999999999996</v>
      </c>
      <c r="Q240" s="9">
        <v>45846</v>
      </c>
      <c r="R240" s="10">
        <v>471</v>
      </c>
    </row>
    <row r="241" spans="5:18" x14ac:dyDescent="0.35">
      <c r="E241" s="4">
        <v>45636</v>
      </c>
      <c r="F241" s="3">
        <v>5</v>
      </c>
      <c r="G241" s="3">
        <v>5</v>
      </c>
      <c r="H241" s="7" t="s">
        <v>25</v>
      </c>
      <c r="I241" s="5">
        <f>VLOOKUP(H241,Tabela1[],2,FALSE)*G241</f>
        <v>0</v>
      </c>
      <c r="J241" s="6" t="str">
        <f>IFERROR(G241/VLOOKUP(H241,Tabela1[],3,FALSE),"")</f>
        <v/>
      </c>
      <c r="K241" s="11" cm="1">
        <f t="array" ref="K241">VLOOKUP(MAX(_xlfn._xlws.FILTER(Tabela3[data],Tabela3[data]&lt;=Tabela2[[#This Row],[data]])),Tabela3[],2,FALSE)</f>
        <v>5.0999999999999996</v>
      </c>
      <c r="Q241" s="9">
        <v>45847</v>
      </c>
      <c r="R241" s="10">
        <v>391</v>
      </c>
    </row>
    <row r="242" spans="5:18" x14ac:dyDescent="0.35">
      <c r="E242" s="4">
        <v>45637</v>
      </c>
      <c r="F242" s="3">
        <v>1</v>
      </c>
      <c r="G242" s="3">
        <v>2</v>
      </c>
      <c r="H242" s="7" t="s">
        <v>25</v>
      </c>
      <c r="I242" s="5">
        <f>VLOOKUP(H242,Tabela1[],2,FALSE)*G242</f>
        <v>0</v>
      </c>
      <c r="J242" s="6" t="str">
        <f>IFERROR(G242/VLOOKUP(H242,Tabela1[],3,FALSE),"")</f>
        <v/>
      </c>
      <c r="K242" s="11" cm="1">
        <f t="array" ref="K242">VLOOKUP(MAX(_xlfn._xlws.FILTER(Tabela3[data],Tabela3[data]&lt;=Tabela2[[#This Row],[data]])),Tabela3[],2,FALSE)</f>
        <v>5.0999999999999996</v>
      </c>
      <c r="Q242" s="9">
        <v>45848</v>
      </c>
      <c r="R242" s="10">
        <v>306</v>
      </c>
    </row>
    <row r="243" spans="5:18" x14ac:dyDescent="0.35">
      <c r="E243" s="4">
        <v>45637</v>
      </c>
      <c r="F243" s="3">
        <v>1</v>
      </c>
      <c r="G243" s="3">
        <v>75</v>
      </c>
      <c r="H243" s="7" t="s">
        <v>30</v>
      </c>
      <c r="I243" s="5">
        <f>VLOOKUP(H243,Tabela1[],2,FALSE)*G243</f>
        <v>0</v>
      </c>
      <c r="J243" s="6" t="str">
        <f>IFERROR(G243/VLOOKUP(H243,Tabela1[],3,FALSE),"")</f>
        <v/>
      </c>
      <c r="K243" s="11" cm="1">
        <f t="array" ref="K243">VLOOKUP(MAX(_xlfn._xlws.FILTER(Tabela3[data],Tabela3[data]&lt;=Tabela2[[#This Row],[data]])),Tabela3[],2,FALSE)</f>
        <v>5.0999999999999996</v>
      </c>
      <c r="Q243" s="9">
        <v>45849</v>
      </c>
      <c r="R243" s="10">
        <v>340</v>
      </c>
    </row>
    <row r="244" spans="5:18" x14ac:dyDescent="0.35">
      <c r="E244" s="4">
        <v>45637</v>
      </c>
      <c r="F244" s="3">
        <v>2</v>
      </c>
      <c r="G244" s="3">
        <v>35</v>
      </c>
      <c r="H244" s="7" t="s">
        <v>35</v>
      </c>
      <c r="I244" s="5">
        <f>VLOOKUP(H244,Tabela1[],2,FALSE)*G244</f>
        <v>0</v>
      </c>
      <c r="J244" s="6" t="str">
        <f>IFERROR(G244/VLOOKUP(H244,Tabela1[],3,FALSE),"")</f>
        <v/>
      </c>
      <c r="K244" s="11" cm="1">
        <f t="array" ref="K244">VLOOKUP(MAX(_xlfn._xlws.FILTER(Tabela3[data],Tabela3[data]&lt;=Tabela2[[#This Row],[data]])),Tabela3[],2,FALSE)</f>
        <v>5.0999999999999996</v>
      </c>
      <c r="Q244" s="9">
        <v>45850</v>
      </c>
      <c r="R244" s="10">
        <v>285</v>
      </c>
    </row>
    <row r="245" spans="5:18" x14ac:dyDescent="0.35">
      <c r="E245" s="4">
        <v>45637</v>
      </c>
      <c r="F245" s="3">
        <v>2</v>
      </c>
      <c r="G245" s="3">
        <v>35</v>
      </c>
      <c r="H245" s="7" t="s">
        <v>8</v>
      </c>
      <c r="I245" s="5">
        <f>VLOOKUP(H245,Tabela1[],2,FALSE)*G245</f>
        <v>133.52500000000001</v>
      </c>
      <c r="J245" s="6">
        <f>IFERROR(G245/VLOOKUP(H245,Tabela1[],3,FALSE),"")</f>
        <v>0.46113306982872204</v>
      </c>
      <c r="K245" s="11" cm="1">
        <f t="array" ref="K245">VLOOKUP(MAX(_xlfn._xlws.FILTER(Tabela3[data],Tabela3[data]&lt;=Tabela2[[#This Row],[data]])),Tabela3[],2,FALSE)</f>
        <v>5.0999999999999996</v>
      </c>
      <c r="Q245" s="9">
        <v>45851</v>
      </c>
      <c r="R245" s="10">
        <v>309</v>
      </c>
    </row>
    <row r="246" spans="5:18" x14ac:dyDescent="0.35">
      <c r="E246" s="4">
        <v>45637</v>
      </c>
      <c r="F246" s="3">
        <v>2</v>
      </c>
      <c r="G246" s="3">
        <v>2</v>
      </c>
      <c r="H246" s="7" t="s">
        <v>25</v>
      </c>
      <c r="I246" s="5">
        <f>VLOOKUP(H246,Tabela1[],2,FALSE)*G246</f>
        <v>0</v>
      </c>
      <c r="J246" s="6" t="str">
        <f>IFERROR(G246/VLOOKUP(H246,Tabela1[],3,FALSE),"")</f>
        <v/>
      </c>
      <c r="K246" s="11" cm="1">
        <f t="array" ref="K246">VLOOKUP(MAX(_xlfn._xlws.FILTER(Tabela3[data],Tabela3[data]&lt;=Tabela2[[#This Row],[data]])),Tabela3[],2,FALSE)</f>
        <v>5.0999999999999996</v>
      </c>
      <c r="Q246" s="9">
        <v>45852</v>
      </c>
      <c r="R246" s="10">
        <v>458</v>
      </c>
    </row>
    <row r="247" spans="5:18" x14ac:dyDescent="0.35">
      <c r="E247" s="4">
        <v>45637</v>
      </c>
      <c r="F247" s="3">
        <v>3</v>
      </c>
      <c r="G247" s="3">
        <v>2</v>
      </c>
      <c r="H247" s="7" t="s">
        <v>25</v>
      </c>
      <c r="I247" s="5">
        <f>VLOOKUP(H247,Tabela1[],2,FALSE)*G247</f>
        <v>0</v>
      </c>
      <c r="J247" s="6" t="str">
        <f>IFERROR(G247/VLOOKUP(H247,Tabela1[],3,FALSE),"")</f>
        <v/>
      </c>
      <c r="K247" s="11" cm="1">
        <f t="array" ref="K247">VLOOKUP(MAX(_xlfn._xlws.FILTER(Tabela3[data],Tabela3[data]&lt;=Tabela2[[#This Row],[data]])),Tabela3[],2,FALSE)</f>
        <v>5.0999999999999996</v>
      </c>
      <c r="Q247" s="9">
        <v>45853</v>
      </c>
      <c r="R247" s="10">
        <v>512</v>
      </c>
    </row>
    <row r="248" spans="5:18" x14ac:dyDescent="0.35">
      <c r="E248" s="4">
        <v>45637</v>
      </c>
      <c r="F248" s="3">
        <v>3</v>
      </c>
      <c r="G248" s="3">
        <v>58</v>
      </c>
      <c r="H248" s="7" t="s">
        <v>23</v>
      </c>
      <c r="I248" s="5">
        <f>VLOOKUP(H248,Tabela1[],2,FALSE)*G248</f>
        <v>0</v>
      </c>
      <c r="J248" s="6">
        <f>IFERROR(G248/VLOOKUP(H248,Tabela1[],3,FALSE),"")</f>
        <v>0.28185745140388768</v>
      </c>
      <c r="K248" s="11" cm="1">
        <f t="array" ref="K248">VLOOKUP(MAX(_xlfn._xlws.FILTER(Tabela3[data],Tabela3[data]&lt;=Tabela2[[#This Row],[data]])),Tabela3[],2,FALSE)</f>
        <v>5.0999999999999996</v>
      </c>
      <c r="Q248" s="9">
        <v>45854</v>
      </c>
      <c r="R248" s="10">
        <v>244</v>
      </c>
    </row>
    <row r="249" spans="5:18" x14ac:dyDescent="0.35">
      <c r="E249" s="4">
        <v>45637</v>
      </c>
      <c r="F249" s="3">
        <v>4</v>
      </c>
      <c r="G249" s="3">
        <v>64</v>
      </c>
      <c r="H249" s="7" t="s">
        <v>35</v>
      </c>
      <c r="I249" s="5">
        <f>VLOOKUP(H249,Tabela1[],2,FALSE)*G249</f>
        <v>0</v>
      </c>
      <c r="J249" s="6" t="str">
        <f>IFERROR(G249/VLOOKUP(H249,Tabela1[],3,FALSE),"")</f>
        <v/>
      </c>
      <c r="K249" s="11" cm="1">
        <f t="array" ref="K249">VLOOKUP(MAX(_xlfn._xlws.FILTER(Tabela3[data],Tabela3[data]&lt;=Tabela2[[#This Row],[data]])),Tabela3[],2,FALSE)</f>
        <v>5.0999999999999996</v>
      </c>
      <c r="Q249" s="9">
        <v>45855</v>
      </c>
      <c r="R249" s="10">
        <v>522</v>
      </c>
    </row>
    <row r="250" spans="5:18" x14ac:dyDescent="0.35">
      <c r="E250" s="4">
        <v>45637</v>
      </c>
      <c r="F250" s="3">
        <v>4</v>
      </c>
      <c r="G250" s="3">
        <v>4</v>
      </c>
      <c r="H250" s="7" t="s">
        <v>36</v>
      </c>
      <c r="I250" s="5">
        <f>VLOOKUP(H250,Tabela1[],2,FALSE)*G250</f>
        <v>0</v>
      </c>
      <c r="J250" s="6" t="str">
        <f>IFERROR(G250/VLOOKUP(H250,Tabela1[],3,FALSE),"")</f>
        <v/>
      </c>
      <c r="K250" s="11" cm="1">
        <f t="array" ref="K250">VLOOKUP(MAX(_xlfn._xlws.FILTER(Tabela3[data],Tabela3[data]&lt;=Tabela2[[#This Row],[data]])),Tabela3[],2,FALSE)</f>
        <v>5.0999999999999996</v>
      </c>
      <c r="Q250" s="9">
        <v>45856</v>
      </c>
      <c r="R250" s="10">
        <v>451</v>
      </c>
    </row>
    <row r="251" spans="5:18" x14ac:dyDescent="0.35">
      <c r="E251" s="4">
        <v>45637</v>
      </c>
      <c r="F251" s="3">
        <v>5</v>
      </c>
      <c r="G251" s="3">
        <v>108</v>
      </c>
      <c r="H251" s="7" t="s">
        <v>30</v>
      </c>
      <c r="I251" s="5">
        <f>VLOOKUP(H251,Tabela1[],2,FALSE)*G251</f>
        <v>0</v>
      </c>
      <c r="J251" s="6" t="str">
        <f>IFERROR(G251/VLOOKUP(H251,Tabela1[],3,FALSE),"")</f>
        <v/>
      </c>
      <c r="K251" s="11" cm="1">
        <f t="array" ref="K251">VLOOKUP(MAX(_xlfn._xlws.FILTER(Tabela3[data],Tabela3[data]&lt;=Tabela2[[#This Row],[data]])),Tabela3[],2,FALSE)</f>
        <v>5.0999999999999996</v>
      </c>
      <c r="Q251" s="9">
        <v>45857</v>
      </c>
      <c r="R251" s="10">
        <v>458</v>
      </c>
    </row>
    <row r="252" spans="5:18" x14ac:dyDescent="0.35">
      <c r="E252" s="4">
        <v>45637</v>
      </c>
      <c r="F252" s="3">
        <v>5</v>
      </c>
      <c r="G252" s="3">
        <v>1</v>
      </c>
      <c r="H252" s="7" t="s">
        <v>36</v>
      </c>
      <c r="I252" s="5">
        <f>VLOOKUP(H252,Tabela1[],2,FALSE)*G252</f>
        <v>0</v>
      </c>
      <c r="J252" s="6" t="str">
        <f>IFERROR(G252/VLOOKUP(H252,Tabela1[],3,FALSE),"")</f>
        <v/>
      </c>
      <c r="K252" s="11" cm="1">
        <f t="array" ref="K252">VLOOKUP(MAX(_xlfn._xlws.FILTER(Tabela3[data],Tabela3[data]&lt;=Tabela2[[#This Row],[data]])),Tabela3[],2,FALSE)</f>
        <v>5.0999999999999996</v>
      </c>
      <c r="Q252" s="9">
        <v>45858</v>
      </c>
      <c r="R252" s="10">
        <v>409</v>
      </c>
    </row>
    <row r="253" spans="5:18" x14ac:dyDescent="0.35">
      <c r="E253" s="4">
        <v>45638</v>
      </c>
      <c r="F253" s="3">
        <v>1</v>
      </c>
      <c r="G253" s="3">
        <v>4</v>
      </c>
      <c r="H253" s="7" t="s">
        <v>36</v>
      </c>
      <c r="I253" s="5">
        <f>VLOOKUP(H253,Tabela1[],2,FALSE)*G253</f>
        <v>0</v>
      </c>
      <c r="J253" s="6" t="str">
        <f>IFERROR(G253/VLOOKUP(H253,Tabela1[],3,FALSE),"")</f>
        <v/>
      </c>
      <c r="K253" s="11" cm="1">
        <f t="array" ref="K253">VLOOKUP(MAX(_xlfn._xlws.FILTER(Tabela3[data],Tabela3[data]&lt;=Tabela2[[#This Row],[data]])),Tabela3[],2,FALSE)</f>
        <v>5.0999999999999996</v>
      </c>
      <c r="Q253" s="9">
        <v>45859</v>
      </c>
      <c r="R253" s="10">
        <v>347</v>
      </c>
    </row>
    <row r="254" spans="5:18" x14ac:dyDescent="0.35">
      <c r="E254" s="4">
        <v>45638</v>
      </c>
      <c r="F254" s="3">
        <v>1</v>
      </c>
      <c r="G254" s="3">
        <v>100</v>
      </c>
      <c r="H254" s="7" t="s">
        <v>23</v>
      </c>
      <c r="I254" s="5">
        <f>VLOOKUP(H254,Tabela1[],2,FALSE)*G254</f>
        <v>0</v>
      </c>
      <c r="J254" s="6">
        <f>IFERROR(G254/VLOOKUP(H254,Tabela1[],3,FALSE),"")</f>
        <v>0.48596112311015122</v>
      </c>
      <c r="K254" s="11" cm="1">
        <f t="array" ref="K254">VLOOKUP(MAX(_xlfn._xlws.FILTER(Tabela3[data],Tabela3[data]&lt;=Tabela2[[#This Row],[data]])),Tabela3[],2,FALSE)</f>
        <v>5.0999999999999996</v>
      </c>
      <c r="Q254" s="9">
        <v>45860</v>
      </c>
      <c r="R254" s="10">
        <v>351</v>
      </c>
    </row>
    <row r="255" spans="5:18" x14ac:dyDescent="0.35">
      <c r="E255" s="4">
        <v>45638</v>
      </c>
      <c r="F255" s="3">
        <v>2</v>
      </c>
      <c r="G255" s="3">
        <v>10</v>
      </c>
      <c r="H255" s="7" t="s">
        <v>37</v>
      </c>
      <c r="I255" s="5">
        <f>VLOOKUP(H255,Tabela1[],2,FALSE)*G255</f>
        <v>0</v>
      </c>
      <c r="J255" s="6" t="str">
        <f>IFERROR(G255/VLOOKUP(H255,Tabela1[],3,FALSE),"")</f>
        <v/>
      </c>
      <c r="K255" s="11" cm="1">
        <f t="array" ref="K255">VLOOKUP(MAX(_xlfn._xlws.FILTER(Tabela3[data],Tabela3[data]&lt;=Tabela2[[#This Row],[data]])),Tabela3[],2,FALSE)</f>
        <v>5.0999999999999996</v>
      </c>
      <c r="Q255" s="9">
        <v>45861</v>
      </c>
      <c r="R255" s="10">
        <v>500</v>
      </c>
    </row>
    <row r="256" spans="5:18" x14ac:dyDescent="0.35">
      <c r="E256" s="4">
        <v>45638</v>
      </c>
      <c r="F256" s="3">
        <v>2</v>
      </c>
      <c r="G256" s="3">
        <v>40</v>
      </c>
      <c r="H256" s="7" t="s">
        <v>8</v>
      </c>
      <c r="I256" s="5">
        <f>VLOOKUP(H256,Tabela1[],2,FALSE)*G256</f>
        <v>152.6</v>
      </c>
      <c r="J256" s="6">
        <f>IFERROR(G256/VLOOKUP(H256,Tabela1[],3,FALSE),"")</f>
        <v>0.5270092226613966</v>
      </c>
      <c r="K256" s="11" cm="1">
        <f t="array" ref="K256">VLOOKUP(MAX(_xlfn._xlws.FILTER(Tabela3[data],Tabela3[data]&lt;=Tabela2[[#This Row],[data]])),Tabela3[],2,FALSE)</f>
        <v>5.0999999999999996</v>
      </c>
      <c r="Q256" s="9">
        <v>45862</v>
      </c>
      <c r="R256" s="10">
        <v>341</v>
      </c>
    </row>
    <row r="257" spans="5:18" x14ac:dyDescent="0.35">
      <c r="E257" s="4">
        <v>45638</v>
      </c>
      <c r="F257" s="3">
        <v>2</v>
      </c>
      <c r="G257" s="3">
        <v>1</v>
      </c>
      <c r="H257" s="7" t="s">
        <v>36</v>
      </c>
      <c r="I257" s="5">
        <f>VLOOKUP(H257,Tabela1[],2,FALSE)*G257</f>
        <v>0</v>
      </c>
      <c r="J257" s="6" t="str">
        <f>IFERROR(G257/VLOOKUP(H257,Tabela1[],3,FALSE),"")</f>
        <v/>
      </c>
      <c r="K257" s="11" cm="1">
        <f t="array" ref="K257">VLOOKUP(MAX(_xlfn._xlws.FILTER(Tabela3[data],Tabela3[data]&lt;=Tabela2[[#This Row],[data]])),Tabela3[],2,FALSE)</f>
        <v>5.0999999999999996</v>
      </c>
      <c r="Q257" s="9">
        <v>45863</v>
      </c>
      <c r="R257" s="10">
        <v>346</v>
      </c>
    </row>
    <row r="258" spans="5:18" x14ac:dyDescent="0.35">
      <c r="E258" s="4">
        <v>45638</v>
      </c>
      <c r="F258" s="3">
        <v>2</v>
      </c>
      <c r="G258" s="3">
        <v>1</v>
      </c>
      <c r="H258" s="7" t="s">
        <v>36</v>
      </c>
      <c r="I258" s="5">
        <f>VLOOKUP(H258,Tabela1[],2,FALSE)*G258</f>
        <v>0</v>
      </c>
      <c r="J258" s="6" t="str">
        <f>IFERROR(G258/VLOOKUP(H258,Tabela1[],3,FALSE),"")</f>
        <v/>
      </c>
      <c r="K258" s="11" cm="1">
        <f t="array" ref="K258">VLOOKUP(MAX(_xlfn._xlws.FILTER(Tabela3[data],Tabela3[data]&lt;=Tabela2[[#This Row],[data]])),Tabela3[],2,FALSE)</f>
        <v>5.0999999999999996</v>
      </c>
      <c r="Q258" s="9">
        <v>45864</v>
      </c>
      <c r="R258" s="10">
        <v>590</v>
      </c>
    </row>
    <row r="259" spans="5:18" x14ac:dyDescent="0.35">
      <c r="E259" s="4">
        <v>45638</v>
      </c>
      <c r="F259" s="3">
        <v>3</v>
      </c>
      <c r="G259" s="3">
        <v>92</v>
      </c>
      <c r="H259" s="7" t="s">
        <v>36</v>
      </c>
      <c r="I259" s="5">
        <f>VLOOKUP(H259,Tabela1[],2,FALSE)*G259</f>
        <v>0</v>
      </c>
      <c r="J259" s="6" t="str">
        <f>IFERROR(G259/VLOOKUP(H259,Tabela1[],3,FALSE),"")</f>
        <v/>
      </c>
      <c r="K259" s="11" cm="1">
        <f t="array" ref="K259">VLOOKUP(MAX(_xlfn._xlws.FILTER(Tabela3[data],Tabela3[data]&lt;=Tabela2[[#This Row],[data]])),Tabela3[],2,FALSE)</f>
        <v>5.0999999999999996</v>
      </c>
      <c r="Q259" s="9">
        <v>45865</v>
      </c>
      <c r="R259" s="10">
        <v>335</v>
      </c>
    </row>
    <row r="260" spans="5:18" x14ac:dyDescent="0.35">
      <c r="E260" s="4">
        <v>45638</v>
      </c>
      <c r="F260" s="3">
        <v>4</v>
      </c>
      <c r="G260" s="3">
        <v>60</v>
      </c>
      <c r="H260" s="7" t="s">
        <v>32</v>
      </c>
      <c r="I260" s="5">
        <f>VLOOKUP(H260,Tabela1[],2,FALSE)*G260</f>
        <v>0</v>
      </c>
      <c r="J260" s="6" t="str">
        <f>IFERROR(G260/VLOOKUP(H260,Tabela1[],3,FALSE),"")</f>
        <v/>
      </c>
      <c r="K260" s="11" cm="1">
        <f t="array" ref="K260">VLOOKUP(MAX(_xlfn._xlws.FILTER(Tabela3[data],Tabela3[data]&lt;=Tabela2[[#This Row],[data]])),Tabela3[],2,FALSE)</f>
        <v>5.0999999999999996</v>
      </c>
      <c r="Q260" s="9">
        <v>45866</v>
      </c>
      <c r="R260" s="10">
        <v>428</v>
      </c>
    </row>
    <row r="261" spans="5:18" x14ac:dyDescent="0.35">
      <c r="E261" s="4">
        <v>45638</v>
      </c>
      <c r="F261" s="3">
        <v>4</v>
      </c>
      <c r="G261" s="3">
        <v>1</v>
      </c>
      <c r="H261" s="7" t="s">
        <v>36</v>
      </c>
      <c r="I261" s="5">
        <f>VLOOKUP(H261,Tabela1[],2,FALSE)*G261</f>
        <v>0</v>
      </c>
      <c r="J261" s="6" t="str">
        <f>IFERROR(G261/VLOOKUP(H261,Tabela1[],3,FALSE),"")</f>
        <v/>
      </c>
      <c r="K261" s="11" cm="1">
        <f t="array" ref="K261">VLOOKUP(MAX(_xlfn._xlws.FILTER(Tabela3[data],Tabela3[data]&lt;=Tabela2[[#This Row],[data]])),Tabela3[],2,FALSE)</f>
        <v>5.0999999999999996</v>
      </c>
      <c r="Q261" s="9">
        <v>45867</v>
      </c>
      <c r="R261" s="10">
        <v>470</v>
      </c>
    </row>
    <row r="262" spans="5:18" x14ac:dyDescent="0.35">
      <c r="E262" s="4">
        <v>45638</v>
      </c>
      <c r="F262" s="3">
        <v>4</v>
      </c>
      <c r="G262" s="3">
        <v>1</v>
      </c>
      <c r="H262" s="7" t="s">
        <v>36</v>
      </c>
      <c r="I262" s="5">
        <f>VLOOKUP(H262,Tabela1[],2,FALSE)*G262</f>
        <v>0</v>
      </c>
      <c r="J262" s="6" t="str">
        <f>IFERROR(G262/VLOOKUP(H262,Tabela1[],3,FALSE),"")</f>
        <v/>
      </c>
      <c r="K262" s="11" cm="1">
        <f t="array" ref="K262">VLOOKUP(MAX(_xlfn._xlws.FILTER(Tabela3[data],Tabela3[data]&lt;=Tabela2[[#This Row],[data]])),Tabela3[],2,FALSE)</f>
        <v>5.0999999999999996</v>
      </c>
      <c r="Q262" s="9">
        <v>45868</v>
      </c>
      <c r="R262" s="10">
        <v>529</v>
      </c>
    </row>
    <row r="263" spans="5:18" x14ac:dyDescent="0.35">
      <c r="E263" s="4">
        <v>45638</v>
      </c>
      <c r="F263" s="3">
        <v>5</v>
      </c>
      <c r="G263" s="3">
        <v>100</v>
      </c>
      <c r="H263" s="7" t="s">
        <v>23</v>
      </c>
      <c r="I263" s="5">
        <f>VLOOKUP(H263,Tabela1[],2,FALSE)*G263</f>
        <v>0</v>
      </c>
      <c r="J263" s="6">
        <f>IFERROR(G263/VLOOKUP(H263,Tabela1[],3,FALSE),"")</f>
        <v>0.48596112311015122</v>
      </c>
      <c r="K263" s="11" cm="1">
        <f t="array" ref="K263">VLOOKUP(MAX(_xlfn._xlws.FILTER(Tabela3[data],Tabela3[data]&lt;=Tabela2[[#This Row],[data]])),Tabela3[],2,FALSE)</f>
        <v>5.0999999999999996</v>
      </c>
      <c r="Q263" s="9">
        <v>45869</v>
      </c>
      <c r="R263" s="10">
        <v>364</v>
      </c>
    </row>
    <row r="264" spans="5:18" x14ac:dyDescent="0.35">
      <c r="E264" s="4">
        <v>45638</v>
      </c>
      <c r="F264" s="3">
        <v>5</v>
      </c>
      <c r="G264" s="3">
        <v>2</v>
      </c>
      <c r="H264" s="7" t="s">
        <v>36</v>
      </c>
      <c r="I264" s="5">
        <f>VLOOKUP(H264,Tabela1[],2,FALSE)*G264</f>
        <v>0</v>
      </c>
      <c r="J264" s="6" t="str">
        <f>IFERROR(G264/VLOOKUP(H264,Tabela1[],3,FALSE),"")</f>
        <v/>
      </c>
      <c r="K264" s="11" cm="1">
        <f t="array" ref="K264">VLOOKUP(MAX(_xlfn._xlws.FILTER(Tabela3[data],Tabela3[data]&lt;=Tabela2[[#This Row],[data]])),Tabela3[],2,FALSE)</f>
        <v>5.0999999999999996</v>
      </c>
      <c r="Q264" s="9">
        <v>45870</v>
      </c>
      <c r="R264" s="10">
        <v>503</v>
      </c>
    </row>
    <row r="265" spans="5:18" x14ac:dyDescent="0.35">
      <c r="E265" s="4">
        <v>45639</v>
      </c>
      <c r="F265" s="3">
        <v>1</v>
      </c>
      <c r="G265" s="3">
        <v>1</v>
      </c>
      <c r="H265" s="7" t="s">
        <v>36</v>
      </c>
      <c r="I265" s="5">
        <f>VLOOKUP(H265,Tabela1[],2,FALSE)*G265</f>
        <v>0</v>
      </c>
      <c r="J265" s="6" t="str">
        <f>IFERROR(G265/VLOOKUP(H265,Tabela1[],3,FALSE),"")</f>
        <v/>
      </c>
      <c r="K265" s="11" cm="1">
        <f t="array" ref="K265">VLOOKUP(MAX(_xlfn._xlws.FILTER(Tabela3[data],Tabela3[data]&lt;=Tabela2[[#This Row],[data]])),Tabela3[],2,FALSE)</f>
        <v>5.0999999999999996</v>
      </c>
      <c r="Q265" s="9">
        <v>45871</v>
      </c>
      <c r="R265" s="10">
        <v>308</v>
      </c>
    </row>
    <row r="266" spans="5:18" x14ac:dyDescent="0.35">
      <c r="E266" s="4">
        <v>45639</v>
      </c>
      <c r="F266" s="3">
        <v>1</v>
      </c>
      <c r="G266" s="3">
        <v>83</v>
      </c>
      <c r="H266" s="7" t="s">
        <v>23</v>
      </c>
      <c r="I266" s="5">
        <f>VLOOKUP(H266,Tabela1[],2,FALSE)*G266</f>
        <v>0</v>
      </c>
      <c r="J266" s="6">
        <f>IFERROR(G266/VLOOKUP(H266,Tabela1[],3,FALSE),"")</f>
        <v>0.4033477321814255</v>
      </c>
      <c r="K266" s="11" cm="1">
        <f t="array" ref="K266">VLOOKUP(MAX(_xlfn._xlws.FILTER(Tabela3[data],Tabela3[data]&lt;=Tabela2[[#This Row],[data]])),Tabela3[],2,FALSE)</f>
        <v>5.0999999999999996</v>
      </c>
      <c r="Q266" s="9">
        <v>45872</v>
      </c>
      <c r="R266" s="10">
        <v>448</v>
      </c>
    </row>
    <row r="267" spans="5:18" x14ac:dyDescent="0.35">
      <c r="E267" s="4">
        <v>45639</v>
      </c>
      <c r="F267" s="3">
        <v>1</v>
      </c>
      <c r="G267" s="3">
        <v>1</v>
      </c>
      <c r="H267" s="7" t="s">
        <v>36</v>
      </c>
      <c r="I267" s="5">
        <f>VLOOKUP(H267,Tabela1[],2,FALSE)*G267</f>
        <v>0</v>
      </c>
      <c r="J267" s="6" t="str">
        <f>IFERROR(G267/VLOOKUP(H267,Tabela1[],3,FALSE),"")</f>
        <v/>
      </c>
      <c r="K267" s="11" cm="1">
        <f t="array" ref="K267">VLOOKUP(MAX(_xlfn._xlws.FILTER(Tabela3[data],Tabela3[data]&lt;=Tabela2[[#This Row],[data]])),Tabela3[],2,FALSE)</f>
        <v>5.0999999999999996</v>
      </c>
      <c r="Q267" s="9">
        <v>45873</v>
      </c>
      <c r="R267" s="10">
        <v>429</v>
      </c>
    </row>
    <row r="268" spans="5:18" x14ac:dyDescent="0.35">
      <c r="E268" s="4">
        <v>45639</v>
      </c>
      <c r="F268" s="3">
        <v>2</v>
      </c>
      <c r="G268" s="3">
        <v>19</v>
      </c>
      <c r="H268" s="7" t="s">
        <v>32</v>
      </c>
      <c r="I268" s="5">
        <f>VLOOKUP(H268,Tabela1[],2,FALSE)*G268</f>
        <v>0</v>
      </c>
      <c r="J268" s="6" t="str">
        <f>IFERROR(G268/VLOOKUP(H268,Tabela1[],3,FALSE),"")</f>
        <v/>
      </c>
      <c r="K268" s="11" cm="1">
        <f t="array" ref="K268">VLOOKUP(MAX(_xlfn._xlws.FILTER(Tabela3[data],Tabela3[data]&lt;=Tabela2[[#This Row],[data]])),Tabela3[],2,FALSE)</f>
        <v>5.0999999999999996</v>
      </c>
      <c r="Q268" s="9">
        <v>45874</v>
      </c>
      <c r="R268" s="10">
        <v>382</v>
      </c>
    </row>
    <row r="269" spans="5:18" x14ac:dyDescent="0.35">
      <c r="E269" s="4">
        <v>45639</v>
      </c>
      <c r="F269" s="3">
        <v>2</v>
      </c>
      <c r="G269" s="3">
        <v>1</v>
      </c>
      <c r="H269" s="7" t="s">
        <v>36</v>
      </c>
      <c r="I269" s="5">
        <f>VLOOKUP(H269,Tabela1[],2,FALSE)*G269</f>
        <v>0</v>
      </c>
      <c r="J269" s="6" t="str">
        <f>IFERROR(G269/VLOOKUP(H269,Tabela1[],3,FALSE),"")</f>
        <v/>
      </c>
      <c r="K269" s="11" cm="1">
        <f t="array" ref="K269">VLOOKUP(MAX(_xlfn._xlws.FILTER(Tabela3[data],Tabela3[data]&lt;=Tabela2[[#This Row],[data]])),Tabela3[],2,FALSE)</f>
        <v>5.0999999999999996</v>
      </c>
      <c r="Q269" s="9">
        <v>45875</v>
      </c>
      <c r="R269" s="10">
        <v>291</v>
      </c>
    </row>
    <row r="270" spans="5:18" x14ac:dyDescent="0.35">
      <c r="E270" s="4">
        <v>45639</v>
      </c>
      <c r="F270" s="3">
        <v>3</v>
      </c>
      <c r="G270" s="3">
        <v>114</v>
      </c>
      <c r="H270" s="7" t="s">
        <v>38</v>
      </c>
      <c r="I270" s="5">
        <f>VLOOKUP(H270,Tabela1[],2,FALSE)*G270</f>
        <v>0</v>
      </c>
      <c r="J270" s="6" t="str">
        <f>IFERROR(G270/VLOOKUP(H270,Tabela1[],3,FALSE),"")</f>
        <v/>
      </c>
      <c r="K270" s="11" cm="1">
        <f t="array" ref="K270">VLOOKUP(MAX(_xlfn._xlws.FILTER(Tabela3[data],Tabela3[data]&lt;=Tabela2[[#This Row],[data]])),Tabela3[],2,FALSE)</f>
        <v>5.0999999999999996</v>
      </c>
      <c r="Q270" s="9">
        <v>45876</v>
      </c>
      <c r="R270" s="10">
        <v>452</v>
      </c>
    </row>
    <row r="271" spans="5:18" x14ac:dyDescent="0.35">
      <c r="E271" s="4">
        <v>45639</v>
      </c>
      <c r="F271" s="3">
        <v>3</v>
      </c>
      <c r="G271" s="3">
        <v>1</v>
      </c>
      <c r="H271" s="7" t="s">
        <v>36</v>
      </c>
      <c r="I271" s="5">
        <f>VLOOKUP(H271,Tabela1[],2,FALSE)*G271</f>
        <v>0</v>
      </c>
      <c r="J271" s="6" t="str">
        <f>IFERROR(G271/VLOOKUP(H271,Tabela1[],3,FALSE),"")</f>
        <v/>
      </c>
      <c r="K271" s="11" cm="1">
        <f t="array" ref="K271">VLOOKUP(MAX(_xlfn._xlws.FILTER(Tabela3[data],Tabela3[data]&lt;=Tabela2[[#This Row],[data]])),Tabela3[],2,FALSE)</f>
        <v>5.0999999999999996</v>
      </c>
      <c r="Q271" s="9">
        <v>45877</v>
      </c>
      <c r="R271" s="10">
        <v>175</v>
      </c>
    </row>
    <row r="272" spans="5:18" x14ac:dyDescent="0.35">
      <c r="E272" s="4">
        <v>45639</v>
      </c>
      <c r="F272" s="3">
        <v>4</v>
      </c>
      <c r="G272" s="3">
        <v>25</v>
      </c>
      <c r="H272" s="7" t="s">
        <v>8</v>
      </c>
      <c r="I272" s="5">
        <f>VLOOKUP(H272,Tabela1[],2,FALSE)*G272</f>
        <v>95.375</v>
      </c>
      <c r="J272" s="6">
        <f>IFERROR(G272/VLOOKUP(H272,Tabela1[],3,FALSE),"")</f>
        <v>0.32938076416337292</v>
      </c>
      <c r="K272" s="11" cm="1">
        <f t="array" ref="K272">VLOOKUP(MAX(_xlfn._xlws.FILTER(Tabela3[data],Tabela3[data]&lt;=Tabela2[[#This Row],[data]])),Tabela3[],2,FALSE)</f>
        <v>5.0999999999999996</v>
      </c>
      <c r="Q272" s="9">
        <v>45878</v>
      </c>
      <c r="R272" s="10">
        <v>272</v>
      </c>
    </row>
    <row r="273" spans="5:18" x14ac:dyDescent="0.35">
      <c r="E273" s="4">
        <v>45639</v>
      </c>
      <c r="F273" s="3">
        <v>5</v>
      </c>
      <c r="G273" s="3">
        <v>100</v>
      </c>
      <c r="H273" s="7" t="s">
        <v>33</v>
      </c>
      <c r="I273" s="5">
        <f>VLOOKUP(H273,Tabela1[],2,FALSE)*G273</f>
        <v>0</v>
      </c>
      <c r="J273" s="6" t="str">
        <f>IFERROR(G273/VLOOKUP(H273,Tabela1[],3,FALSE),"")</f>
        <v/>
      </c>
      <c r="K273" s="11" cm="1">
        <f t="array" ref="K273">VLOOKUP(MAX(_xlfn._xlws.FILTER(Tabela3[data],Tabela3[data]&lt;=Tabela2[[#This Row],[data]])),Tabela3[],2,FALSE)</f>
        <v>5.0999999999999996</v>
      </c>
      <c r="Q273" s="9">
        <v>45879</v>
      </c>
      <c r="R273" s="10">
        <v>360</v>
      </c>
    </row>
    <row r="274" spans="5:18" x14ac:dyDescent="0.35">
      <c r="E274" s="4">
        <v>45639</v>
      </c>
      <c r="F274" s="3">
        <v>5</v>
      </c>
      <c r="G274" s="3">
        <v>2</v>
      </c>
      <c r="H274" s="7" t="s">
        <v>36</v>
      </c>
      <c r="I274" s="5">
        <f>VLOOKUP(H274,Tabela1[],2,FALSE)*G274</f>
        <v>0</v>
      </c>
      <c r="J274" s="6" t="str">
        <f>IFERROR(G274/VLOOKUP(H274,Tabela1[],3,FALSE),"")</f>
        <v/>
      </c>
      <c r="K274" s="11" cm="1">
        <f t="array" ref="K274">VLOOKUP(MAX(_xlfn._xlws.FILTER(Tabela3[data],Tabela3[data]&lt;=Tabela2[[#This Row],[data]])),Tabela3[],2,FALSE)</f>
        <v>5.0999999999999996</v>
      </c>
      <c r="Q274" s="9">
        <v>45880</v>
      </c>
      <c r="R274" s="10">
        <v>324</v>
      </c>
    </row>
    <row r="275" spans="5:18" x14ac:dyDescent="0.35">
      <c r="E275" s="4">
        <v>45639</v>
      </c>
      <c r="F275" s="3">
        <v>5</v>
      </c>
      <c r="G275" s="3">
        <v>1</v>
      </c>
      <c r="H275" s="7" t="s">
        <v>36</v>
      </c>
      <c r="I275" s="5">
        <f>VLOOKUP(H275,Tabela1[],2,FALSE)*G275</f>
        <v>0</v>
      </c>
      <c r="J275" s="6" t="str">
        <f>IFERROR(G275/VLOOKUP(H275,Tabela1[],3,FALSE),"")</f>
        <v/>
      </c>
      <c r="K275" s="11" cm="1">
        <f t="array" ref="K275">VLOOKUP(MAX(_xlfn._xlws.FILTER(Tabela3[data],Tabela3[data]&lt;=Tabela2[[#This Row],[data]])),Tabela3[],2,FALSE)</f>
        <v>5.0999999999999996</v>
      </c>
      <c r="Q275" s="9">
        <v>45881</v>
      </c>
      <c r="R275" s="10">
        <v>544</v>
      </c>
    </row>
    <row r="276" spans="5:18" x14ac:dyDescent="0.35">
      <c r="E276" s="4">
        <v>45640</v>
      </c>
      <c r="F276" s="3">
        <v>1</v>
      </c>
      <c r="G276" s="3">
        <f>2/3</f>
        <v>0.66666666666666663</v>
      </c>
      <c r="H276" s="7" t="s">
        <v>36</v>
      </c>
      <c r="I276" s="5">
        <f>VLOOKUP(H276,Tabela1[],2,FALSE)*G276</f>
        <v>0</v>
      </c>
      <c r="J276" s="6" t="str">
        <f>IFERROR(G276/VLOOKUP(H276,Tabela1[],3,FALSE),"")</f>
        <v/>
      </c>
      <c r="K276" s="11" cm="1">
        <f t="array" ref="K276">VLOOKUP(MAX(_xlfn._xlws.FILTER(Tabela3[data],Tabela3[data]&lt;=Tabela2[[#This Row],[data]])),Tabela3[],2,FALSE)</f>
        <v>5.0999999999999996</v>
      </c>
      <c r="Q276" s="9">
        <v>45882</v>
      </c>
      <c r="R276" s="10">
        <v>302</v>
      </c>
    </row>
    <row r="277" spans="5:18" x14ac:dyDescent="0.35">
      <c r="E277" s="4">
        <v>45640</v>
      </c>
      <c r="F277" s="3">
        <v>1</v>
      </c>
      <c r="G277" s="3">
        <v>100</v>
      </c>
      <c r="H277" s="7" t="s">
        <v>33</v>
      </c>
      <c r="I277" s="5">
        <f>VLOOKUP(H277,Tabela1[],2,FALSE)*G277</f>
        <v>0</v>
      </c>
      <c r="J277" s="6" t="str">
        <f>IFERROR(G277/VLOOKUP(H277,Tabela1[],3,FALSE),"")</f>
        <v/>
      </c>
      <c r="K277" s="11" cm="1">
        <f t="array" ref="K277">VLOOKUP(MAX(_xlfn._xlws.FILTER(Tabela3[data],Tabela3[data]&lt;=Tabela2[[#This Row],[data]])),Tabela3[],2,FALSE)</f>
        <v>5.0999999999999996</v>
      </c>
      <c r="Q277" s="9">
        <v>45883</v>
      </c>
      <c r="R277" s="10">
        <v>381</v>
      </c>
    </row>
    <row r="278" spans="5:18" x14ac:dyDescent="0.35">
      <c r="E278" s="4">
        <v>45640</v>
      </c>
      <c r="F278" s="3">
        <v>2</v>
      </c>
      <c r="G278" s="3">
        <v>40</v>
      </c>
      <c r="H278" s="7" t="s">
        <v>8</v>
      </c>
      <c r="I278" s="5">
        <f>VLOOKUP(H278,Tabela1[],2,FALSE)*G278</f>
        <v>152.6</v>
      </c>
      <c r="J278" s="6">
        <f>IFERROR(G278/VLOOKUP(H278,Tabela1[],3,FALSE),"")</f>
        <v>0.5270092226613966</v>
      </c>
      <c r="K278" s="11" cm="1">
        <f t="array" ref="K278">VLOOKUP(MAX(_xlfn._xlws.FILTER(Tabela3[data],Tabela3[data]&lt;=Tabela2[[#This Row],[data]])),Tabela3[],2,FALSE)</f>
        <v>5.0999999999999996</v>
      </c>
      <c r="Q278" s="9">
        <v>45884</v>
      </c>
      <c r="R278" s="10">
        <v>522</v>
      </c>
    </row>
    <row r="279" spans="5:18" x14ac:dyDescent="0.35">
      <c r="E279" s="4">
        <v>45640</v>
      </c>
      <c r="F279" s="3">
        <v>2</v>
      </c>
      <c r="G279" s="3">
        <f>2/3</f>
        <v>0.66666666666666663</v>
      </c>
      <c r="H279" s="7" t="s">
        <v>36</v>
      </c>
      <c r="I279" s="5">
        <f>VLOOKUP(H279,Tabela1[],2,FALSE)*G279</f>
        <v>0</v>
      </c>
      <c r="J279" s="6" t="str">
        <f>IFERROR(G279/VLOOKUP(H279,Tabela1[],3,FALSE),"")</f>
        <v/>
      </c>
      <c r="K279" s="11" cm="1">
        <f t="array" ref="K279">VLOOKUP(MAX(_xlfn._xlws.FILTER(Tabela3[data],Tabela3[data]&lt;=Tabela2[[#This Row],[data]])),Tabela3[],2,FALSE)</f>
        <v>5.0999999999999996</v>
      </c>
      <c r="Q279" s="9">
        <v>45885</v>
      </c>
      <c r="R279" s="10">
        <v>500</v>
      </c>
    </row>
    <row r="280" spans="5:18" x14ac:dyDescent="0.35">
      <c r="E280" s="4">
        <v>45640</v>
      </c>
      <c r="F280" s="3">
        <v>3</v>
      </c>
      <c r="G280" s="3">
        <v>146</v>
      </c>
      <c r="H280" s="7" t="s">
        <v>39</v>
      </c>
      <c r="I280" s="5">
        <f>VLOOKUP(H280,Tabela1[],2,FALSE)*G280</f>
        <v>0</v>
      </c>
      <c r="J280" s="6" t="str">
        <f>IFERROR(G280/VLOOKUP(H280,Tabela1[],3,FALSE),"")</f>
        <v/>
      </c>
      <c r="K280" s="11" cm="1">
        <f t="array" ref="K280">VLOOKUP(MAX(_xlfn._xlws.FILTER(Tabela3[data],Tabela3[data]&lt;=Tabela2[[#This Row],[data]])),Tabela3[],2,FALSE)</f>
        <v>5.0999999999999996</v>
      </c>
      <c r="Q280" s="9">
        <v>45886</v>
      </c>
      <c r="R280" s="10">
        <v>564</v>
      </c>
    </row>
    <row r="281" spans="5:18" x14ac:dyDescent="0.35">
      <c r="E281" s="4">
        <v>45640</v>
      </c>
      <c r="F281" s="3">
        <v>3</v>
      </c>
      <c r="G281" s="3">
        <f>2/3</f>
        <v>0.66666666666666663</v>
      </c>
      <c r="H281" s="7" t="s">
        <v>36</v>
      </c>
      <c r="I281" s="5">
        <f>VLOOKUP(H281,Tabela1[],2,FALSE)*G281</f>
        <v>0</v>
      </c>
      <c r="J281" s="6" t="str">
        <f>IFERROR(G281/VLOOKUP(H281,Tabela1[],3,FALSE),"")</f>
        <v/>
      </c>
      <c r="K281" s="11" cm="1">
        <f t="array" ref="K281">VLOOKUP(MAX(_xlfn._xlws.FILTER(Tabela3[data],Tabela3[data]&lt;=Tabela2[[#This Row],[data]])),Tabela3[],2,FALSE)</f>
        <v>5.0999999999999996</v>
      </c>
      <c r="Q281" s="9">
        <v>45887</v>
      </c>
      <c r="R281" s="10">
        <v>461</v>
      </c>
    </row>
    <row r="282" spans="5:18" x14ac:dyDescent="0.35">
      <c r="E282" s="4">
        <v>45640</v>
      </c>
      <c r="F282" s="3">
        <v>4</v>
      </c>
      <c r="G282" s="3">
        <v>1</v>
      </c>
      <c r="H282" s="7" t="s">
        <v>36</v>
      </c>
      <c r="I282" s="5">
        <f>VLOOKUP(H282,Tabela1[],2,FALSE)*G282</f>
        <v>0</v>
      </c>
      <c r="J282" s="6" t="str">
        <f>IFERROR(G282/VLOOKUP(H282,Tabela1[],3,FALSE),"")</f>
        <v/>
      </c>
      <c r="K282" s="11" cm="1">
        <f t="array" ref="K282">VLOOKUP(MAX(_xlfn._xlws.FILTER(Tabela3[data],Tabela3[data]&lt;=Tabela2[[#This Row],[data]])),Tabela3[],2,FALSE)</f>
        <v>5.0999999999999996</v>
      </c>
      <c r="Q282" s="9">
        <v>45888</v>
      </c>
      <c r="R282" s="10">
        <v>533</v>
      </c>
    </row>
    <row r="283" spans="5:18" x14ac:dyDescent="0.35">
      <c r="E283" s="4">
        <v>45640</v>
      </c>
      <c r="F283" s="3">
        <v>4</v>
      </c>
      <c r="G283" s="3">
        <v>3</v>
      </c>
      <c r="H283" s="7" t="s">
        <v>32</v>
      </c>
      <c r="I283" s="5">
        <f>VLOOKUP(H283,Tabela1[],2,FALSE)*G283</f>
        <v>0</v>
      </c>
      <c r="J283" s="6" t="str">
        <f>IFERROR(G283/VLOOKUP(H283,Tabela1[],3,FALSE),"")</f>
        <v/>
      </c>
      <c r="K283" s="11" cm="1">
        <f t="array" ref="K283">VLOOKUP(MAX(_xlfn._xlws.FILTER(Tabela3[data],Tabela3[data]&lt;=Tabela2[[#This Row],[data]])),Tabela3[],2,FALSE)</f>
        <v>5.0999999999999996</v>
      </c>
      <c r="Q283" s="9">
        <v>45889</v>
      </c>
      <c r="R283" s="10">
        <v>488</v>
      </c>
    </row>
    <row r="284" spans="5:18" x14ac:dyDescent="0.35">
      <c r="E284" s="4">
        <v>45640</v>
      </c>
      <c r="F284" s="3">
        <v>5</v>
      </c>
      <c r="G284" s="3">
        <v>103</v>
      </c>
      <c r="H284" s="7" t="s">
        <v>33</v>
      </c>
      <c r="I284" s="5">
        <f>VLOOKUP(H284,Tabela1[],2,FALSE)*G284</f>
        <v>0</v>
      </c>
      <c r="J284" s="6" t="str">
        <f>IFERROR(G284/VLOOKUP(H284,Tabela1[],3,FALSE),"")</f>
        <v/>
      </c>
      <c r="K284" s="11" cm="1">
        <f t="array" ref="K284">VLOOKUP(MAX(_xlfn._xlws.FILTER(Tabela3[data],Tabela3[data]&lt;=Tabela2[[#This Row],[data]])),Tabela3[],2,FALSE)</f>
        <v>5.0999999999999996</v>
      </c>
      <c r="Q284" s="9">
        <v>45890</v>
      </c>
      <c r="R284" s="10">
        <v>414</v>
      </c>
    </row>
    <row r="285" spans="5:18" x14ac:dyDescent="0.35">
      <c r="E285" s="4">
        <v>45641</v>
      </c>
      <c r="F285" s="3">
        <v>1</v>
      </c>
      <c r="G285" s="3">
        <f>2/3</f>
        <v>0.66666666666666663</v>
      </c>
      <c r="H285" s="7" t="s">
        <v>36</v>
      </c>
      <c r="I285" s="5">
        <f>VLOOKUP(H285,Tabela1[],2,FALSE)*G285</f>
        <v>0</v>
      </c>
      <c r="J285" s="6" t="str">
        <f>IFERROR(G285/VLOOKUP(H285,Tabela1[],3,FALSE),"")</f>
        <v/>
      </c>
      <c r="K285" s="11" cm="1">
        <f t="array" ref="K285">VLOOKUP(MAX(_xlfn._xlws.FILTER(Tabela3[data],Tabela3[data]&lt;=Tabela2[[#This Row],[data]])),Tabela3[],2,FALSE)</f>
        <v>5.0999999999999996</v>
      </c>
      <c r="Q285" s="9">
        <v>45891</v>
      </c>
      <c r="R285" s="10">
        <v>150</v>
      </c>
    </row>
    <row r="286" spans="5:18" x14ac:dyDescent="0.35">
      <c r="E286" s="4">
        <v>45641</v>
      </c>
      <c r="F286" s="3">
        <v>1</v>
      </c>
      <c r="G286" s="3">
        <v>118</v>
      </c>
      <c r="H286" s="7" t="s">
        <v>33</v>
      </c>
      <c r="I286" s="5">
        <f>VLOOKUP(H286,Tabela1[],2,FALSE)*G286</f>
        <v>0</v>
      </c>
      <c r="J286" s="6" t="str">
        <f>IFERROR(G286/VLOOKUP(H286,Tabela1[],3,FALSE),"")</f>
        <v/>
      </c>
      <c r="K286" s="11" cm="1">
        <f t="array" ref="K286">VLOOKUP(MAX(_xlfn._xlws.FILTER(Tabela3[data],Tabela3[data]&lt;=Tabela2[[#This Row],[data]])),Tabela3[],2,FALSE)</f>
        <v>5.0999999999999996</v>
      </c>
      <c r="Q286" s="9">
        <v>45892</v>
      </c>
      <c r="R286" s="10">
        <v>409</v>
      </c>
    </row>
    <row r="287" spans="5:18" x14ac:dyDescent="0.35">
      <c r="E287" s="4">
        <v>45641</v>
      </c>
      <c r="F287" s="3">
        <v>2</v>
      </c>
      <c r="G287" s="3">
        <v>30</v>
      </c>
      <c r="H287" s="7" t="s">
        <v>8</v>
      </c>
      <c r="I287" s="5">
        <f>VLOOKUP(H287,Tabela1[],2,FALSE)*G287</f>
        <v>114.45</v>
      </c>
      <c r="J287" s="6">
        <f>IFERROR(G287/VLOOKUP(H287,Tabela1[],3,FALSE),"")</f>
        <v>0.39525691699604748</v>
      </c>
      <c r="K287" s="11" cm="1">
        <f t="array" ref="K287">VLOOKUP(MAX(_xlfn._xlws.FILTER(Tabela3[data],Tabela3[data]&lt;=Tabela2[[#This Row],[data]])),Tabela3[],2,FALSE)</f>
        <v>5.0999999999999996</v>
      </c>
      <c r="Q287" s="9">
        <v>45893</v>
      </c>
      <c r="R287" s="10">
        <v>501</v>
      </c>
    </row>
    <row r="288" spans="5:18" x14ac:dyDescent="0.35">
      <c r="E288" s="4">
        <v>45641</v>
      </c>
      <c r="F288" s="3">
        <v>2</v>
      </c>
      <c r="G288" s="3">
        <f>2/3</f>
        <v>0.66666666666666663</v>
      </c>
      <c r="H288" s="7" t="s">
        <v>36</v>
      </c>
      <c r="I288" s="5">
        <f>VLOOKUP(H288,Tabela1[],2,FALSE)*G288</f>
        <v>0</v>
      </c>
      <c r="J288" s="6" t="str">
        <f>IFERROR(G288/VLOOKUP(H288,Tabela1[],3,FALSE),"")</f>
        <v/>
      </c>
      <c r="K288" s="11" cm="1">
        <f t="array" ref="K288">VLOOKUP(MAX(_xlfn._xlws.FILTER(Tabela3[data],Tabela3[data]&lt;=Tabela2[[#This Row],[data]])),Tabela3[],2,FALSE)</f>
        <v>5.0999999999999996</v>
      </c>
      <c r="Q288" s="9">
        <v>45894</v>
      </c>
      <c r="R288" s="10">
        <v>400</v>
      </c>
    </row>
    <row r="289" spans="5:18" x14ac:dyDescent="0.35">
      <c r="E289" s="4">
        <v>45641</v>
      </c>
      <c r="F289" s="3">
        <v>3</v>
      </c>
      <c r="G289" s="3">
        <v>113</v>
      </c>
      <c r="H289" s="7" t="s">
        <v>34</v>
      </c>
      <c r="I289" s="5">
        <f>VLOOKUP(H289,Tabela1[],2,FALSE)*G289</f>
        <v>0</v>
      </c>
      <c r="J289" s="6" t="str">
        <f>IFERROR(G289/VLOOKUP(H289,Tabela1[],3,FALSE),"")</f>
        <v/>
      </c>
      <c r="K289" s="11" cm="1">
        <f t="array" ref="K289">VLOOKUP(MAX(_xlfn._xlws.FILTER(Tabela3[data],Tabela3[data]&lt;=Tabela2[[#This Row],[data]])),Tabela3[],2,FALSE)</f>
        <v>5.0999999999999996</v>
      </c>
      <c r="Q289" s="9">
        <v>45895</v>
      </c>
      <c r="R289" s="10">
        <v>353</v>
      </c>
    </row>
    <row r="290" spans="5:18" x14ac:dyDescent="0.35">
      <c r="E290" s="4">
        <v>45641</v>
      </c>
      <c r="F290" s="3">
        <v>4</v>
      </c>
      <c r="G290" s="3">
        <f>2/3</f>
        <v>0.66666666666666663</v>
      </c>
      <c r="H290" s="7" t="s">
        <v>36</v>
      </c>
      <c r="I290" s="5">
        <f>VLOOKUP(H290,Tabela1[],2,FALSE)*G290</f>
        <v>0</v>
      </c>
      <c r="J290" s="6" t="str">
        <f>IFERROR(G290/VLOOKUP(H290,Tabela1[],3,FALSE),"")</f>
        <v/>
      </c>
      <c r="K290" s="11" cm="1">
        <f t="array" ref="K290">VLOOKUP(MAX(_xlfn._xlws.FILTER(Tabela3[data],Tabela3[data]&lt;=Tabela2[[#This Row],[data]])),Tabela3[],2,FALSE)</f>
        <v>5.0999999999999996</v>
      </c>
      <c r="Q290" s="9">
        <v>45896</v>
      </c>
      <c r="R290" s="10">
        <v>485</v>
      </c>
    </row>
    <row r="291" spans="5:18" x14ac:dyDescent="0.35">
      <c r="E291" s="4">
        <v>45641</v>
      </c>
      <c r="F291" s="3">
        <v>4</v>
      </c>
      <c r="G291" s="3">
        <v>40</v>
      </c>
      <c r="H291" s="7" t="s">
        <v>39</v>
      </c>
      <c r="I291" s="5">
        <f>VLOOKUP(H291,Tabela1[],2,FALSE)*G291</f>
        <v>0</v>
      </c>
      <c r="J291" s="6" t="str">
        <f>IFERROR(G291/VLOOKUP(H291,Tabela1[],3,FALSE),"")</f>
        <v/>
      </c>
      <c r="K291" s="11" cm="1">
        <f t="array" ref="K291">VLOOKUP(MAX(_xlfn._xlws.FILTER(Tabela3[data],Tabela3[data]&lt;=Tabela2[[#This Row],[data]])),Tabela3[],2,FALSE)</f>
        <v>5.0999999999999996</v>
      </c>
      <c r="Q291" s="9">
        <v>45897</v>
      </c>
      <c r="R291" s="10">
        <v>356</v>
      </c>
    </row>
    <row r="292" spans="5:18" x14ac:dyDescent="0.35">
      <c r="E292" s="4">
        <v>45641</v>
      </c>
      <c r="F292" s="3">
        <v>4</v>
      </c>
      <c r="G292" s="3">
        <f>2/3</f>
        <v>0.66666666666666663</v>
      </c>
      <c r="H292" s="7" t="s">
        <v>36</v>
      </c>
      <c r="I292" s="5">
        <f>VLOOKUP(H292,Tabela1[],2,FALSE)*G292</f>
        <v>0</v>
      </c>
      <c r="J292" s="6" t="str">
        <f>IFERROR(G292/VLOOKUP(H292,Tabela1[],3,FALSE),"")</f>
        <v/>
      </c>
      <c r="K292" s="11" cm="1">
        <f t="array" ref="K292">VLOOKUP(MAX(_xlfn._xlws.FILTER(Tabela3[data],Tabela3[data]&lt;=Tabela2[[#This Row],[data]])),Tabela3[],2,FALSE)</f>
        <v>5.0999999999999996</v>
      </c>
      <c r="Q292" s="9">
        <v>45898</v>
      </c>
      <c r="R292" s="10">
        <v>365</v>
      </c>
    </row>
    <row r="293" spans="5:18" x14ac:dyDescent="0.35">
      <c r="E293" s="4">
        <v>45641</v>
      </c>
      <c r="F293" s="3">
        <v>5</v>
      </c>
      <c r="G293" s="3">
        <v>160</v>
      </c>
      <c r="H293" s="7" t="s">
        <v>34</v>
      </c>
      <c r="I293" s="5">
        <f>VLOOKUP(H293,Tabela1[],2,FALSE)*G293</f>
        <v>0</v>
      </c>
      <c r="J293" s="6" t="str">
        <f>IFERROR(G293/VLOOKUP(H293,Tabela1[],3,FALSE),"")</f>
        <v/>
      </c>
      <c r="K293" s="11" cm="1">
        <f t="array" ref="K293">VLOOKUP(MAX(_xlfn._xlws.FILTER(Tabela3[data],Tabela3[data]&lt;=Tabela2[[#This Row],[data]])),Tabela3[],2,FALSE)</f>
        <v>5.0999999999999996</v>
      </c>
      <c r="Q293" s="9">
        <v>45899</v>
      </c>
      <c r="R293" s="10">
        <v>410</v>
      </c>
    </row>
    <row r="294" spans="5:18" x14ac:dyDescent="0.35">
      <c r="E294" s="4">
        <v>45642</v>
      </c>
      <c r="F294" s="3">
        <v>1</v>
      </c>
      <c r="G294" s="3">
        <f>2/3</f>
        <v>0.66666666666666663</v>
      </c>
      <c r="H294" s="7" t="s">
        <v>36</v>
      </c>
      <c r="I294" s="5">
        <f>VLOOKUP(H294,Tabela1[],2,FALSE)*G294</f>
        <v>0</v>
      </c>
      <c r="J294" s="6" t="str">
        <f>IFERROR(G294/VLOOKUP(H294,Tabela1[],3,FALSE),"")</f>
        <v/>
      </c>
      <c r="K294" s="11" cm="1">
        <f t="array" ref="K294">VLOOKUP(MAX(_xlfn._xlws.FILTER(Tabela3[data],Tabela3[data]&lt;=Tabela2[[#This Row],[data]])),Tabela3[],2,FALSE)</f>
        <v>5.0999999999999996</v>
      </c>
      <c r="Q294" s="9">
        <v>45900</v>
      </c>
      <c r="R294" s="10">
        <v>412</v>
      </c>
    </row>
    <row r="295" spans="5:18" x14ac:dyDescent="0.35">
      <c r="E295" s="4">
        <v>45642</v>
      </c>
      <c r="F295" s="3">
        <v>1</v>
      </c>
      <c r="G295" s="3">
        <v>137</v>
      </c>
      <c r="H295" s="7" t="s">
        <v>30</v>
      </c>
      <c r="I295" s="5">
        <f>VLOOKUP(H295,Tabela1[],2,FALSE)*G295</f>
        <v>0</v>
      </c>
      <c r="J295" s="6" t="str">
        <f>IFERROR(G295/VLOOKUP(H295,Tabela1[],3,FALSE),"")</f>
        <v/>
      </c>
      <c r="K295" s="11" cm="1">
        <f t="array" ref="K295">VLOOKUP(MAX(_xlfn._xlws.FILTER(Tabela3[data],Tabela3[data]&lt;=Tabela2[[#This Row],[data]])),Tabela3[],2,FALSE)</f>
        <v>5.0999999999999996</v>
      </c>
      <c r="Q295" s="9">
        <v>45901</v>
      </c>
      <c r="R295" s="10">
        <v>392</v>
      </c>
    </row>
    <row r="296" spans="5:18" x14ac:dyDescent="0.35">
      <c r="E296" s="4">
        <v>45642</v>
      </c>
      <c r="F296" s="3">
        <v>2</v>
      </c>
      <c r="G296" s="3">
        <v>40</v>
      </c>
      <c r="H296" s="7" t="s">
        <v>8</v>
      </c>
      <c r="I296" s="5">
        <f>VLOOKUP(H296,Tabela1[],2,FALSE)*G296</f>
        <v>152.6</v>
      </c>
      <c r="J296" s="6">
        <f>IFERROR(G296/VLOOKUP(H296,Tabela1[],3,FALSE),"")</f>
        <v>0.5270092226613966</v>
      </c>
      <c r="K296" s="11" cm="1">
        <f t="array" ref="K296">VLOOKUP(MAX(_xlfn._xlws.FILTER(Tabela3[data],Tabela3[data]&lt;=Tabela2[[#This Row],[data]])),Tabela3[],2,FALSE)</f>
        <v>5.0999999999999996</v>
      </c>
      <c r="Q296" s="9">
        <v>45902</v>
      </c>
      <c r="R296" s="10">
        <v>470</v>
      </c>
    </row>
    <row r="297" spans="5:18" x14ac:dyDescent="0.35">
      <c r="E297" s="4">
        <v>45642</v>
      </c>
      <c r="F297" s="3">
        <v>2</v>
      </c>
      <c r="G297" s="3">
        <f>7/3</f>
        <v>2.3333333333333335</v>
      </c>
      <c r="H297" s="7" t="s">
        <v>36</v>
      </c>
      <c r="I297" s="5">
        <f>VLOOKUP(H297,Tabela1[],2,FALSE)*G297</f>
        <v>0</v>
      </c>
      <c r="J297" s="6" t="str">
        <f>IFERROR(G297/VLOOKUP(H297,Tabela1[],3,FALSE),"")</f>
        <v/>
      </c>
      <c r="K297" s="11" cm="1">
        <f t="array" ref="K297">VLOOKUP(MAX(_xlfn._xlws.FILTER(Tabela3[data],Tabela3[data]&lt;=Tabela2[[#This Row],[data]])),Tabela3[],2,FALSE)</f>
        <v>5.0999999999999996</v>
      </c>
      <c r="Q297" s="9">
        <v>45903</v>
      </c>
      <c r="R297" s="10">
        <v>321</v>
      </c>
    </row>
    <row r="298" spans="5:18" x14ac:dyDescent="0.35">
      <c r="E298" s="4">
        <v>45642</v>
      </c>
      <c r="F298" s="3">
        <v>2</v>
      </c>
      <c r="G298" s="3">
        <f>2/3</f>
        <v>0.66666666666666663</v>
      </c>
      <c r="H298" s="7" t="s">
        <v>36</v>
      </c>
      <c r="I298" s="5">
        <f>VLOOKUP(H298,Tabela1[],2,FALSE)*G298</f>
        <v>0</v>
      </c>
      <c r="J298" s="6" t="str">
        <f>IFERROR(G298/VLOOKUP(H298,Tabela1[],3,FALSE),"")</f>
        <v/>
      </c>
      <c r="K298" s="11" cm="1">
        <f t="array" ref="K298">VLOOKUP(MAX(_xlfn._xlws.FILTER(Tabela3[data],Tabela3[data]&lt;=Tabela2[[#This Row],[data]])),Tabela3[],2,FALSE)</f>
        <v>5.0999999999999996</v>
      </c>
      <c r="Q298" s="9">
        <v>45904</v>
      </c>
      <c r="R298" s="10">
        <v>489</v>
      </c>
    </row>
    <row r="299" spans="5:18" x14ac:dyDescent="0.35">
      <c r="E299" s="4">
        <v>45642</v>
      </c>
      <c r="F299" s="3">
        <v>3</v>
      </c>
      <c r="G299" s="3">
        <v>133</v>
      </c>
      <c r="H299" s="7" t="s">
        <v>38</v>
      </c>
      <c r="I299" s="5">
        <f>VLOOKUP(H299,Tabela1[],2,FALSE)*G299</f>
        <v>0</v>
      </c>
      <c r="J299" s="6" t="str">
        <f>IFERROR(G299/VLOOKUP(H299,Tabela1[],3,FALSE),"")</f>
        <v/>
      </c>
      <c r="K299" s="11" cm="1">
        <f t="array" ref="K299">VLOOKUP(MAX(_xlfn._xlws.FILTER(Tabela3[data],Tabela3[data]&lt;=Tabela2[[#This Row],[data]])),Tabela3[],2,FALSE)</f>
        <v>5.0999999999999996</v>
      </c>
      <c r="Q299" s="9">
        <v>45905</v>
      </c>
      <c r="R299" s="10">
        <v>469</v>
      </c>
    </row>
    <row r="300" spans="5:18" x14ac:dyDescent="0.35">
      <c r="E300" s="4">
        <v>45642</v>
      </c>
      <c r="F300" s="3">
        <v>4</v>
      </c>
      <c r="G300" s="3">
        <v>40</v>
      </c>
      <c r="H300" s="7" t="s">
        <v>32</v>
      </c>
      <c r="I300" s="5">
        <f>VLOOKUP(H300,Tabela1[],2,FALSE)*G300</f>
        <v>0</v>
      </c>
      <c r="J300" s="6" t="str">
        <f>IFERROR(G300/VLOOKUP(H300,Tabela1[],3,FALSE),"")</f>
        <v/>
      </c>
      <c r="K300" s="11" cm="1">
        <f t="array" ref="K300">VLOOKUP(MAX(_xlfn._xlws.FILTER(Tabela3[data],Tabela3[data]&lt;=Tabela2[[#This Row],[data]])),Tabela3[],2,FALSE)</f>
        <v>5.0999999999999996</v>
      </c>
      <c r="Q300" s="9">
        <v>45906</v>
      </c>
      <c r="R300" s="10">
        <v>374</v>
      </c>
    </row>
    <row r="301" spans="5:18" x14ac:dyDescent="0.35">
      <c r="E301" s="4">
        <v>45642</v>
      </c>
      <c r="F301" s="3">
        <v>4</v>
      </c>
      <c r="G301" s="3">
        <f>7/3</f>
        <v>2.3333333333333335</v>
      </c>
      <c r="H301" s="7" t="s">
        <v>36</v>
      </c>
      <c r="I301" s="5">
        <f>VLOOKUP(H301,Tabela1[],2,FALSE)*G301</f>
        <v>0</v>
      </c>
      <c r="J301" s="6" t="str">
        <f>IFERROR(G301/VLOOKUP(H301,Tabela1[],3,FALSE),"")</f>
        <v/>
      </c>
      <c r="K301" s="11" cm="1">
        <f t="array" ref="K301">VLOOKUP(MAX(_xlfn._xlws.FILTER(Tabela3[data],Tabela3[data]&lt;=Tabela2[[#This Row],[data]])),Tabela3[],2,FALSE)</f>
        <v>5.0999999999999996</v>
      </c>
      <c r="Q301" s="9">
        <v>45907</v>
      </c>
      <c r="R301" s="10">
        <v>515</v>
      </c>
    </row>
    <row r="302" spans="5:18" x14ac:dyDescent="0.35">
      <c r="E302" s="4">
        <v>45642</v>
      </c>
      <c r="F302" s="3">
        <v>5</v>
      </c>
      <c r="G302" s="3">
        <f>2/3</f>
        <v>0.66666666666666663</v>
      </c>
      <c r="H302" s="7" t="s">
        <v>36</v>
      </c>
      <c r="I302" s="5">
        <f>VLOOKUP(H302,Tabela1[],2,FALSE)*G302</f>
        <v>0</v>
      </c>
      <c r="J302" s="6" t="str">
        <f>IFERROR(G302/VLOOKUP(H302,Tabela1[],3,FALSE),"")</f>
        <v/>
      </c>
      <c r="K302" s="11" cm="1">
        <f t="array" ref="K302">VLOOKUP(MAX(_xlfn._xlws.FILTER(Tabela3[data],Tabela3[data]&lt;=Tabela2[[#This Row],[data]])),Tabela3[],2,FALSE)</f>
        <v>5.0999999999999996</v>
      </c>
      <c r="Q302" s="9">
        <v>45908</v>
      </c>
      <c r="R302" s="10">
        <v>442</v>
      </c>
    </row>
    <row r="303" spans="5:18" x14ac:dyDescent="0.35">
      <c r="E303" s="4">
        <v>45642</v>
      </c>
      <c r="F303" s="3">
        <v>5</v>
      </c>
      <c r="G303" s="3">
        <v>99</v>
      </c>
      <c r="H303" s="7" t="s">
        <v>30</v>
      </c>
      <c r="I303" s="5">
        <f>VLOOKUP(H303,Tabela1[],2,FALSE)*G303</f>
        <v>0</v>
      </c>
      <c r="J303" s="6" t="str">
        <f>IFERROR(G303/VLOOKUP(H303,Tabela1[],3,FALSE),"")</f>
        <v/>
      </c>
      <c r="K303" s="11" cm="1">
        <f t="array" ref="K303">VLOOKUP(MAX(_xlfn._xlws.FILTER(Tabela3[data],Tabela3[data]&lt;=Tabela2[[#This Row],[data]])),Tabela3[],2,FALSE)</f>
        <v>5.0999999999999996</v>
      </c>
      <c r="Q303" s="9">
        <v>45909</v>
      </c>
      <c r="R303" s="10">
        <v>686</v>
      </c>
    </row>
    <row r="304" spans="5:18" x14ac:dyDescent="0.35">
      <c r="E304" s="4">
        <v>45642</v>
      </c>
      <c r="F304" s="3">
        <v>5</v>
      </c>
      <c r="G304" s="3">
        <f>5/3</f>
        <v>1.6666666666666667</v>
      </c>
      <c r="H304" s="7" t="s">
        <v>36</v>
      </c>
      <c r="I304" s="5">
        <f>VLOOKUP(H304,Tabela1[],2,FALSE)*G304</f>
        <v>0</v>
      </c>
      <c r="J304" s="6" t="str">
        <f>IFERROR(G304/VLOOKUP(H304,Tabela1[],3,FALSE),"")</f>
        <v/>
      </c>
      <c r="K304" s="11" cm="1">
        <f t="array" ref="K304">VLOOKUP(MAX(_xlfn._xlws.FILTER(Tabela3[data],Tabela3[data]&lt;=Tabela2[[#This Row],[data]])),Tabela3[],2,FALSE)</f>
        <v>5.0999999999999996</v>
      </c>
      <c r="Q304" s="9">
        <v>45910</v>
      </c>
      <c r="R304" s="10">
        <v>462</v>
      </c>
    </row>
    <row r="305" spans="5:18" x14ac:dyDescent="0.35">
      <c r="E305" s="4">
        <v>45643</v>
      </c>
      <c r="F305" s="3">
        <v>1</v>
      </c>
      <c r="G305" s="3">
        <v>108</v>
      </c>
      <c r="H305" s="7" t="s">
        <v>30</v>
      </c>
      <c r="I305" s="5">
        <f>VLOOKUP(H305,Tabela1[],2,FALSE)*G305</f>
        <v>0</v>
      </c>
      <c r="J305" s="6" t="str">
        <f>IFERROR(G305/VLOOKUP(H305,Tabela1[],3,FALSE),"")</f>
        <v/>
      </c>
      <c r="K305" s="11" cm="1">
        <f t="array" ref="K305">VLOOKUP(MAX(_xlfn._xlws.FILTER(Tabela3[data],Tabela3[data]&lt;=Tabela2[[#This Row],[data]])),Tabela3[],2,FALSE)</f>
        <v>5.0999999999999996</v>
      </c>
      <c r="Q305" s="9">
        <v>45911</v>
      </c>
      <c r="R305" s="10">
        <v>460</v>
      </c>
    </row>
    <row r="306" spans="5:18" x14ac:dyDescent="0.35">
      <c r="E306" s="4">
        <v>45643</v>
      </c>
      <c r="F306" s="3">
        <v>2</v>
      </c>
      <c r="G306" s="3">
        <v>28</v>
      </c>
      <c r="H306" s="7" t="s">
        <v>8</v>
      </c>
      <c r="I306" s="5">
        <f>VLOOKUP(H306,Tabela1[],2,FALSE)*G306</f>
        <v>106.82</v>
      </c>
      <c r="J306" s="6">
        <f>IFERROR(G306/VLOOKUP(H306,Tabela1[],3,FALSE),"")</f>
        <v>0.36890645586297766</v>
      </c>
      <c r="K306" s="11" cm="1">
        <f t="array" ref="K306">VLOOKUP(MAX(_xlfn._xlws.FILTER(Tabela3[data],Tabela3[data]&lt;=Tabela2[[#This Row],[data]])),Tabela3[],2,FALSE)</f>
        <v>5.0999999999999996</v>
      </c>
      <c r="Q306" s="9">
        <v>45912</v>
      </c>
      <c r="R306" s="10">
        <v>542</v>
      </c>
    </row>
    <row r="307" spans="5:18" x14ac:dyDescent="0.35">
      <c r="E307" s="4">
        <v>45643</v>
      </c>
      <c r="F307" s="3">
        <v>3</v>
      </c>
      <c r="G307" s="3">
        <v>134</v>
      </c>
      <c r="H307" s="7" t="s">
        <v>38</v>
      </c>
      <c r="I307" s="5">
        <f>VLOOKUP(H307,Tabela1[],2,FALSE)*G307</f>
        <v>0</v>
      </c>
      <c r="J307" s="6" t="str">
        <f>IFERROR(G307/VLOOKUP(H307,Tabela1[],3,FALSE),"")</f>
        <v/>
      </c>
      <c r="K307" s="11" cm="1">
        <f t="array" ref="K307">VLOOKUP(MAX(_xlfn._xlws.FILTER(Tabela3[data],Tabela3[data]&lt;=Tabela2[[#This Row],[data]])),Tabela3[],2,FALSE)</f>
        <v>5.0999999999999996</v>
      </c>
      <c r="Q307" s="9">
        <v>45913</v>
      </c>
      <c r="R307" s="10">
        <v>293</v>
      </c>
    </row>
    <row r="308" spans="5:18" x14ac:dyDescent="0.35">
      <c r="E308" s="4">
        <v>45643</v>
      </c>
      <c r="F308" s="3">
        <v>3</v>
      </c>
      <c r="G308" s="3">
        <f>1/3</f>
        <v>0.33333333333333331</v>
      </c>
      <c r="H308" s="7" t="s">
        <v>36</v>
      </c>
      <c r="I308" s="5">
        <f>VLOOKUP(H308,Tabela1[],2,FALSE)*G308</f>
        <v>0</v>
      </c>
      <c r="J308" s="6" t="str">
        <f>IFERROR(G308/VLOOKUP(H308,Tabela1[],3,FALSE),"")</f>
        <v/>
      </c>
      <c r="K308" s="11" cm="1">
        <f t="array" ref="K308">VLOOKUP(MAX(_xlfn._xlws.FILTER(Tabela3[data],Tabela3[data]&lt;=Tabela2[[#This Row],[data]])),Tabela3[],2,FALSE)</f>
        <v>5.0999999999999996</v>
      </c>
      <c r="Q308" s="9">
        <v>45914</v>
      </c>
      <c r="R308" s="10">
        <v>396</v>
      </c>
    </row>
    <row r="309" spans="5:18" x14ac:dyDescent="0.35">
      <c r="E309" s="4">
        <v>45643</v>
      </c>
      <c r="F309" s="3">
        <v>4</v>
      </c>
      <c r="G309" s="3">
        <f>2/3</f>
        <v>0.66666666666666663</v>
      </c>
      <c r="H309" s="7" t="s">
        <v>36</v>
      </c>
      <c r="I309" s="5">
        <f>VLOOKUP(H309,Tabela1[],2,FALSE)*G309</f>
        <v>0</v>
      </c>
      <c r="J309" s="6" t="str">
        <f>IFERROR(G309/VLOOKUP(H309,Tabela1[],3,FALSE),"")</f>
        <v/>
      </c>
      <c r="K309" s="11" cm="1">
        <f t="array" ref="K309">VLOOKUP(MAX(_xlfn._xlws.FILTER(Tabela3[data],Tabela3[data]&lt;=Tabela2[[#This Row],[data]])),Tabela3[],2,FALSE)</f>
        <v>5.0999999999999996</v>
      </c>
      <c r="Q309" s="9">
        <v>45915</v>
      </c>
      <c r="R309" s="10">
        <v>453</v>
      </c>
    </row>
    <row r="310" spans="5:18" x14ac:dyDescent="0.35">
      <c r="E310" s="4">
        <v>45643</v>
      </c>
      <c r="F310" s="3">
        <v>4</v>
      </c>
      <c r="G310" s="3">
        <v>40</v>
      </c>
      <c r="H310" s="7" t="s">
        <v>32</v>
      </c>
      <c r="I310" s="5">
        <f>VLOOKUP(H310,Tabela1[],2,FALSE)*G310</f>
        <v>0</v>
      </c>
      <c r="J310" s="6" t="str">
        <f>IFERROR(G310/VLOOKUP(H310,Tabela1[],3,FALSE),"")</f>
        <v/>
      </c>
      <c r="K310" s="11" cm="1">
        <f t="array" ref="K310">VLOOKUP(MAX(_xlfn._xlws.FILTER(Tabela3[data],Tabela3[data]&lt;=Tabela2[[#This Row],[data]])),Tabela3[],2,FALSE)</f>
        <v>5.0999999999999996</v>
      </c>
      <c r="Q310" s="9">
        <v>45916</v>
      </c>
      <c r="R310" s="10">
        <v>512</v>
      </c>
    </row>
    <row r="311" spans="5:18" x14ac:dyDescent="0.35">
      <c r="E311" s="4">
        <v>45643</v>
      </c>
      <c r="F311" s="3">
        <v>5</v>
      </c>
      <c r="G311" s="3">
        <v>20</v>
      </c>
      <c r="H311" s="7" t="s">
        <v>30</v>
      </c>
      <c r="I311" s="5">
        <f>VLOOKUP(H311,Tabela1[],2,FALSE)*G311</f>
        <v>0</v>
      </c>
      <c r="J311" s="6" t="str">
        <f>IFERROR(G311/VLOOKUP(H311,Tabela1[],3,FALSE),"")</f>
        <v/>
      </c>
      <c r="K311" s="11" cm="1">
        <f t="array" ref="K311">VLOOKUP(MAX(_xlfn._xlws.FILTER(Tabela3[data],Tabela3[data]&lt;=Tabela2[[#This Row],[data]])),Tabela3[],2,FALSE)</f>
        <v>5.0999999999999996</v>
      </c>
      <c r="Q311" s="9">
        <v>45917</v>
      </c>
      <c r="R311" s="10">
        <v>475</v>
      </c>
    </row>
    <row r="312" spans="5:18" x14ac:dyDescent="0.35">
      <c r="E312" s="4">
        <v>45643</v>
      </c>
      <c r="F312" s="3">
        <v>5</v>
      </c>
      <c r="G312" s="3">
        <v>7</v>
      </c>
      <c r="H312" s="7" t="s">
        <v>16</v>
      </c>
      <c r="I312" s="5">
        <f>VLOOKUP(H312,Tabela1[],2,FALSE)*G312</f>
        <v>24.22</v>
      </c>
      <c r="J312" s="6" t="str">
        <f>IFERROR(G312/VLOOKUP(H312,Tabela1[],3,FALSE),"")</f>
        <v/>
      </c>
      <c r="K312" s="11" cm="1">
        <f t="array" ref="K312">VLOOKUP(MAX(_xlfn._xlws.FILTER(Tabela3[data],Tabela3[data]&lt;=Tabela2[[#This Row],[data]])),Tabela3[],2,FALSE)</f>
        <v>5.0999999999999996</v>
      </c>
      <c r="Q312" s="9">
        <v>45918</v>
      </c>
      <c r="R312" s="10">
        <v>370</v>
      </c>
    </row>
    <row r="313" spans="5:18" x14ac:dyDescent="0.35">
      <c r="E313" s="4">
        <v>45644</v>
      </c>
      <c r="F313" s="3">
        <v>1</v>
      </c>
      <c r="G313" s="3">
        <f>3/3</f>
        <v>1</v>
      </c>
      <c r="H313" s="7" t="s">
        <v>36</v>
      </c>
      <c r="I313" s="5">
        <f>VLOOKUP(H313,Tabela1[],2,FALSE)*G313</f>
        <v>0</v>
      </c>
      <c r="J313" s="6" t="str">
        <f>IFERROR(G313/VLOOKUP(H313,Tabela1[],3,FALSE),"")</f>
        <v/>
      </c>
      <c r="K313" s="11" cm="1">
        <f t="array" ref="K313">VLOOKUP(MAX(_xlfn._xlws.FILTER(Tabela3[data],Tabela3[data]&lt;=Tabela2[[#This Row],[data]])),Tabela3[],2,FALSE)</f>
        <v>5.0999999999999996</v>
      </c>
      <c r="Q313" s="9">
        <v>45919</v>
      </c>
      <c r="R313" s="10">
        <v>388</v>
      </c>
    </row>
    <row r="314" spans="5:18" x14ac:dyDescent="0.35">
      <c r="E314" s="4">
        <v>45644</v>
      </c>
      <c r="F314" s="3">
        <v>1</v>
      </c>
      <c r="G314" s="3">
        <v>120</v>
      </c>
      <c r="H314" s="7" t="s">
        <v>30</v>
      </c>
      <c r="I314" s="5">
        <f>VLOOKUP(H314,Tabela1[],2,FALSE)*G314</f>
        <v>0</v>
      </c>
      <c r="J314" s="6" t="str">
        <f>IFERROR(G314/VLOOKUP(H314,Tabela1[],3,FALSE),"")</f>
        <v/>
      </c>
      <c r="K314" s="11" cm="1">
        <f t="array" ref="K314">VLOOKUP(MAX(_xlfn._xlws.FILTER(Tabela3[data],Tabela3[data]&lt;=Tabela2[[#This Row],[data]])),Tabela3[],2,FALSE)</f>
        <v>5.0999999999999996</v>
      </c>
      <c r="Q314" s="9">
        <v>45920</v>
      </c>
      <c r="R314" s="10">
        <v>459</v>
      </c>
    </row>
    <row r="315" spans="5:18" x14ac:dyDescent="0.35">
      <c r="E315" s="4">
        <v>45644</v>
      </c>
      <c r="F315" s="3">
        <v>2</v>
      </c>
      <c r="G315" s="3">
        <v>45</v>
      </c>
      <c r="H315" s="7" t="s">
        <v>8</v>
      </c>
      <c r="I315" s="5">
        <f>VLOOKUP(H315,Tabela1[],2,FALSE)*G315</f>
        <v>171.67500000000001</v>
      </c>
      <c r="J315" s="6">
        <f>IFERROR(G315/VLOOKUP(H315,Tabela1[],3,FALSE),"")</f>
        <v>0.59288537549407117</v>
      </c>
      <c r="K315" s="11" cm="1">
        <f t="array" ref="K315">VLOOKUP(MAX(_xlfn._xlws.FILTER(Tabela3[data],Tabela3[data]&lt;=Tabela2[[#This Row],[data]])),Tabela3[],2,FALSE)</f>
        <v>5.0999999999999996</v>
      </c>
      <c r="Q315" s="9">
        <v>45921</v>
      </c>
      <c r="R315" s="10">
        <v>337</v>
      </c>
    </row>
    <row r="316" spans="5:18" x14ac:dyDescent="0.35">
      <c r="E316" s="4">
        <v>45644</v>
      </c>
      <c r="F316" s="3">
        <v>2</v>
      </c>
      <c r="G316" s="3">
        <f>2/3</f>
        <v>0.66666666666666663</v>
      </c>
      <c r="H316" s="7" t="s">
        <v>36</v>
      </c>
      <c r="I316" s="5">
        <f>VLOOKUP(H316,Tabela1[],2,FALSE)*G316</f>
        <v>0</v>
      </c>
      <c r="J316" s="6" t="str">
        <f>IFERROR(G316/VLOOKUP(H316,Tabela1[],3,FALSE),"")</f>
        <v/>
      </c>
      <c r="K316" s="11" cm="1">
        <f t="array" ref="K316">VLOOKUP(MAX(_xlfn._xlws.FILTER(Tabela3[data],Tabela3[data]&lt;=Tabela2[[#This Row],[data]])),Tabela3[],2,FALSE)</f>
        <v>5.0999999999999996</v>
      </c>
      <c r="Q316" s="9">
        <v>45922</v>
      </c>
      <c r="R316" s="10">
        <v>567</v>
      </c>
    </row>
    <row r="317" spans="5:18" x14ac:dyDescent="0.35">
      <c r="E317" s="4">
        <v>45644</v>
      </c>
      <c r="F317" s="3">
        <v>3</v>
      </c>
      <c r="G317" s="3">
        <f>3/3</f>
        <v>1</v>
      </c>
      <c r="H317" s="7" t="s">
        <v>36</v>
      </c>
      <c r="I317" s="5">
        <f>VLOOKUP(H317,Tabela1[],2,FALSE)*G317</f>
        <v>0</v>
      </c>
      <c r="J317" s="6" t="str">
        <f>IFERROR(G317/VLOOKUP(H317,Tabela1[],3,FALSE),"")</f>
        <v/>
      </c>
      <c r="K317" s="11" cm="1">
        <f t="array" ref="K317">VLOOKUP(MAX(_xlfn._xlws.FILTER(Tabela3[data],Tabela3[data]&lt;=Tabela2[[#This Row],[data]])),Tabela3[],2,FALSE)</f>
        <v>5.0999999999999996</v>
      </c>
      <c r="Q317" s="9">
        <v>45923</v>
      </c>
      <c r="R317" s="10">
        <v>517</v>
      </c>
    </row>
    <row r="318" spans="5:18" x14ac:dyDescent="0.35">
      <c r="E318" s="4">
        <v>45644</v>
      </c>
      <c r="F318" s="3">
        <v>3</v>
      </c>
      <c r="G318" s="3">
        <v>134</v>
      </c>
      <c r="H318" s="7" t="s">
        <v>38</v>
      </c>
      <c r="I318" s="5">
        <f>VLOOKUP(H318,Tabela1[],2,FALSE)*G318</f>
        <v>0</v>
      </c>
      <c r="J318" s="6" t="str">
        <f>IFERROR(G318/VLOOKUP(H318,Tabela1[],3,FALSE),"")</f>
        <v/>
      </c>
      <c r="K318" s="11" cm="1">
        <f t="array" ref="K318">VLOOKUP(MAX(_xlfn._xlws.FILTER(Tabela3[data],Tabela3[data]&lt;=Tabela2[[#This Row],[data]])),Tabela3[],2,FALSE)</f>
        <v>5.0999999999999996</v>
      </c>
      <c r="Q318" s="9">
        <v>45924</v>
      </c>
      <c r="R318" s="10">
        <v>528</v>
      </c>
    </row>
    <row r="319" spans="5:18" x14ac:dyDescent="0.35">
      <c r="E319" s="4">
        <v>45644</v>
      </c>
      <c r="F319" s="3">
        <v>3</v>
      </c>
      <c r="G319" s="3">
        <f>4/3</f>
        <v>1.3333333333333333</v>
      </c>
      <c r="H319" s="7" t="s">
        <v>36</v>
      </c>
      <c r="I319" s="5">
        <f>VLOOKUP(H319,Tabela1[],2,FALSE)*G319</f>
        <v>0</v>
      </c>
      <c r="J319" s="6" t="str">
        <f>IFERROR(G319/VLOOKUP(H319,Tabela1[],3,FALSE),"")</f>
        <v/>
      </c>
      <c r="K319" s="11" cm="1">
        <f t="array" ref="K319">VLOOKUP(MAX(_xlfn._xlws.FILTER(Tabela3[data],Tabela3[data]&lt;=Tabela2[[#This Row],[data]])),Tabela3[],2,FALSE)</f>
        <v>5.0999999999999996</v>
      </c>
      <c r="Q319" s="9">
        <v>45925</v>
      </c>
      <c r="R319" s="10">
        <v>352</v>
      </c>
    </row>
    <row r="320" spans="5:18" x14ac:dyDescent="0.35">
      <c r="E320" s="4">
        <v>45644</v>
      </c>
      <c r="F320" s="3">
        <v>4</v>
      </c>
      <c r="G320" s="3">
        <f>2/3</f>
        <v>0.66666666666666663</v>
      </c>
      <c r="H320" s="7" t="s">
        <v>36</v>
      </c>
      <c r="I320" s="5">
        <f>VLOOKUP(H320,Tabela1[],2,FALSE)*G320</f>
        <v>0</v>
      </c>
      <c r="J320" s="6" t="str">
        <f>IFERROR(G320/VLOOKUP(H320,Tabela1[],3,FALSE),"")</f>
        <v/>
      </c>
      <c r="K320" s="11" cm="1">
        <f t="array" ref="K320">VLOOKUP(MAX(_xlfn._xlws.FILTER(Tabela3[data],Tabela3[data]&lt;=Tabela2[[#This Row],[data]])),Tabela3[],2,FALSE)</f>
        <v>5.0999999999999996</v>
      </c>
      <c r="Q320" s="9">
        <v>45926</v>
      </c>
      <c r="R320" s="10">
        <v>368</v>
      </c>
    </row>
    <row r="321" spans="5:18" x14ac:dyDescent="0.35">
      <c r="E321" s="4">
        <v>45644</v>
      </c>
      <c r="F321" s="3">
        <v>4</v>
      </c>
      <c r="G321" s="3">
        <v>180</v>
      </c>
      <c r="H321" s="7" t="s">
        <v>23</v>
      </c>
      <c r="I321" s="5">
        <f>VLOOKUP(H321,Tabela1[],2,FALSE)*G321</f>
        <v>0</v>
      </c>
      <c r="J321" s="6">
        <f>IFERROR(G321/VLOOKUP(H321,Tabela1[],3,FALSE),"")</f>
        <v>0.87473002159827218</v>
      </c>
      <c r="K321" s="11" cm="1">
        <f t="array" ref="K321">VLOOKUP(MAX(_xlfn._xlws.FILTER(Tabela3[data],Tabela3[data]&lt;=Tabela2[[#This Row],[data]])),Tabela3[],2,FALSE)</f>
        <v>5.0999999999999996</v>
      </c>
      <c r="Q321" s="9">
        <v>45927</v>
      </c>
      <c r="R321" s="10">
        <v>479</v>
      </c>
    </row>
    <row r="322" spans="5:18" x14ac:dyDescent="0.35">
      <c r="E322" s="4">
        <v>45644</v>
      </c>
      <c r="F322" s="3">
        <v>4</v>
      </c>
      <c r="G322" s="3">
        <f>9/3</f>
        <v>3</v>
      </c>
      <c r="H322" s="7" t="s">
        <v>36</v>
      </c>
      <c r="I322" s="5">
        <f>VLOOKUP(H322,Tabela1[],2,FALSE)*G322</f>
        <v>0</v>
      </c>
      <c r="J322" s="6" t="str">
        <f>IFERROR(G322/VLOOKUP(H322,Tabela1[],3,FALSE),"")</f>
        <v/>
      </c>
      <c r="K322" s="11" cm="1">
        <f t="array" ref="K322">VLOOKUP(MAX(_xlfn._xlws.FILTER(Tabela3[data],Tabela3[data]&lt;=Tabela2[[#This Row],[data]])),Tabela3[],2,FALSE)</f>
        <v>5.0999999999999996</v>
      </c>
      <c r="Q322" s="9">
        <v>45928</v>
      </c>
      <c r="R322" s="10">
        <v>300</v>
      </c>
    </row>
    <row r="323" spans="5:18" x14ac:dyDescent="0.35">
      <c r="E323" s="4">
        <v>45645</v>
      </c>
      <c r="F323" s="3">
        <v>1</v>
      </c>
      <c r="G323" s="3">
        <v>137</v>
      </c>
      <c r="H323" s="7" t="s">
        <v>23</v>
      </c>
      <c r="I323" s="5">
        <f>VLOOKUP(H323,Tabela1[],2,FALSE)*G323</f>
        <v>0</v>
      </c>
      <c r="J323" s="6">
        <f>IFERROR(G323/VLOOKUP(H323,Tabela1[],3,FALSE),"")</f>
        <v>0.66576673866090719</v>
      </c>
      <c r="K323" s="11" cm="1">
        <f t="array" ref="K323">VLOOKUP(MAX(_xlfn._xlws.FILTER(Tabela3[data],Tabela3[data]&lt;=Tabela2[[#This Row],[data]])),Tabela3[],2,FALSE)</f>
        <v>5.0999999999999996</v>
      </c>
      <c r="Q323" s="9">
        <v>45929</v>
      </c>
      <c r="R323" s="10">
        <v>508</v>
      </c>
    </row>
    <row r="324" spans="5:18" x14ac:dyDescent="0.35">
      <c r="E324" s="4">
        <v>45645</v>
      </c>
      <c r="F324" s="3">
        <v>1</v>
      </c>
      <c r="G324" s="3">
        <f>3/3</f>
        <v>1</v>
      </c>
      <c r="H324" s="7" t="s">
        <v>36</v>
      </c>
      <c r="I324" s="5">
        <f>VLOOKUP(H324,Tabela1[],2,FALSE)*G324</f>
        <v>0</v>
      </c>
      <c r="J324" s="6" t="str">
        <f>IFERROR(G324/VLOOKUP(H324,Tabela1[],3,FALSE),"")</f>
        <v/>
      </c>
      <c r="K324" s="11" cm="1">
        <f t="array" ref="K324">VLOOKUP(MAX(_xlfn._xlws.FILTER(Tabela3[data],Tabela3[data]&lt;=Tabela2[[#This Row],[data]])),Tabela3[],2,FALSE)</f>
        <v>5.0999999999999996</v>
      </c>
      <c r="Q324" s="9">
        <v>45930</v>
      </c>
      <c r="R324" s="10">
        <v>535</v>
      </c>
    </row>
    <row r="325" spans="5:18" x14ac:dyDescent="0.35">
      <c r="E325" s="4">
        <v>45645</v>
      </c>
      <c r="F325" s="3">
        <v>2</v>
      </c>
      <c r="G325" s="3">
        <v>40</v>
      </c>
      <c r="H325" s="7" t="s">
        <v>8</v>
      </c>
      <c r="I325" s="5">
        <f>VLOOKUP(H325,Tabela1[],2,FALSE)*G325</f>
        <v>152.6</v>
      </c>
      <c r="J325" s="6">
        <f>IFERROR(G325/VLOOKUP(H325,Tabela1[],3,FALSE),"")</f>
        <v>0.5270092226613966</v>
      </c>
      <c r="K325" s="11" cm="1">
        <f t="array" ref="K325">VLOOKUP(MAX(_xlfn._xlws.FILTER(Tabela3[data],Tabela3[data]&lt;=Tabela2[[#This Row],[data]])),Tabela3[],2,FALSE)</f>
        <v>5.0999999999999996</v>
      </c>
      <c r="Q325" s="9">
        <v>45931</v>
      </c>
      <c r="R325" s="10">
        <v>448</v>
      </c>
    </row>
    <row r="326" spans="5:18" x14ac:dyDescent="0.35">
      <c r="E326" s="4">
        <v>45645</v>
      </c>
      <c r="F326" s="3">
        <v>3</v>
      </c>
      <c r="G326" s="3">
        <v>150</v>
      </c>
      <c r="H326" s="7" t="s">
        <v>24</v>
      </c>
      <c r="I326" s="5">
        <f>VLOOKUP(H326,Tabela1[],2,FALSE)*G326</f>
        <v>0</v>
      </c>
      <c r="J326" s="6" t="str">
        <f>IFERROR(G326/VLOOKUP(H326,Tabela1[],3,FALSE),"")</f>
        <v/>
      </c>
      <c r="K326" s="11" cm="1">
        <f t="array" ref="K326">VLOOKUP(MAX(_xlfn._xlws.FILTER(Tabela3[data],Tabela3[data]&lt;=Tabela2[[#This Row],[data]])),Tabela3[],2,FALSE)</f>
        <v>5.0999999999999996</v>
      </c>
      <c r="Q326" s="9">
        <v>45932</v>
      </c>
      <c r="R326" s="10">
        <v>543</v>
      </c>
    </row>
    <row r="327" spans="5:18" x14ac:dyDescent="0.35">
      <c r="E327" s="4">
        <v>45645</v>
      </c>
      <c r="F327" s="3">
        <v>3</v>
      </c>
      <c r="G327" s="3">
        <f>3/3</f>
        <v>1</v>
      </c>
      <c r="H327" s="7" t="s">
        <v>36</v>
      </c>
      <c r="I327" s="5">
        <f>VLOOKUP(H327,Tabela1[],2,FALSE)*G327</f>
        <v>0</v>
      </c>
      <c r="J327" s="6" t="str">
        <f>IFERROR(G327/VLOOKUP(H327,Tabela1[],3,FALSE),"")</f>
        <v/>
      </c>
      <c r="K327" s="11" cm="1">
        <f t="array" ref="K327">VLOOKUP(MAX(_xlfn._xlws.FILTER(Tabela3[data],Tabela3[data]&lt;=Tabela2[[#This Row],[data]])),Tabela3[],2,FALSE)</f>
        <v>5.0999999999999996</v>
      </c>
      <c r="Q327" s="9">
        <v>45933</v>
      </c>
      <c r="R327" s="10">
        <v>524</v>
      </c>
    </row>
    <row r="328" spans="5:18" x14ac:dyDescent="0.35">
      <c r="E328" s="4">
        <v>45645</v>
      </c>
      <c r="F328" s="3">
        <v>4</v>
      </c>
      <c r="G328" s="3">
        <v>40</v>
      </c>
      <c r="H328" s="7" t="s">
        <v>32</v>
      </c>
      <c r="I328" s="5">
        <f>VLOOKUP(H328,Tabela1[],2,FALSE)*G328</f>
        <v>0</v>
      </c>
      <c r="J328" s="6" t="str">
        <f>IFERROR(G328/VLOOKUP(H328,Tabela1[],3,FALSE),"")</f>
        <v/>
      </c>
      <c r="K328" s="11" cm="1">
        <f t="array" ref="K328">VLOOKUP(MAX(_xlfn._xlws.FILTER(Tabela3[data],Tabela3[data]&lt;=Tabela2[[#This Row],[data]])),Tabela3[],2,FALSE)</f>
        <v>5.0999999999999996</v>
      </c>
      <c r="Q328" s="9">
        <v>45934</v>
      </c>
      <c r="R328" s="10">
        <v>542</v>
      </c>
    </row>
    <row r="329" spans="5:18" x14ac:dyDescent="0.35">
      <c r="E329" s="4">
        <v>45645</v>
      </c>
      <c r="F329" s="3">
        <v>5</v>
      </c>
      <c r="G329" s="3">
        <v>110</v>
      </c>
      <c r="H329" s="7" t="s">
        <v>23</v>
      </c>
      <c r="I329" s="5">
        <f>VLOOKUP(H329,Tabela1[],2,FALSE)*G329</f>
        <v>0</v>
      </c>
      <c r="J329" s="6">
        <f>IFERROR(G329/VLOOKUP(H329,Tabela1[],3,FALSE),"")</f>
        <v>0.53455723542116629</v>
      </c>
      <c r="K329" s="11" cm="1">
        <f t="array" ref="K329">VLOOKUP(MAX(_xlfn._xlws.FILTER(Tabela3[data],Tabela3[data]&lt;=Tabela2[[#This Row],[data]])),Tabela3[],2,FALSE)</f>
        <v>5.0999999999999996</v>
      </c>
      <c r="Q329" s="9">
        <v>45935</v>
      </c>
      <c r="R329" s="10">
        <v>535</v>
      </c>
    </row>
    <row r="330" spans="5:18" x14ac:dyDescent="0.35">
      <c r="E330" s="4">
        <v>45645</v>
      </c>
      <c r="F330" s="3">
        <v>5</v>
      </c>
      <c r="G330" s="3">
        <f>8/3</f>
        <v>2.6666666666666665</v>
      </c>
      <c r="H330" s="7" t="s">
        <v>36</v>
      </c>
      <c r="I330" s="5">
        <f>VLOOKUP(H330,Tabela1[],2,FALSE)*G330</f>
        <v>0</v>
      </c>
      <c r="J330" s="6" t="str">
        <f>IFERROR(G330/VLOOKUP(H330,Tabela1[],3,FALSE),"")</f>
        <v/>
      </c>
      <c r="K330" s="11" cm="1">
        <f t="array" ref="K330">VLOOKUP(MAX(_xlfn._xlws.FILTER(Tabela3[data],Tabela3[data]&lt;=Tabela2[[#This Row],[data]])),Tabela3[],2,FALSE)</f>
        <v>5.0999999999999996</v>
      </c>
      <c r="Q330" s="9">
        <v>45936</v>
      </c>
      <c r="R330" s="10">
        <v>600</v>
      </c>
    </row>
    <row r="331" spans="5:18" x14ac:dyDescent="0.35">
      <c r="E331" s="4">
        <v>45646</v>
      </c>
      <c r="F331" s="3">
        <v>1</v>
      </c>
      <c r="G331" s="3">
        <v>126</v>
      </c>
      <c r="H331" s="7" t="s">
        <v>23</v>
      </c>
      <c r="I331" s="5">
        <f>VLOOKUP(H331,Tabela1[],2,FALSE)*G331</f>
        <v>0</v>
      </c>
      <c r="J331" s="6">
        <f>IFERROR(G331/VLOOKUP(H331,Tabela1[],3,FALSE),"")</f>
        <v>0.61231101511879049</v>
      </c>
      <c r="K331" s="11" cm="1">
        <f t="array" ref="K331">VLOOKUP(MAX(_xlfn._xlws.FILTER(Tabela3[data],Tabela3[data]&lt;=Tabela2[[#This Row],[data]])),Tabela3[],2,FALSE)</f>
        <v>6</v>
      </c>
      <c r="Q331" s="9">
        <v>45937</v>
      </c>
      <c r="R331" s="10">
        <v>573</v>
      </c>
    </row>
    <row r="332" spans="5:18" x14ac:dyDescent="0.35">
      <c r="E332" s="4">
        <v>45646</v>
      </c>
      <c r="F332" s="3">
        <v>1</v>
      </c>
      <c r="G332" s="3">
        <f>2/3</f>
        <v>0.66666666666666663</v>
      </c>
      <c r="H332" s="7" t="s">
        <v>36</v>
      </c>
      <c r="I332" s="5">
        <f>VLOOKUP(H332,Tabela1[],2,FALSE)*G332</f>
        <v>0</v>
      </c>
      <c r="J332" s="6" t="str">
        <f>IFERROR(G332/VLOOKUP(H332,Tabela1[],3,FALSE),"")</f>
        <v/>
      </c>
      <c r="K332" s="11" cm="1">
        <f t="array" ref="K332">VLOOKUP(MAX(_xlfn._xlws.FILTER(Tabela3[data],Tabela3[data]&lt;=Tabela2[[#This Row],[data]])),Tabela3[],2,FALSE)</f>
        <v>6</v>
      </c>
      <c r="Q332" s="9">
        <v>45938</v>
      </c>
      <c r="R332" s="10">
        <v>556</v>
      </c>
    </row>
    <row r="333" spans="5:18" x14ac:dyDescent="0.35">
      <c r="E333" s="4">
        <v>45646</v>
      </c>
      <c r="F333" s="3">
        <v>2</v>
      </c>
      <c r="G333" s="3">
        <v>30</v>
      </c>
      <c r="H333" s="7" t="s">
        <v>8</v>
      </c>
      <c r="I333" s="5">
        <f>VLOOKUP(H333,Tabela1[],2,FALSE)*G333</f>
        <v>114.45</v>
      </c>
      <c r="J333" s="6">
        <f>IFERROR(G333/VLOOKUP(H333,Tabela1[],3,FALSE),"")</f>
        <v>0.39525691699604748</v>
      </c>
      <c r="K333" s="11" cm="1">
        <f t="array" ref="K333">VLOOKUP(MAX(_xlfn._xlws.FILTER(Tabela3[data],Tabela3[data]&lt;=Tabela2[[#This Row],[data]])),Tabela3[],2,FALSE)</f>
        <v>6</v>
      </c>
      <c r="Q333" s="9">
        <v>45939</v>
      </c>
      <c r="R333" s="10">
        <v>455</v>
      </c>
    </row>
    <row r="334" spans="5:18" x14ac:dyDescent="0.35">
      <c r="E334" s="4">
        <v>45646</v>
      </c>
      <c r="F334" s="3">
        <v>2</v>
      </c>
      <c r="G334" s="3">
        <f>2/3</f>
        <v>0.66666666666666663</v>
      </c>
      <c r="H334" s="7" t="s">
        <v>36</v>
      </c>
      <c r="I334" s="5">
        <f>VLOOKUP(H334,Tabela1[],2,FALSE)*G334</f>
        <v>0</v>
      </c>
      <c r="J334" s="6" t="str">
        <f>IFERROR(G334/VLOOKUP(H334,Tabela1[],3,FALSE),"")</f>
        <v/>
      </c>
      <c r="K334" s="11" cm="1">
        <f t="array" ref="K334">VLOOKUP(MAX(_xlfn._xlws.FILTER(Tabela3[data],Tabela3[data]&lt;=Tabela2[[#This Row],[data]])),Tabela3[],2,FALSE)</f>
        <v>6</v>
      </c>
      <c r="Q334" s="9">
        <v>45940</v>
      </c>
      <c r="R334" s="10">
        <v>401</v>
      </c>
    </row>
    <row r="335" spans="5:18" x14ac:dyDescent="0.35">
      <c r="E335" s="4">
        <v>45646</v>
      </c>
      <c r="F335" s="3">
        <v>3</v>
      </c>
      <c r="G335" s="3">
        <v>7</v>
      </c>
      <c r="H335" s="7" t="s">
        <v>16</v>
      </c>
      <c r="I335" s="5">
        <f>VLOOKUP(H335,Tabela1[],2,FALSE)*G335</f>
        <v>24.22</v>
      </c>
      <c r="J335" s="6" t="str">
        <f>IFERROR(G335/VLOOKUP(H335,Tabela1[],3,FALSE),"")</f>
        <v/>
      </c>
      <c r="K335" s="11" cm="1">
        <f t="array" ref="K335">VLOOKUP(MAX(_xlfn._xlws.FILTER(Tabela3[data],Tabela3[data]&lt;=Tabela2[[#This Row],[data]])),Tabela3[],2,FALSE)</f>
        <v>6</v>
      </c>
      <c r="Q335" s="9">
        <v>45941</v>
      </c>
      <c r="R335" s="10">
        <v>558</v>
      </c>
    </row>
    <row r="336" spans="5:18" x14ac:dyDescent="0.35">
      <c r="E336" s="4">
        <v>45646</v>
      </c>
      <c r="F336" s="3">
        <v>3</v>
      </c>
      <c r="G336" s="3">
        <v>15</v>
      </c>
      <c r="H336" s="7" t="s">
        <v>8</v>
      </c>
      <c r="I336" s="5">
        <f>VLOOKUP(H336,Tabela1[],2,FALSE)*G336</f>
        <v>57.225000000000001</v>
      </c>
      <c r="J336" s="6">
        <f>IFERROR(G336/VLOOKUP(H336,Tabela1[],3,FALSE),"")</f>
        <v>0.19762845849802374</v>
      </c>
      <c r="K336" s="11" cm="1">
        <f t="array" ref="K336">VLOOKUP(MAX(_xlfn._xlws.FILTER(Tabela3[data],Tabela3[data]&lt;=Tabela2[[#This Row],[data]])),Tabela3[],2,FALSE)</f>
        <v>6</v>
      </c>
      <c r="Q336" s="9">
        <v>45942</v>
      </c>
      <c r="R336" s="10">
        <v>620</v>
      </c>
    </row>
    <row r="337" spans="5:18" x14ac:dyDescent="0.35">
      <c r="E337" s="4">
        <v>45646</v>
      </c>
      <c r="F337" s="3">
        <v>3</v>
      </c>
      <c r="G337" s="3">
        <v>125</v>
      </c>
      <c r="H337" s="7" t="s">
        <v>38</v>
      </c>
      <c r="I337" s="5">
        <f>VLOOKUP(H337,Tabela1[],2,FALSE)*G337</f>
        <v>0</v>
      </c>
      <c r="J337" s="6" t="str">
        <f>IFERROR(G337/VLOOKUP(H337,Tabela1[],3,FALSE),"")</f>
        <v/>
      </c>
      <c r="K337" s="11" cm="1">
        <f t="array" ref="K337">VLOOKUP(MAX(_xlfn._xlws.FILTER(Tabela3[data],Tabela3[data]&lt;=Tabela2[[#This Row],[data]])),Tabela3[],2,FALSE)</f>
        <v>6</v>
      </c>
      <c r="Q337" s="9">
        <v>45943</v>
      </c>
      <c r="R337" s="10">
        <v>510</v>
      </c>
    </row>
    <row r="338" spans="5:18" x14ac:dyDescent="0.35">
      <c r="E338" s="4">
        <v>45646</v>
      </c>
      <c r="F338" s="3">
        <v>3</v>
      </c>
      <c r="G338" s="3">
        <v>7</v>
      </c>
      <c r="H338" s="7" t="s">
        <v>16</v>
      </c>
      <c r="I338" s="5">
        <f>VLOOKUP(H338,Tabela1[],2,FALSE)*G338</f>
        <v>24.22</v>
      </c>
      <c r="J338" s="6" t="str">
        <f>IFERROR(G338/VLOOKUP(H338,Tabela1[],3,FALSE),"")</f>
        <v/>
      </c>
      <c r="K338" s="11" cm="1">
        <f t="array" ref="K338">VLOOKUP(MAX(_xlfn._xlws.FILTER(Tabela3[data],Tabela3[data]&lt;=Tabela2[[#This Row],[data]])),Tabela3[],2,FALSE)</f>
        <v>6</v>
      </c>
      <c r="Q338" s="9">
        <v>45944</v>
      </c>
      <c r="R338" s="10">
        <v>568</v>
      </c>
    </row>
    <row r="339" spans="5:18" x14ac:dyDescent="0.35">
      <c r="E339" s="4">
        <v>45646</v>
      </c>
      <c r="F339" s="3">
        <v>4</v>
      </c>
      <c r="G339" s="3">
        <v>28</v>
      </c>
      <c r="H339" s="7" t="s">
        <v>31</v>
      </c>
      <c r="I339" s="5">
        <f>VLOOKUP(H339,Tabela1[],2,FALSE)*G339</f>
        <v>0</v>
      </c>
      <c r="J339" s="6" t="str">
        <f>IFERROR(G339/VLOOKUP(H339,Tabela1[],3,FALSE),"")</f>
        <v/>
      </c>
      <c r="K339" s="11" cm="1">
        <f t="array" ref="K339">VLOOKUP(MAX(_xlfn._xlws.FILTER(Tabela3[data],Tabela3[data]&lt;=Tabela2[[#This Row],[data]])),Tabela3[],2,FALSE)</f>
        <v>6</v>
      </c>
      <c r="Q339" s="9">
        <v>45945</v>
      </c>
      <c r="R339" s="10">
        <v>464</v>
      </c>
    </row>
    <row r="340" spans="5:18" x14ac:dyDescent="0.35">
      <c r="E340" s="4">
        <v>45647</v>
      </c>
      <c r="F340" s="3">
        <v>1</v>
      </c>
      <c r="G340" s="3">
        <f>6/3</f>
        <v>2</v>
      </c>
      <c r="H340" s="7" t="s">
        <v>36</v>
      </c>
      <c r="I340" s="5">
        <f>VLOOKUP(H340,Tabela1[],2,FALSE)*G340</f>
        <v>0</v>
      </c>
      <c r="J340" s="6" t="str">
        <f>IFERROR(G340/VLOOKUP(H340,Tabela1[],3,FALSE),"")</f>
        <v/>
      </c>
      <c r="K340" s="11" cm="1">
        <f t="array" ref="K340">VLOOKUP(MAX(_xlfn._xlws.FILTER(Tabela3[data],Tabela3[data]&lt;=Tabela2[[#This Row],[data]])),Tabela3[],2,FALSE)</f>
        <v>6</v>
      </c>
      <c r="Q340" s="9">
        <v>45946</v>
      </c>
      <c r="R340" s="10">
        <v>479</v>
      </c>
    </row>
    <row r="341" spans="5:18" x14ac:dyDescent="0.35">
      <c r="E341" s="4">
        <v>45647</v>
      </c>
      <c r="F341" s="3">
        <v>1</v>
      </c>
      <c r="G341" s="3">
        <f>2/3</f>
        <v>0.66666666666666663</v>
      </c>
      <c r="H341" s="7" t="s">
        <v>36</v>
      </c>
      <c r="I341" s="5">
        <f>VLOOKUP(H341,Tabela1[],2,FALSE)*G341</f>
        <v>0</v>
      </c>
      <c r="J341" s="6" t="str">
        <f>IFERROR(G341/VLOOKUP(H341,Tabela1[],3,FALSE),"")</f>
        <v/>
      </c>
      <c r="K341" s="11" cm="1">
        <f t="array" ref="K341">VLOOKUP(MAX(_xlfn._xlws.FILTER(Tabela3[data],Tabela3[data]&lt;=Tabela2[[#This Row],[data]])),Tabela3[],2,FALSE)</f>
        <v>6</v>
      </c>
      <c r="Q341" s="9">
        <v>45947</v>
      </c>
      <c r="R341" s="10">
        <v>582</v>
      </c>
    </row>
    <row r="342" spans="5:18" x14ac:dyDescent="0.35">
      <c r="E342" s="4">
        <v>45647</v>
      </c>
      <c r="F342" s="3">
        <v>1</v>
      </c>
      <c r="G342" s="3">
        <v>97</v>
      </c>
      <c r="H342" s="7" t="s">
        <v>31</v>
      </c>
      <c r="I342" s="5">
        <f>VLOOKUP(H342,Tabela1[],2,FALSE)*G342</f>
        <v>0</v>
      </c>
      <c r="J342" s="6" t="str">
        <f>IFERROR(G342/VLOOKUP(H342,Tabela1[],3,FALSE),"")</f>
        <v/>
      </c>
      <c r="K342" s="11" cm="1">
        <f t="array" ref="K342">VLOOKUP(MAX(_xlfn._xlws.FILTER(Tabela3[data],Tabela3[data]&lt;=Tabela2[[#This Row],[data]])),Tabela3[],2,FALSE)</f>
        <v>6</v>
      </c>
      <c r="Q342" s="9">
        <v>45948</v>
      </c>
      <c r="R342" s="10">
        <v>412</v>
      </c>
    </row>
    <row r="343" spans="5:18" x14ac:dyDescent="0.35">
      <c r="E343" s="4">
        <v>45647</v>
      </c>
      <c r="F343" s="3">
        <v>2</v>
      </c>
      <c r="G343" s="3">
        <v>60</v>
      </c>
      <c r="H343" s="7" t="s">
        <v>32</v>
      </c>
      <c r="I343" s="5">
        <f>VLOOKUP(H343,Tabela1[],2,FALSE)*G343</f>
        <v>0</v>
      </c>
      <c r="J343" s="6" t="str">
        <f>IFERROR(G343/VLOOKUP(H343,Tabela1[],3,FALSE),"")</f>
        <v/>
      </c>
      <c r="K343" s="11" cm="1">
        <f t="array" ref="K343">VLOOKUP(MAX(_xlfn._xlws.FILTER(Tabela3[data],Tabela3[data]&lt;=Tabela2[[#This Row],[data]])),Tabela3[],2,FALSE)</f>
        <v>6</v>
      </c>
      <c r="Q343" s="9">
        <v>45949</v>
      </c>
      <c r="R343" s="10">
        <v>441</v>
      </c>
    </row>
    <row r="344" spans="5:18" x14ac:dyDescent="0.35">
      <c r="E344" s="4">
        <v>45647</v>
      </c>
      <c r="F344" s="3">
        <v>2</v>
      </c>
      <c r="G344" s="3">
        <f>2/3</f>
        <v>0.66666666666666663</v>
      </c>
      <c r="H344" s="7" t="s">
        <v>36</v>
      </c>
      <c r="I344" s="5">
        <f>VLOOKUP(H344,Tabela1[],2,FALSE)*G344</f>
        <v>0</v>
      </c>
      <c r="J344" s="6" t="str">
        <f>IFERROR(G344/VLOOKUP(H344,Tabela1[],3,FALSE),"")</f>
        <v/>
      </c>
      <c r="K344" s="11" cm="1">
        <f t="array" ref="K344">VLOOKUP(MAX(_xlfn._xlws.FILTER(Tabela3[data],Tabela3[data]&lt;=Tabela2[[#This Row],[data]])),Tabela3[],2,FALSE)</f>
        <v>6</v>
      </c>
      <c r="Q344" s="9">
        <v>45950</v>
      </c>
      <c r="R344" s="10">
        <v>544</v>
      </c>
    </row>
    <row r="345" spans="5:18" x14ac:dyDescent="0.35">
      <c r="E345" s="4">
        <v>45647</v>
      </c>
      <c r="F345" s="3">
        <v>3</v>
      </c>
      <c r="G345" s="3">
        <v>124</v>
      </c>
      <c r="H345" s="7" t="s">
        <v>38</v>
      </c>
      <c r="I345" s="5">
        <f>VLOOKUP(H345,Tabela1[],2,FALSE)*G345</f>
        <v>0</v>
      </c>
      <c r="J345" s="6" t="str">
        <f>IFERROR(G345/VLOOKUP(H345,Tabela1[],3,FALSE),"")</f>
        <v/>
      </c>
      <c r="K345" s="11" cm="1">
        <f t="array" ref="K345">VLOOKUP(MAX(_xlfn._xlws.FILTER(Tabela3[data],Tabela3[data]&lt;=Tabela2[[#This Row],[data]])),Tabela3[],2,FALSE)</f>
        <v>6</v>
      </c>
      <c r="Q345" s="9">
        <v>45951</v>
      </c>
      <c r="R345" s="10">
        <v>408</v>
      </c>
    </row>
    <row r="346" spans="5:18" x14ac:dyDescent="0.35">
      <c r="E346" s="4">
        <v>45647</v>
      </c>
      <c r="F346" s="3">
        <v>3</v>
      </c>
      <c r="G346" s="3">
        <f>12/3</f>
        <v>4</v>
      </c>
      <c r="H346" s="7" t="s">
        <v>36</v>
      </c>
      <c r="I346" s="5">
        <f>VLOOKUP(H346,Tabela1[],2,FALSE)*G346</f>
        <v>0</v>
      </c>
      <c r="J346" s="6" t="str">
        <f>IFERROR(G346/VLOOKUP(H346,Tabela1[],3,FALSE),"")</f>
        <v/>
      </c>
      <c r="K346" s="11" cm="1">
        <f t="array" ref="K346">VLOOKUP(MAX(_xlfn._xlws.FILTER(Tabela3[data],Tabela3[data]&lt;=Tabela2[[#This Row],[data]])),Tabela3[],2,FALSE)</f>
        <v>6</v>
      </c>
      <c r="Q346" s="9">
        <v>45952</v>
      </c>
      <c r="R346" s="10">
        <v>526</v>
      </c>
    </row>
    <row r="347" spans="5:18" x14ac:dyDescent="0.35">
      <c r="E347" s="4">
        <v>45647</v>
      </c>
      <c r="F347" s="3">
        <v>4</v>
      </c>
      <c r="G347" s="3">
        <v>116</v>
      </c>
      <c r="H347" s="7" t="s">
        <v>27</v>
      </c>
      <c r="I347" s="5">
        <f>VLOOKUP(H347,Tabela1[],2,FALSE)*G347</f>
        <v>0</v>
      </c>
      <c r="J347" s="6" t="str">
        <f>IFERROR(G347/VLOOKUP(H347,Tabela1[],3,FALSE),"")</f>
        <v/>
      </c>
      <c r="K347" s="11" cm="1">
        <f t="array" ref="K347">VLOOKUP(MAX(_xlfn._xlws.FILTER(Tabela3[data],Tabela3[data]&lt;=Tabela2[[#This Row],[data]])),Tabela3[],2,FALSE)</f>
        <v>6</v>
      </c>
      <c r="Q347" s="9">
        <v>45953</v>
      </c>
      <c r="R347" s="10">
        <v>515</v>
      </c>
    </row>
    <row r="348" spans="5:18" x14ac:dyDescent="0.35">
      <c r="E348" s="4">
        <v>45648</v>
      </c>
      <c r="F348" s="3">
        <v>1</v>
      </c>
      <c r="G348" s="3">
        <f>6/3</f>
        <v>2</v>
      </c>
      <c r="H348" s="7" t="s">
        <v>36</v>
      </c>
      <c r="I348" s="5">
        <f>VLOOKUP(H348,Tabela1[],2,FALSE)*G348</f>
        <v>0</v>
      </c>
      <c r="J348" s="6" t="str">
        <f>IFERROR(G348/VLOOKUP(H348,Tabela1[],3,FALSE),"")</f>
        <v/>
      </c>
      <c r="K348" s="11" cm="1">
        <f t="array" ref="K348">VLOOKUP(MAX(_xlfn._xlws.FILTER(Tabela3[data],Tabela3[data]&lt;=Tabela2[[#This Row],[data]])),Tabela3[],2,FALSE)</f>
        <v>6</v>
      </c>
      <c r="Q348" s="9">
        <v>45954</v>
      </c>
      <c r="R348" s="10">
        <v>546</v>
      </c>
    </row>
    <row r="349" spans="5:18" x14ac:dyDescent="0.35">
      <c r="E349" s="4">
        <v>45648</v>
      </c>
      <c r="F349" s="3">
        <v>1</v>
      </c>
      <c r="G349" s="3">
        <f>2/3</f>
        <v>0.66666666666666663</v>
      </c>
      <c r="H349" s="7" t="s">
        <v>36</v>
      </c>
      <c r="I349" s="5">
        <f>VLOOKUP(H349,Tabela1[],2,FALSE)*G349</f>
        <v>0</v>
      </c>
      <c r="J349" s="6" t="str">
        <f>IFERROR(G349/VLOOKUP(H349,Tabela1[],3,FALSE),"")</f>
        <v/>
      </c>
      <c r="K349" s="11" cm="1">
        <f t="array" ref="K349">VLOOKUP(MAX(_xlfn._xlws.FILTER(Tabela3[data],Tabela3[data]&lt;=Tabela2[[#This Row],[data]])),Tabela3[],2,FALSE)</f>
        <v>6</v>
      </c>
      <c r="Q349" s="9">
        <v>45955</v>
      </c>
      <c r="R349" s="10">
        <v>621</v>
      </c>
    </row>
    <row r="350" spans="5:18" x14ac:dyDescent="0.35">
      <c r="E350" s="4">
        <v>45648</v>
      </c>
      <c r="F350" s="3">
        <v>1</v>
      </c>
      <c r="G350" s="3">
        <v>108</v>
      </c>
      <c r="H350" s="7" t="s">
        <v>31</v>
      </c>
      <c r="I350" s="5">
        <f>VLOOKUP(H350,Tabela1[],2,FALSE)*G350</f>
        <v>0</v>
      </c>
      <c r="J350" s="6" t="str">
        <f>IFERROR(G350/VLOOKUP(H350,Tabela1[],3,FALSE),"")</f>
        <v/>
      </c>
      <c r="K350" s="11" cm="1">
        <f t="array" ref="K350">VLOOKUP(MAX(_xlfn._xlws.FILTER(Tabela3[data],Tabela3[data]&lt;=Tabela2[[#This Row],[data]])),Tabela3[],2,FALSE)</f>
        <v>6</v>
      </c>
      <c r="Q350" s="9">
        <v>45956</v>
      </c>
      <c r="R350" s="10">
        <v>617</v>
      </c>
    </row>
    <row r="351" spans="5:18" x14ac:dyDescent="0.35">
      <c r="E351" s="4">
        <v>45648</v>
      </c>
      <c r="F351" s="3">
        <v>2</v>
      </c>
      <c r="G351" s="3">
        <v>150</v>
      </c>
      <c r="H351" s="7" t="s">
        <v>24</v>
      </c>
      <c r="I351" s="5">
        <f>VLOOKUP(H351,Tabela1[],2,FALSE)*G351</f>
        <v>0</v>
      </c>
      <c r="J351" s="6" t="str">
        <f>IFERROR(G351/VLOOKUP(H351,Tabela1[],3,FALSE),"")</f>
        <v/>
      </c>
      <c r="K351" s="11" cm="1">
        <f t="array" ref="K351">VLOOKUP(MAX(_xlfn._xlws.FILTER(Tabela3[data],Tabela3[data]&lt;=Tabela2[[#This Row],[data]])),Tabela3[],2,FALSE)</f>
        <v>6</v>
      </c>
      <c r="Q351" s="9">
        <v>45957</v>
      </c>
      <c r="R351" s="10">
        <v>515</v>
      </c>
    </row>
    <row r="352" spans="5:18" x14ac:dyDescent="0.35">
      <c r="E352" s="4">
        <v>45648</v>
      </c>
      <c r="F352" s="3">
        <v>2</v>
      </c>
      <c r="G352" s="3">
        <f>2/3</f>
        <v>0.66666666666666663</v>
      </c>
      <c r="H352" s="7" t="s">
        <v>36</v>
      </c>
      <c r="I352" s="5">
        <f>VLOOKUP(H352,Tabela1[],2,FALSE)*G352</f>
        <v>0</v>
      </c>
      <c r="J352" s="6" t="str">
        <f>IFERROR(G352/VLOOKUP(H352,Tabela1[],3,FALSE),"")</f>
        <v/>
      </c>
      <c r="K352" s="11" cm="1">
        <f t="array" ref="K352">VLOOKUP(MAX(_xlfn._xlws.FILTER(Tabela3[data],Tabela3[data]&lt;=Tabela2[[#This Row],[data]])),Tabela3[],2,FALSE)</f>
        <v>6</v>
      </c>
      <c r="Q352" s="9">
        <v>45958</v>
      </c>
      <c r="R352" s="10">
        <v>601</v>
      </c>
    </row>
    <row r="353" spans="5:18" x14ac:dyDescent="0.35">
      <c r="E353" s="4">
        <v>45648</v>
      </c>
      <c r="F353" s="3">
        <v>3</v>
      </c>
      <c r="G353" s="3">
        <v>17</v>
      </c>
      <c r="H353" s="7" t="s">
        <v>40</v>
      </c>
      <c r="I353" s="5">
        <f>VLOOKUP(H353,Tabela1[],2,FALSE)*G353</f>
        <v>0</v>
      </c>
      <c r="J353" s="6" t="str">
        <f>IFERROR(G353/VLOOKUP(H353,Tabela1[],3,FALSE),"")</f>
        <v/>
      </c>
      <c r="K353" s="11" cm="1">
        <f t="array" ref="K353">VLOOKUP(MAX(_xlfn._xlws.FILTER(Tabela3[data],Tabela3[data]&lt;=Tabela2[[#This Row],[data]])),Tabela3[],2,FALSE)</f>
        <v>6</v>
      </c>
      <c r="Q353" s="9">
        <v>45959</v>
      </c>
      <c r="R353" s="10">
        <v>477</v>
      </c>
    </row>
    <row r="354" spans="5:18" x14ac:dyDescent="0.35">
      <c r="E354" s="4">
        <v>45648</v>
      </c>
      <c r="F354" s="3">
        <v>3</v>
      </c>
      <c r="G354" s="3">
        <v>21</v>
      </c>
      <c r="H354" s="7" t="s">
        <v>8</v>
      </c>
      <c r="I354" s="5">
        <f>VLOOKUP(H354,Tabela1[],2,FALSE)*G354</f>
        <v>80.114999999999995</v>
      </c>
      <c r="J354" s="6">
        <f>IFERROR(G354/VLOOKUP(H354,Tabela1[],3,FALSE),"")</f>
        <v>0.27667984189723321</v>
      </c>
      <c r="K354" s="11" cm="1">
        <f t="array" ref="K354">VLOOKUP(MAX(_xlfn._xlws.FILTER(Tabela3[data],Tabela3[data]&lt;=Tabela2[[#This Row],[data]])),Tabela3[],2,FALSE)</f>
        <v>6</v>
      </c>
      <c r="Q354" s="9">
        <v>45960</v>
      </c>
      <c r="R354" s="10">
        <v>200</v>
      </c>
    </row>
    <row r="355" spans="5:18" x14ac:dyDescent="0.35">
      <c r="E355" s="4">
        <v>45648</v>
      </c>
      <c r="F355" s="3">
        <v>4</v>
      </c>
      <c r="G355" s="3">
        <v>116</v>
      </c>
      <c r="H355" s="7" t="s">
        <v>27</v>
      </c>
      <c r="I355" s="5">
        <f>VLOOKUP(H355,Tabela1[],2,FALSE)*G355</f>
        <v>0</v>
      </c>
      <c r="J355" s="6" t="str">
        <f>IFERROR(G355/VLOOKUP(H355,Tabela1[],3,FALSE),"")</f>
        <v/>
      </c>
      <c r="K355" s="11" cm="1">
        <f t="array" ref="K355">VLOOKUP(MAX(_xlfn._xlws.FILTER(Tabela3[data],Tabela3[data]&lt;=Tabela2[[#This Row],[data]])),Tabela3[],2,FALSE)</f>
        <v>6</v>
      </c>
    </row>
    <row r="356" spans="5:18" x14ac:dyDescent="0.35">
      <c r="E356" s="4">
        <v>45648</v>
      </c>
      <c r="F356" s="3">
        <v>4</v>
      </c>
      <c r="G356" s="3">
        <f>8/3</f>
        <v>2.6666666666666665</v>
      </c>
      <c r="H356" s="7" t="s">
        <v>36</v>
      </c>
      <c r="I356" s="5">
        <f>VLOOKUP(H356,Tabela1[],2,FALSE)*G356</f>
        <v>0</v>
      </c>
      <c r="J356" s="6" t="str">
        <f>IFERROR(G356/VLOOKUP(H356,Tabela1[],3,FALSE),"")</f>
        <v/>
      </c>
      <c r="K356" s="11" cm="1">
        <f t="array" ref="K356">VLOOKUP(MAX(_xlfn._xlws.FILTER(Tabela3[data],Tabela3[data]&lt;=Tabela2[[#This Row],[data]])),Tabela3[],2,FALSE)</f>
        <v>6</v>
      </c>
    </row>
    <row r="357" spans="5:18" x14ac:dyDescent="0.35">
      <c r="E357" s="4">
        <v>45649</v>
      </c>
      <c r="F357" s="3">
        <v>1</v>
      </c>
      <c r="G357" s="3">
        <v>117</v>
      </c>
      <c r="H357" s="7" t="s">
        <v>31</v>
      </c>
      <c r="I357" s="5">
        <f>VLOOKUP(H357,Tabela1[],2,FALSE)*G357</f>
        <v>0</v>
      </c>
      <c r="J357" s="6" t="str">
        <f>IFERROR(G357/VLOOKUP(H357,Tabela1[],3,FALSE),"")</f>
        <v/>
      </c>
      <c r="K357" s="11" cm="1">
        <f t="array" ref="K357">VLOOKUP(MAX(_xlfn._xlws.FILTER(Tabela3[data],Tabela3[data]&lt;=Tabela2[[#This Row],[data]])),Tabela3[],2,FALSE)</f>
        <v>6</v>
      </c>
    </row>
    <row r="358" spans="5:18" x14ac:dyDescent="0.35">
      <c r="E358" s="4">
        <v>45649</v>
      </c>
      <c r="F358" s="3">
        <v>1</v>
      </c>
      <c r="G358" s="3">
        <f>2/2</f>
        <v>1</v>
      </c>
      <c r="H358" s="7" t="s">
        <v>36</v>
      </c>
      <c r="I358" s="5">
        <f>VLOOKUP(H358,Tabela1[],2,FALSE)*G358</f>
        <v>0</v>
      </c>
      <c r="J358" s="6" t="str">
        <f>IFERROR(G358/VLOOKUP(H358,Tabela1[],3,FALSE),"")</f>
        <v/>
      </c>
      <c r="K358" s="11" cm="1">
        <f t="array" ref="K358">VLOOKUP(MAX(_xlfn._xlws.FILTER(Tabela3[data],Tabela3[data]&lt;=Tabela2[[#This Row],[data]])),Tabela3[],2,FALSE)</f>
        <v>6</v>
      </c>
    </row>
    <row r="359" spans="5:18" x14ac:dyDescent="0.35">
      <c r="E359" s="4">
        <v>45649</v>
      </c>
      <c r="F359" s="3">
        <v>2</v>
      </c>
      <c r="G359" s="3">
        <v>45</v>
      </c>
      <c r="H359" s="7" t="s">
        <v>32</v>
      </c>
      <c r="I359" s="5">
        <f>VLOOKUP(H359,Tabela1[],2,FALSE)*G359</f>
        <v>0</v>
      </c>
      <c r="J359" s="6" t="str">
        <f>IFERROR(G359/VLOOKUP(H359,Tabela1[],3,FALSE),"")</f>
        <v/>
      </c>
      <c r="K359" s="11" cm="1">
        <f t="array" ref="K359">VLOOKUP(MAX(_xlfn._xlws.FILTER(Tabela3[data],Tabela3[data]&lt;=Tabela2[[#This Row],[data]])),Tabela3[],2,FALSE)</f>
        <v>6</v>
      </c>
    </row>
    <row r="360" spans="5:18" x14ac:dyDescent="0.35">
      <c r="E360" s="4">
        <v>45649</v>
      </c>
      <c r="F360" s="3">
        <v>3</v>
      </c>
      <c r="G360" s="3">
        <v>135</v>
      </c>
      <c r="H360" s="7" t="s">
        <v>85</v>
      </c>
      <c r="I360" s="5">
        <f>VLOOKUP(H360,Tabela1[],2,FALSE)*G360</f>
        <v>0</v>
      </c>
      <c r="J360" s="6" t="str">
        <f>IFERROR(G360/VLOOKUP(H360,Tabela1[],3,FALSE),"")</f>
        <v/>
      </c>
      <c r="K360" s="11" cm="1">
        <f t="array" ref="K360">VLOOKUP(MAX(_xlfn._xlws.FILTER(Tabela3[data],Tabela3[data]&lt;=Tabela2[[#This Row],[data]])),Tabela3[],2,FALSE)</f>
        <v>6</v>
      </c>
    </row>
    <row r="361" spans="5:18" x14ac:dyDescent="0.35">
      <c r="E361" s="4">
        <v>45649</v>
      </c>
      <c r="F361" s="3">
        <v>3</v>
      </c>
      <c r="G361" s="3">
        <f>8/3</f>
        <v>2.6666666666666665</v>
      </c>
      <c r="H361" s="7" t="s">
        <v>36</v>
      </c>
      <c r="I361" s="5">
        <f>VLOOKUP(H361,Tabela1[],2,FALSE)*G361</f>
        <v>0</v>
      </c>
      <c r="J361" s="6" t="str">
        <f>IFERROR(G361/VLOOKUP(H361,Tabela1[],3,FALSE),"")</f>
        <v/>
      </c>
      <c r="K361" s="11" cm="1">
        <f t="array" ref="K361">VLOOKUP(MAX(_xlfn._xlws.FILTER(Tabela3[data],Tabela3[data]&lt;=Tabela2[[#This Row],[data]])),Tabela3[],2,FALSE)</f>
        <v>6</v>
      </c>
    </row>
    <row r="362" spans="5:18" x14ac:dyDescent="0.35">
      <c r="E362" s="4">
        <v>45649</v>
      </c>
      <c r="F362" s="3">
        <v>4</v>
      </c>
      <c r="G362" s="3">
        <v>62</v>
      </c>
      <c r="H362" s="7" t="s">
        <v>27</v>
      </c>
      <c r="I362" s="5">
        <f>VLOOKUP(H362,Tabela1[],2,FALSE)*G362</f>
        <v>0</v>
      </c>
      <c r="J362" s="6" t="str">
        <f>IFERROR(G362/VLOOKUP(H362,Tabela1[],3,FALSE),"")</f>
        <v/>
      </c>
      <c r="K362" s="11" cm="1">
        <f t="array" ref="K362">VLOOKUP(MAX(_xlfn._xlws.FILTER(Tabela3[data],Tabela3[data]&lt;=Tabela2[[#This Row],[data]])),Tabela3[],2,FALSE)</f>
        <v>6</v>
      </c>
    </row>
    <row r="363" spans="5:18" x14ac:dyDescent="0.35">
      <c r="E363" s="4">
        <v>45649</v>
      </c>
      <c r="F363" s="3">
        <v>4</v>
      </c>
      <c r="G363" s="3">
        <v>7</v>
      </c>
      <c r="H363" s="7" t="s">
        <v>16</v>
      </c>
      <c r="I363" s="5">
        <f>VLOOKUP(H363,Tabela1[],2,FALSE)*G363</f>
        <v>24.22</v>
      </c>
      <c r="J363" s="6" t="str">
        <f>IFERROR(G363/VLOOKUP(H363,Tabela1[],3,FALSE),"")</f>
        <v/>
      </c>
      <c r="K363" s="11" cm="1">
        <f t="array" ref="K363">VLOOKUP(MAX(_xlfn._xlws.FILTER(Tabela3[data],Tabela3[data]&lt;=Tabela2[[#This Row],[data]])),Tabela3[],2,FALSE)</f>
        <v>6</v>
      </c>
    </row>
    <row r="364" spans="5:18" x14ac:dyDescent="0.35">
      <c r="E364" s="4">
        <v>45650</v>
      </c>
      <c r="F364" s="3">
        <v>1</v>
      </c>
      <c r="G364" s="3">
        <f>6/3</f>
        <v>2</v>
      </c>
      <c r="H364" s="7" t="s">
        <v>20</v>
      </c>
      <c r="I364" s="5">
        <f>VLOOKUP(H364,Tabela1[],2,FALSE)*G364</f>
        <v>0</v>
      </c>
      <c r="J364" s="6" t="str">
        <f>IFERROR(G364/VLOOKUP(H364,Tabela1[],3,FALSE),"")</f>
        <v/>
      </c>
      <c r="K364" s="11" cm="1">
        <f t="array" ref="K364">VLOOKUP(MAX(_xlfn._xlws.FILTER(Tabela3[data],Tabela3[data]&lt;=Tabela2[[#This Row],[data]])),Tabela3[],2,FALSE)</f>
        <v>6</v>
      </c>
    </row>
    <row r="365" spans="5:18" x14ac:dyDescent="0.35">
      <c r="E365" s="4">
        <v>45650</v>
      </c>
      <c r="F365" s="3">
        <v>1</v>
      </c>
      <c r="G365" s="3">
        <v>97</v>
      </c>
      <c r="H365" s="7" t="s">
        <v>31</v>
      </c>
      <c r="I365" s="5">
        <f>VLOOKUP(H365,Tabela1[],2,FALSE)*G365</f>
        <v>0</v>
      </c>
      <c r="J365" s="6" t="str">
        <f>IFERROR(G365/VLOOKUP(H365,Tabela1[],3,FALSE),"")</f>
        <v/>
      </c>
      <c r="K365" s="11" cm="1">
        <f t="array" ref="K365">VLOOKUP(MAX(_xlfn._xlws.FILTER(Tabela3[data],Tabela3[data]&lt;=Tabela2[[#This Row],[data]])),Tabela3[],2,FALSE)</f>
        <v>6</v>
      </c>
    </row>
    <row r="366" spans="5:18" x14ac:dyDescent="0.35">
      <c r="E366" s="4">
        <v>45650</v>
      </c>
      <c r="F366" s="3">
        <v>2</v>
      </c>
      <c r="G366" s="3">
        <v>34</v>
      </c>
      <c r="H366" s="7" t="s">
        <v>32</v>
      </c>
      <c r="I366" s="5">
        <f>VLOOKUP(H366,Tabela1[],2,FALSE)*G366</f>
        <v>0</v>
      </c>
      <c r="J366" s="6" t="str">
        <f>IFERROR(G366/VLOOKUP(H366,Tabela1[],3,FALSE),"")</f>
        <v/>
      </c>
      <c r="K366" s="11" cm="1">
        <f t="array" ref="K366">VLOOKUP(MAX(_xlfn._xlws.FILTER(Tabela3[data],Tabela3[data]&lt;=Tabela2[[#This Row],[data]])),Tabela3[],2,FALSE)</f>
        <v>6</v>
      </c>
    </row>
    <row r="367" spans="5:18" x14ac:dyDescent="0.35">
      <c r="E367" s="4">
        <v>45650</v>
      </c>
      <c r="F367" s="3">
        <v>2</v>
      </c>
      <c r="G367" s="3">
        <f>2/3</f>
        <v>0.66666666666666663</v>
      </c>
      <c r="H367" s="7" t="s">
        <v>20</v>
      </c>
      <c r="I367" s="5">
        <f>VLOOKUP(H367,Tabela1[],2,FALSE)*G367</f>
        <v>0</v>
      </c>
      <c r="J367" s="6" t="str">
        <f>IFERROR(G367/VLOOKUP(H367,Tabela1[],3,FALSE),"")</f>
        <v/>
      </c>
      <c r="K367" s="11" cm="1">
        <f t="array" ref="K367">VLOOKUP(MAX(_xlfn._xlws.FILTER(Tabela3[data],Tabela3[data]&lt;=Tabela2[[#This Row],[data]])),Tabela3[],2,FALSE)</f>
        <v>6</v>
      </c>
    </row>
    <row r="368" spans="5:18" x14ac:dyDescent="0.35">
      <c r="E368" s="4">
        <v>45650</v>
      </c>
      <c r="F368" s="3">
        <v>3</v>
      </c>
      <c r="G368" s="3">
        <v>135</v>
      </c>
      <c r="H368" s="7" t="s">
        <v>85</v>
      </c>
      <c r="I368" s="5">
        <f>VLOOKUP(H368,Tabela1[],2,FALSE)*G368</f>
        <v>0</v>
      </c>
      <c r="J368" s="6" t="str">
        <f>IFERROR(G368/VLOOKUP(H368,Tabela1[],3,FALSE),"")</f>
        <v/>
      </c>
      <c r="K368" s="11" cm="1">
        <f t="array" ref="K368">VLOOKUP(MAX(_xlfn._xlws.FILTER(Tabela3[data],Tabela3[data]&lt;=Tabela2[[#This Row],[data]])),Tabela3[],2,FALSE)</f>
        <v>6</v>
      </c>
    </row>
    <row r="369" spans="5:11" x14ac:dyDescent="0.35">
      <c r="E369" s="4">
        <v>45650</v>
      </c>
      <c r="F369" s="3">
        <v>3</v>
      </c>
      <c r="G369" s="3">
        <f>2/3</f>
        <v>0.66666666666666663</v>
      </c>
      <c r="H369" s="7" t="s">
        <v>20</v>
      </c>
      <c r="I369" s="5">
        <f>VLOOKUP(H369,Tabela1[],2,FALSE)*G369</f>
        <v>0</v>
      </c>
      <c r="J369" s="6" t="str">
        <f>IFERROR(G369/VLOOKUP(H369,Tabela1[],3,FALSE),"")</f>
        <v/>
      </c>
      <c r="K369" s="11" cm="1">
        <f t="array" ref="K369">VLOOKUP(MAX(_xlfn._xlws.FILTER(Tabela3[data],Tabela3[data]&lt;=Tabela2[[#This Row],[data]])),Tabela3[],2,FALSE)</f>
        <v>6</v>
      </c>
    </row>
    <row r="370" spans="5:11" x14ac:dyDescent="0.35">
      <c r="E370" s="4">
        <v>45650</v>
      </c>
      <c r="F370" s="3">
        <v>4</v>
      </c>
      <c r="G370" s="3">
        <v>113</v>
      </c>
      <c r="H370" s="7" t="s">
        <v>27</v>
      </c>
      <c r="I370" s="5">
        <f>VLOOKUP(H370,Tabela1[],2,FALSE)*G370</f>
        <v>0</v>
      </c>
      <c r="J370" s="6" t="str">
        <f>IFERROR(G370/VLOOKUP(H370,Tabela1[],3,FALSE),"")</f>
        <v/>
      </c>
      <c r="K370" s="11" cm="1">
        <f t="array" ref="K370">VLOOKUP(MAX(_xlfn._xlws.FILTER(Tabela3[data],Tabela3[data]&lt;=Tabela2[[#This Row],[data]])),Tabela3[],2,FALSE)</f>
        <v>6</v>
      </c>
    </row>
    <row r="371" spans="5:11" x14ac:dyDescent="0.35">
      <c r="E371" s="4">
        <v>45650</v>
      </c>
      <c r="F371" s="3">
        <v>4</v>
      </c>
      <c r="G371" s="3">
        <f>7*2/3</f>
        <v>4.666666666666667</v>
      </c>
      <c r="H371" s="7" t="s">
        <v>16</v>
      </c>
      <c r="I371" s="5">
        <f>VLOOKUP(H371,Tabela1[],2,FALSE)*G371</f>
        <v>16.146666666666668</v>
      </c>
      <c r="J371" s="6" t="str">
        <f>IFERROR(G371/VLOOKUP(H371,Tabela1[],3,FALSE),"")</f>
        <v/>
      </c>
      <c r="K371" s="11" cm="1">
        <f t="array" ref="K371">VLOOKUP(MAX(_xlfn._xlws.FILTER(Tabela3[data],Tabela3[data]&lt;=Tabela2[[#This Row],[data]])),Tabela3[],2,FALSE)</f>
        <v>6</v>
      </c>
    </row>
    <row r="372" spans="5:11" x14ac:dyDescent="0.35">
      <c r="E372" s="4">
        <v>45651</v>
      </c>
      <c r="F372" s="3">
        <v>1</v>
      </c>
      <c r="G372" s="3">
        <f>7*1/3</f>
        <v>2.3333333333333335</v>
      </c>
      <c r="H372" s="7" t="s">
        <v>16</v>
      </c>
      <c r="I372" s="5">
        <f>VLOOKUP(H372,Tabela1[],2,FALSE)*G372</f>
        <v>8.0733333333333341</v>
      </c>
      <c r="J372" s="6" t="str">
        <f>IFERROR(G372/VLOOKUP(H372,Tabela1[],3,FALSE),"")</f>
        <v/>
      </c>
      <c r="K372" s="11" cm="1">
        <f t="array" ref="K372">VLOOKUP(MAX(_xlfn._xlws.FILTER(Tabela3[data],Tabela3[data]&lt;=Tabela2[[#This Row],[data]])),Tabela3[],2,FALSE)</f>
        <v>6</v>
      </c>
    </row>
    <row r="373" spans="5:11" x14ac:dyDescent="0.35">
      <c r="E373" s="4">
        <v>45651</v>
      </c>
      <c r="F373" s="3">
        <v>1</v>
      </c>
      <c r="G373" s="3">
        <v>147</v>
      </c>
      <c r="H373" s="7" t="s">
        <v>34</v>
      </c>
      <c r="I373" s="5">
        <f>VLOOKUP(H373,Tabela1[],2,FALSE)*G373</f>
        <v>0</v>
      </c>
      <c r="J373" s="6" t="str">
        <f>IFERROR(G373/VLOOKUP(H373,Tabela1[],3,FALSE),"")</f>
        <v/>
      </c>
      <c r="K373" s="11" cm="1">
        <f t="array" ref="K373">VLOOKUP(MAX(_xlfn._xlws.FILTER(Tabela3[data],Tabela3[data]&lt;=Tabela2[[#This Row],[data]])),Tabela3[],2,FALSE)</f>
        <v>6</v>
      </c>
    </row>
    <row r="374" spans="5:11" x14ac:dyDescent="0.35">
      <c r="E374" s="4">
        <v>45651</v>
      </c>
      <c r="F374" s="3">
        <v>1</v>
      </c>
      <c r="G374" s="3">
        <v>6</v>
      </c>
      <c r="H374" s="7" t="s">
        <v>41</v>
      </c>
      <c r="I374" s="5">
        <f>VLOOKUP(H374,Tabela1[],2,FALSE)*G374</f>
        <v>0</v>
      </c>
      <c r="J374" s="6" t="str">
        <f>IFERROR(G374/VLOOKUP(H374,Tabela1[],3,FALSE),"")</f>
        <v/>
      </c>
      <c r="K374" s="11" cm="1">
        <f t="array" ref="K374">VLOOKUP(MAX(_xlfn._xlws.FILTER(Tabela3[data],Tabela3[data]&lt;=Tabela2[[#This Row],[data]])),Tabela3[],2,FALSE)</f>
        <v>6</v>
      </c>
    </row>
    <row r="375" spans="5:11" x14ac:dyDescent="0.35">
      <c r="E375" s="4">
        <v>45651</v>
      </c>
      <c r="F375" s="3">
        <v>2</v>
      </c>
      <c r="G375" s="3">
        <v>2</v>
      </c>
      <c r="H375" s="7" t="s">
        <v>41</v>
      </c>
      <c r="I375" s="5">
        <f>VLOOKUP(H375,Tabela1[],2,FALSE)*G375</f>
        <v>0</v>
      </c>
      <c r="J375" s="6" t="str">
        <f>IFERROR(G375/VLOOKUP(H375,Tabela1[],3,FALSE),"")</f>
        <v/>
      </c>
      <c r="K375" s="11" cm="1">
        <f t="array" ref="K375">VLOOKUP(MAX(_xlfn._xlws.FILTER(Tabela3[data],Tabela3[data]&lt;=Tabela2[[#This Row],[data]])),Tabela3[],2,FALSE)</f>
        <v>6</v>
      </c>
    </row>
    <row r="376" spans="5:11" x14ac:dyDescent="0.35">
      <c r="E376" s="4">
        <v>45651</v>
      </c>
      <c r="F376" s="3">
        <v>2</v>
      </c>
      <c r="G376" s="3">
        <v>50</v>
      </c>
      <c r="H376" s="7" t="s">
        <v>32</v>
      </c>
      <c r="I376" s="5">
        <f>VLOOKUP(H376,Tabela1[],2,FALSE)*G376</f>
        <v>0</v>
      </c>
      <c r="J376" s="6" t="str">
        <f>IFERROR(G376/VLOOKUP(H376,Tabela1[],3,FALSE),"")</f>
        <v/>
      </c>
      <c r="K376" s="11" cm="1">
        <f t="array" ref="K376">VLOOKUP(MAX(_xlfn._xlws.FILTER(Tabela3[data],Tabela3[data]&lt;=Tabela2[[#This Row],[data]])),Tabela3[],2,FALSE)</f>
        <v>6</v>
      </c>
    </row>
    <row r="377" spans="5:11" x14ac:dyDescent="0.35">
      <c r="E377" s="4">
        <v>45651</v>
      </c>
      <c r="F377" s="3">
        <v>2</v>
      </c>
      <c r="G377" s="3">
        <f>2/3</f>
        <v>0.66666666666666663</v>
      </c>
      <c r="H377" s="7" t="s">
        <v>20</v>
      </c>
      <c r="I377" s="5">
        <f>VLOOKUP(H377,Tabela1[],2,FALSE)*G377</f>
        <v>0</v>
      </c>
      <c r="J377" s="6" t="str">
        <f>IFERROR(G377/VLOOKUP(H377,Tabela1[],3,FALSE),"")</f>
        <v/>
      </c>
      <c r="K377" s="11" cm="1">
        <f t="array" ref="K377">VLOOKUP(MAX(_xlfn._xlws.FILTER(Tabela3[data],Tabela3[data]&lt;=Tabela2[[#This Row],[data]])),Tabela3[],2,FALSE)</f>
        <v>6</v>
      </c>
    </row>
    <row r="378" spans="5:11" x14ac:dyDescent="0.35">
      <c r="E378" s="4">
        <v>45651</v>
      </c>
      <c r="F378" s="3">
        <v>3</v>
      </c>
      <c r="G378" s="3">
        <v>135</v>
      </c>
      <c r="H378" s="7" t="s">
        <v>85</v>
      </c>
      <c r="I378" s="5">
        <f>VLOOKUP(H378,Tabela1[],2,FALSE)*G378</f>
        <v>0</v>
      </c>
      <c r="J378" s="6" t="str">
        <f>IFERROR(G378/VLOOKUP(H378,Tabela1[],3,FALSE),"")</f>
        <v/>
      </c>
      <c r="K378" s="11" cm="1">
        <f t="array" ref="K378">VLOOKUP(MAX(_xlfn._xlws.FILTER(Tabela3[data],Tabela3[data]&lt;=Tabela2[[#This Row],[data]])),Tabela3[],2,FALSE)</f>
        <v>6</v>
      </c>
    </row>
    <row r="379" spans="5:11" x14ac:dyDescent="0.35">
      <c r="E379" s="4">
        <v>45651</v>
      </c>
      <c r="F379" s="3">
        <v>3</v>
      </c>
      <c r="G379" s="3">
        <f>2/3</f>
        <v>0.66666666666666663</v>
      </c>
      <c r="H379" s="7" t="s">
        <v>20</v>
      </c>
      <c r="I379" s="5">
        <f>VLOOKUP(H379,Tabela1[],2,FALSE)*G379</f>
        <v>0</v>
      </c>
      <c r="J379" s="6" t="str">
        <f>IFERROR(G379/VLOOKUP(H379,Tabela1[],3,FALSE),"")</f>
        <v/>
      </c>
      <c r="K379" s="11" cm="1">
        <f t="array" ref="K379">VLOOKUP(MAX(_xlfn._xlws.FILTER(Tabela3[data],Tabela3[data]&lt;=Tabela2[[#This Row],[data]])),Tabela3[],2,FALSE)</f>
        <v>6</v>
      </c>
    </row>
    <row r="380" spans="5:11" x14ac:dyDescent="0.35">
      <c r="E380" s="4">
        <v>45651</v>
      </c>
      <c r="F380" s="3">
        <v>3</v>
      </c>
      <c r="G380" s="3">
        <v>1</v>
      </c>
      <c r="H380" s="7" t="s">
        <v>41</v>
      </c>
      <c r="I380" s="5">
        <f>VLOOKUP(H380,Tabela1[],2,FALSE)*G380</f>
        <v>0</v>
      </c>
      <c r="J380" s="6" t="str">
        <f>IFERROR(G380/VLOOKUP(H380,Tabela1[],3,FALSE),"")</f>
        <v/>
      </c>
      <c r="K380" s="11" cm="1">
        <f t="array" ref="K380">VLOOKUP(MAX(_xlfn._xlws.FILTER(Tabela3[data],Tabela3[data]&lt;=Tabela2[[#This Row],[data]])),Tabela3[],2,FALSE)</f>
        <v>6</v>
      </c>
    </row>
    <row r="381" spans="5:11" x14ac:dyDescent="0.35">
      <c r="E381" s="4">
        <v>45651</v>
      </c>
      <c r="F381" s="3">
        <v>4</v>
      </c>
      <c r="G381" s="3">
        <v>1</v>
      </c>
      <c r="H381" s="7" t="s">
        <v>41</v>
      </c>
      <c r="I381" s="5">
        <f>VLOOKUP(H381,Tabela1[],2,FALSE)*G381</f>
        <v>0</v>
      </c>
      <c r="J381" s="6" t="str">
        <f>IFERROR(G381/VLOOKUP(H381,Tabela1[],3,FALSE),"")</f>
        <v/>
      </c>
      <c r="K381" s="11" cm="1">
        <f t="array" ref="K381">VLOOKUP(MAX(_xlfn._xlws.FILTER(Tabela3[data],Tabela3[data]&lt;=Tabela2[[#This Row],[data]])),Tabela3[],2,FALSE)</f>
        <v>6</v>
      </c>
    </row>
    <row r="382" spans="5:11" x14ac:dyDescent="0.35">
      <c r="E382" s="4">
        <v>45651</v>
      </c>
      <c r="F382" s="3">
        <v>4</v>
      </c>
      <c r="G382" s="3">
        <v>100</v>
      </c>
      <c r="H382" s="7" t="s">
        <v>34</v>
      </c>
      <c r="I382" s="5">
        <f>VLOOKUP(H382,Tabela1[],2,FALSE)*G382</f>
        <v>0</v>
      </c>
      <c r="J382" s="6" t="str">
        <f>IFERROR(G382/VLOOKUP(H382,Tabela1[],3,FALSE),"")</f>
        <v/>
      </c>
      <c r="K382" s="11" cm="1">
        <f t="array" ref="K382">VLOOKUP(MAX(_xlfn._xlws.FILTER(Tabela3[data],Tabela3[data]&lt;=Tabela2[[#This Row],[data]])),Tabela3[],2,FALSE)</f>
        <v>6</v>
      </c>
    </row>
    <row r="383" spans="5:11" x14ac:dyDescent="0.35">
      <c r="E383" s="4">
        <v>45651</v>
      </c>
      <c r="F383" s="3">
        <v>4</v>
      </c>
      <c r="G383" s="3">
        <f>11/3</f>
        <v>3.6666666666666665</v>
      </c>
      <c r="H383" s="7" t="s">
        <v>20</v>
      </c>
      <c r="I383" s="5">
        <f>VLOOKUP(H383,Tabela1[],2,FALSE)*G383</f>
        <v>0</v>
      </c>
      <c r="J383" s="6" t="str">
        <f>IFERROR(G383/VLOOKUP(H383,Tabela1[],3,FALSE),"")</f>
        <v/>
      </c>
      <c r="K383" s="11" cm="1">
        <f t="array" ref="K383">VLOOKUP(MAX(_xlfn._xlws.FILTER(Tabela3[data],Tabela3[data]&lt;=Tabela2[[#This Row],[data]])),Tabela3[],2,FALSE)</f>
        <v>6</v>
      </c>
    </row>
    <row r="384" spans="5:11" x14ac:dyDescent="0.35">
      <c r="E384" s="4">
        <v>45652</v>
      </c>
      <c r="F384" s="3">
        <v>1</v>
      </c>
      <c r="G384" s="3">
        <v>114</v>
      </c>
      <c r="H384" s="7" t="s">
        <v>34</v>
      </c>
      <c r="I384" s="5">
        <f>VLOOKUP(H384,Tabela1[],2,FALSE)*G384</f>
        <v>0</v>
      </c>
      <c r="J384" s="6" t="str">
        <f>IFERROR(G384/VLOOKUP(H384,Tabela1[],3,FALSE),"")</f>
        <v/>
      </c>
      <c r="K384" s="11" cm="1">
        <f t="array" ref="K384">VLOOKUP(MAX(_xlfn._xlws.FILTER(Tabela3[data],Tabela3[data]&lt;=Tabela2[[#This Row],[data]])),Tabela3[],2,FALSE)</f>
        <v>6.4</v>
      </c>
    </row>
    <row r="385" spans="5:11" x14ac:dyDescent="0.35">
      <c r="E385" s="4">
        <v>45652</v>
      </c>
      <c r="F385" s="3">
        <v>1</v>
      </c>
      <c r="G385" s="3">
        <v>1</v>
      </c>
      <c r="H385" s="7" t="s">
        <v>41</v>
      </c>
      <c r="I385" s="5">
        <f>VLOOKUP(H385,Tabela1[],2,FALSE)*G385</f>
        <v>0</v>
      </c>
      <c r="J385" s="6" t="str">
        <f>IFERROR(G385/VLOOKUP(H385,Tabela1[],3,FALSE),"")</f>
        <v/>
      </c>
      <c r="K385" s="11" cm="1">
        <f t="array" ref="K385">VLOOKUP(MAX(_xlfn._xlws.FILTER(Tabela3[data],Tabela3[data]&lt;=Tabela2[[#This Row],[data]])),Tabela3[],2,FALSE)</f>
        <v>6.4</v>
      </c>
    </row>
    <row r="386" spans="5:11" x14ac:dyDescent="0.35">
      <c r="E386" s="4">
        <v>45652</v>
      </c>
      <c r="F386" s="3">
        <v>1</v>
      </c>
      <c r="G386" s="3">
        <f>2/3</f>
        <v>0.66666666666666663</v>
      </c>
      <c r="H386" s="7" t="s">
        <v>20</v>
      </c>
      <c r="I386" s="5">
        <f>VLOOKUP(H386,Tabela1[],2,FALSE)*G386</f>
        <v>0</v>
      </c>
      <c r="J386" s="6" t="str">
        <f>IFERROR(G386/VLOOKUP(H386,Tabela1[],3,FALSE),"")</f>
        <v/>
      </c>
      <c r="K386" s="11" cm="1">
        <f t="array" ref="K386">VLOOKUP(MAX(_xlfn._xlws.FILTER(Tabela3[data],Tabela3[data]&lt;=Tabela2[[#This Row],[data]])),Tabela3[],2,FALSE)</f>
        <v>6.4</v>
      </c>
    </row>
    <row r="387" spans="5:11" x14ac:dyDescent="0.35">
      <c r="E387" s="4">
        <v>45652</v>
      </c>
      <c r="F387" s="3">
        <v>2</v>
      </c>
      <c r="G387" s="3">
        <v>50</v>
      </c>
      <c r="H387" s="7" t="s">
        <v>8</v>
      </c>
      <c r="I387" s="5">
        <f>VLOOKUP(H387,Tabela1[],2,FALSE)*G387</f>
        <v>190.75</v>
      </c>
      <c r="J387" s="6">
        <f>IFERROR(G387/VLOOKUP(H387,Tabela1[],3,FALSE),"")</f>
        <v>0.65876152832674584</v>
      </c>
      <c r="K387" s="11" cm="1">
        <f t="array" ref="K387">VLOOKUP(MAX(_xlfn._xlws.FILTER(Tabela3[data],Tabela3[data]&lt;=Tabela2[[#This Row],[data]])),Tabela3[],2,FALSE)</f>
        <v>6.4</v>
      </c>
    </row>
    <row r="388" spans="5:11" x14ac:dyDescent="0.35">
      <c r="E388" s="4">
        <v>45652</v>
      </c>
      <c r="F388" s="3">
        <v>2</v>
      </c>
      <c r="G388" s="3">
        <f>2/3</f>
        <v>0.66666666666666663</v>
      </c>
      <c r="H388" s="7" t="s">
        <v>20</v>
      </c>
      <c r="I388" s="5">
        <f>VLOOKUP(H388,Tabela1[],2,FALSE)*G388</f>
        <v>0</v>
      </c>
      <c r="J388" s="6" t="str">
        <f>IFERROR(G388/VLOOKUP(H388,Tabela1[],3,FALSE),"")</f>
        <v/>
      </c>
      <c r="K388" s="11" cm="1">
        <f t="array" ref="K388">VLOOKUP(MAX(_xlfn._xlws.FILTER(Tabela3[data],Tabela3[data]&lt;=Tabela2[[#This Row],[data]])),Tabela3[],2,FALSE)</f>
        <v>6.4</v>
      </c>
    </row>
    <row r="389" spans="5:11" x14ac:dyDescent="0.35">
      <c r="E389" s="4">
        <v>45652</v>
      </c>
      <c r="F389" s="3">
        <v>3</v>
      </c>
      <c r="G389" s="3">
        <v>7</v>
      </c>
      <c r="H389" s="7" t="s">
        <v>16</v>
      </c>
      <c r="I389" s="5">
        <f>VLOOKUP(H389,Tabela1[],2,FALSE)*G389</f>
        <v>24.22</v>
      </c>
      <c r="J389" s="6" t="str">
        <f>IFERROR(G389/VLOOKUP(H389,Tabela1[],3,FALSE),"")</f>
        <v/>
      </c>
      <c r="K389" s="11" cm="1">
        <f t="array" ref="K389">VLOOKUP(MAX(_xlfn._xlws.FILTER(Tabela3[data],Tabela3[data]&lt;=Tabela2[[#This Row],[data]])),Tabela3[],2,FALSE)</f>
        <v>6.4</v>
      </c>
    </row>
    <row r="390" spans="5:11" x14ac:dyDescent="0.35">
      <c r="E390" s="4">
        <v>45652</v>
      </c>
      <c r="F390" s="3">
        <v>3</v>
      </c>
      <c r="G390" s="3">
        <v>135</v>
      </c>
      <c r="H390" s="7" t="s">
        <v>85</v>
      </c>
      <c r="I390" s="5">
        <f>VLOOKUP(H390,Tabela1[],2,FALSE)*G390</f>
        <v>0</v>
      </c>
      <c r="J390" s="6" t="str">
        <f>IFERROR(G390/VLOOKUP(H390,Tabela1[],3,FALSE),"")</f>
        <v/>
      </c>
      <c r="K390" s="11" cm="1">
        <f t="array" ref="K390">VLOOKUP(MAX(_xlfn._xlws.FILTER(Tabela3[data],Tabela3[data]&lt;=Tabela2[[#This Row],[data]])),Tabela3[],2,FALSE)</f>
        <v>6.4</v>
      </c>
    </row>
    <row r="391" spans="5:11" x14ac:dyDescent="0.35">
      <c r="E391" s="4">
        <v>45652</v>
      </c>
      <c r="F391" s="3">
        <v>4</v>
      </c>
      <c r="G391" s="3">
        <v>3</v>
      </c>
      <c r="H391" s="7" t="s">
        <v>41</v>
      </c>
      <c r="I391" s="5">
        <f>VLOOKUP(H391,Tabela1[],2,FALSE)*G391</f>
        <v>0</v>
      </c>
      <c r="J391" s="6" t="str">
        <f>IFERROR(G391/VLOOKUP(H391,Tabela1[],3,FALSE),"")</f>
        <v/>
      </c>
      <c r="K391" s="11" cm="1">
        <f t="array" ref="K391">VLOOKUP(MAX(_xlfn._xlws.FILTER(Tabela3[data],Tabela3[data]&lt;=Tabela2[[#This Row],[data]])),Tabela3[],2,FALSE)</f>
        <v>6.4</v>
      </c>
    </row>
    <row r="392" spans="5:11" x14ac:dyDescent="0.35">
      <c r="E392" s="4">
        <v>45652</v>
      </c>
      <c r="F392" s="3">
        <v>4</v>
      </c>
      <c r="G392" s="3">
        <v>39</v>
      </c>
      <c r="H392" s="7" t="s">
        <v>34</v>
      </c>
      <c r="I392" s="5">
        <f>VLOOKUP(H392,Tabela1[],2,FALSE)*G392</f>
        <v>0</v>
      </c>
      <c r="J392" s="6" t="str">
        <f>IFERROR(G392/VLOOKUP(H392,Tabela1[],3,FALSE),"")</f>
        <v/>
      </c>
      <c r="K392" s="11" cm="1">
        <f t="array" ref="K392">VLOOKUP(MAX(_xlfn._xlws.FILTER(Tabela3[data],Tabela3[data]&lt;=Tabela2[[#This Row],[data]])),Tabela3[],2,FALSE)</f>
        <v>6.4</v>
      </c>
    </row>
    <row r="393" spans="5:11" x14ac:dyDescent="0.35">
      <c r="E393" s="4">
        <v>45652</v>
      </c>
      <c r="F393" s="3">
        <v>4</v>
      </c>
      <c r="G393" s="3">
        <v>34</v>
      </c>
      <c r="H393" s="7" t="s">
        <v>12</v>
      </c>
      <c r="I393" s="5">
        <f>VLOOKUP(H393,Tabela1[],2,FALSE)*G393</f>
        <v>0</v>
      </c>
      <c r="J393" s="6">
        <f>IFERROR(G393/VLOOKUP(H393,Tabela1[],3,FALSE),"")</f>
        <v>0.18444846292947562</v>
      </c>
      <c r="K393" s="11" cm="1">
        <f t="array" ref="K393">VLOOKUP(MAX(_xlfn._xlws.FILTER(Tabela3[data],Tabela3[data]&lt;=Tabela2[[#This Row],[data]])),Tabela3[],2,FALSE)</f>
        <v>6.4</v>
      </c>
    </row>
    <row r="394" spans="5:11" x14ac:dyDescent="0.35">
      <c r="E394" s="4">
        <v>45652</v>
      </c>
      <c r="F394" s="3">
        <v>4</v>
      </c>
      <c r="G394" s="3">
        <v>2</v>
      </c>
      <c r="H394" s="7" t="s">
        <v>41</v>
      </c>
      <c r="I394" s="5">
        <f>VLOOKUP(H394,Tabela1[],2,FALSE)*G394</f>
        <v>0</v>
      </c>
      <c r="J394" s="6" t="str">
        <f>IFERROR(G394/VLOOKUP(H394,Tabela1[],3,FALSE),"")</f>
        <v/>
      </c>
      <c r="K394" s="11" cm="1">
        <f t="array" ref="K394">VLOOKUP(MAX(_xlfn._xlws.FILTER(Tabela3[data],Tabela3[data]&lt;=Tabela2[[#This Row],[data]])),Tabela3[],2,FALSE)</f>
        <v>6.4</v>
      </c>
    </row>
    <row r="395" spans="5:11" x14ac:dyDescent="0.35">
      <c r="E395" s="4">
        <v>45653</v>
      </c>
      <c r="F395" s="3">
        <v>1</v>
      </c>
      <c r="G395" s="3">
        <v>80</v>
      </c>
      <c r="H395" s="7" t="s">
        <v>12</v>
      </c>
      <c r="I395" s="5">
        <f>VLOOKUP(H395,Tabela1[],2,FALSE)*G395</f>
        <v>0</v>
      </c>
      <c r="J395" s="6">
        <f>IFERROR(G395/VLOOKUP(H395,Tabela1[],3,FALSE),"")</f>
        <v>0.43399638336347202</v>
      </c>
      <c r="K395" s="11" cm="1">
        <f t="array" ref="K395">VLOOKUP(MAX(_xlfn._xlws.FILTER(Tabela3[data],Tabela3[data]&lt;=Tabela2[[#This Row],[data]])),Tabela3[],2,FALSE)</f>
        <v>6.4</v>
      </c>
    </row>
    <row r="396" spans="5:11" x14ac:dyDescent="0.35">
      <c r="E396" s="4">
        <v>45653</v>
      </c>
      <c r="F396" s="3">
        <v>2</v>
      </c>
      <c r="G396" s="3">
        <v>17</v>
      </c>
      <c r="H396" s="7" t="s">
        <v>42</v>
      </c>
      <c r="I396" s="5">
        <f>VLOOKUP(H396,Tabela1[],2,FALSE)*G396</f>
        <v>0</v>
      </c>
      <c r="J396" s="6" t="str">
        <f>IFERROR(G396/VLOOKUP(H396,Tabela1[],3,FALSE),"")</f>
        <v/>
      </c>
      <c r="K396" s="11" cm="1">
        <f t="array" ref="K396">VLOOKUP(MAX(_xlfn._xlws.FILTER(Tabela3[data],Tabela3[data]&lt;=Tabela2[[#This Row],[data]])),Tabela3[],2,FALSE)</f>
        <v>6.4</v>
      </c>
    </row>
    <row r="397" spans="5:11" x14ac:dyDescent="0.35">
      <c r="E397" s="4">
        <v>45653</v>
      </c>
      <c r="F397" s="3">
        <v>2</v>
      </c>
      <c r="G397" s="3">
        <f>4/3</f>
        <v>1.3333333333333333</v>
      </c>
      <c r="H397" s="7" t="s">
        <v>41</v>
      </c>
      <c r="I397" s="5">
        <f>VLOOKUP(H397,Tabela1[],2,FALSE)*G397</f>
        <v>0</v>
      </c>
      <c r="J397" s="6" t="str">
        <f>IFERROR(G397/VLOOKUP(H397,Tabela1[],3,FALSE),"")</f>
        <v/>
      </c>
      <c r="K397" s="11" cm="1">
        <f t="array" ref="K397">VLOOKUP(MAX(_xlfn._xlws.FILTER(Tabela3[data],Tabela3[data]&lt;=Tabela2[[#This Row],[data]])),Tabela3[],2,FALSE)</f>
        <v>6.4</v>
      </c>
    </row>
    <row r="398" spans="5:11" x14ac:dyDescent="0.35">
      <c r="E398" s="4">
        <v>45653</v>
      </c>
      <c r="F398" s="3">
        <v>2</v>
      </c>
      <c r="G398" s="3">
        <v>50</v>
      </c>
      <c r="H398" s="7" t="s">
        <v>32</v>
      </c>
      <c r="I398" s="5">
        <f>VLOOKUP(H398,Tabela1[],2,FALSE)*G398</f>
        <v>0</v>
      </c>
      <c r="J398" s="6" t="str">
        <f>IFERROR(G398/VLOOKUP(H398,Tabela1[],3,FALSE),"")</f>
        <v/>
      </c>
      <c r="K398" s="11" cm="1">
        <f t="array" ref="K398">VLOOKUP(MAX(_xlfn._xlws.FILTER(Tabela3[data],Tabela3[data]&lt;=Tabela2[[#This Row],[data]])),Tabela3[],2,FALSE)</f>
        <v>6.4</v>
      </c>
    </row>
    <row r="399" spans="5:11" x14ac:dyDescent="0.35">
      <c r="E399" s="4">
        <v>45653</v>
      </c>
      <c r="F399" s="3">
        <v>3</v>
      </c>
      <c r="G399" s="3">
        <v>135</v>
      </c>
      <c r="H399" s="7" t="s">
        <v>85</v>
      </c>
      <c r="I399" s="5">
        <f>VLOOKUP(H399,Tabela1[],2,FALSE)*G399</f>
        <v>0</v>
      </c>
      <c r="J399" s="6" t="str">
        <f>IFERROR(G399/VLOOKUP(H399,Tabela1[],3,FALSE),"")</f>
        <v/>
      </c>
      <c r="K399" s="11" cm="1">
        <f t="array" ref="K399">VLOOKUP(MAX(_xlfn._xlws.FILTER(Tabela3[data],Tabela3[data]&lt;=Tabela2[[#This Row],[data]])),Tabela3[],2,FALSE)</f>
        <v>6.4</v>
      </c>
    </row>
    <row r="400" spans="5:11" x14ac:dyDescent="0.35">
      <c r="E400" s="4">
        <v>45653</v>
      </c>
      <c r="F400" s="3">
        <v>3</v>
      </c>
      <c r="G400" s="3">
        <f>2/3</f>
        <v>0.66666666666666663</v>
      </c>
      <c r="H400" s="7" t="s">
        <v>20</v>
      </c>
      <c r="I400" s="5">
        <f>VLOOKUP(H400,Tabela1[],2,FALSE)*G400</f>
        <v>0</v>
      </c>
      <c r="J400" s="6" t="str">
        <f>IFERROR(G400/VLOOKUP(H400,Tabela1[],3,FALSE),"")</f>
        <v/>
      </c>
      <c r="K400" s="11" cm="1">
        <f t="array" ref="K400">VLOOKUP(MAX(_xlfn._xlws.FILTER(Tabela3[data],Tabela3[data]&lt;=Tabela2[[#This Row],[data]])),Tabela3[],2,FALSE)</f>
        <v>6.4</v>
      </c>
    </row>
    <row r="401" spans="5:11" x14ac:dyDescent="0.35">
      <c r="E401" s="4">
        <v>45653</v>
      </c>
      <c r="F401" s="3">
        <v>4</v>
      </c>
      <c r="G401" s="3">
        <v>140</v>
      </c>
      <c r="H401" s="7" t="s">
        <v>34</v>
      </c>
      <c r="I401" s="5">
        <f>VLOOKUP(H401,Tabela1[],2,FALSE)*G401</f>
        <v>0</v>
      </c>
      <c r="J401" s="6" t="str">
        <f>IFERROR(G401/VLOOKUP(H401,Tabela1[],3,FALSE),"")</f>
        <v/>
      </c>
      <c r="K401" s="11" cm="1">
        <f t="array" ref="K401">VLOOKUP(MAX(_xlfn._xlws.FILTER(Tabela3[data],Tabela3[data]&lt;=Tabela2[[#This Row],[data]])),Tabela3[],2,FALSE)</f>
        <v>6.4</v>
      </c>
    </row>
    <row r="402" spans="5:11" x14ac:dyDescent="0.35">
      <c r="E402" s="4">
        <v>45653</v>
      </c>
      <c r="F402" s="3">
        <v>4</v>
      </c>
      <c r="G402" s="3">
        <f>2/3</f>
        <v>0.66666666666666663</v>
      </c>
      <c r="H402" s="7" t="s">
        <v>20</v>
      </c>
      <c r="I402" s="5">
        <f>VLOOKUP(H402,Tabela1[],2,FALSE)*G402</f>
        <v>0</v>
      </c>
      <c r="J402" s="6" t="str">
        <f>IFERROR(G402/VLOOKUP(H402,Tabela1[],3,FALSE),"")</f>
        <v/>
      </c>
      <c r="K402" s="11" cm="1">
        <f t="array" ref="K402">VLOOKUP(MAX(_xlfn._xlws.FILTER(Tabela3[data],Tabela3[data]&lt;=Tabela2[[#This Row],[data]])),Tabela3[],2,FALSE)</f>
        <v>6.4</v>
      </c>
    </row>
    <row r="403" spans="5:11" x14ac:dyDescent="0.35">
      <c r="E403" s="4">
        <v>45653</v>
      </c>
      <c r="F403" s="3">
        <v>4</v>
      </c>
      <c r="G403" s="3">
        <f>8/3</f>
        <v>2.6666666666666665</v>
      </c>
      <c r="H403" s="7" t="s">
        <v>41</v>
      </c>
      <c r="I403" s="5">
        <f>VLOOKUP(H403,Tabela1[],2,FALSE)*G403</f>
        <v>0</v>
      </c>
      <c r="J403" s="6" t="str">
        <f>IFERROR(G403/VLOOKUP(H403,Tabela1[],3,FALSE),"")</f>
        <v/>
      </c>
      <c r="K403" s="11" cm="1">
        <f t="array" ref="K403">VLOOKUP(MAX(_xlfn._xlws.FILTER(Tabela3[data],Tabela3[data]&lt;=Tabela2[[#This Row],[data]])),Tabela3[],2,FALSE)</f>
        <v>6.4</v>
      </c>
    </row>
    <row r="404" spans="5:11" x14ac:dyDescent="0.35">
      <c r="E404" s="4">
        <v>45654</v>
      </c>
      <c r="F404" s="3">
        <v>1</v>
      </c>
      <c r="G404" s="3">
        <v>1</v>
      </c>
      <c r="H404" s="7" t="s">
        <v>20</v>
      </c>
      <c r="I404" s="5">
        <f>VLOOKUP(H404,Tabela1[],2,FALSE)*G404</f>
        <v>0</v>
      </c>
      <c r="J404" s="6" t="str">
        <f>IFERROR(G404/VLOOKUP(H404,Tabela1[],3,FALSE),"")</f>
        <v/>
      </c>
      <c r="K404" s="11" cm="1">
        <f t="array" ref="K404">VLOOKUP(MAX(_xlfn._xlws.FILTER(Tabela3[data],Tabela3[data]&lt;=Tabela2[[#This Row],[data]])),Tabela3[],2,FALSE)</f>
        <v>6.4</v>
      </c>
    </row>
    <row r="405" spans="5:11" x14ac:dyDescent="0.35">
      <c r="E405" s="4">
        <v>45654</v>
      </c>
      <c r="F405" s="3">
        <v>1</v>
      </c>
      <c r="G405" s="3">
        <v>81</v>
      </c>
      <c r="H405" s="7" t="s">
        <v>34</v>
      </c>
      <c r="I405" s="5">
        <f>VLOOKUP(H405,Tabela1[],2,FALSE)*G405</f>
        <v>0</v>
      </c>
      <c r="J405" s="6" t="str">
        <f>IFERROR(G405/VLOOKUP(H405,Tabela1[],3,FALSE),"")</f>
        <v/>
      </c>
      <c r="K405" s="11" cm="1">
        <f t="array" ref="K405">VLOOKUP(MAX(_xlfn._xlws.FILTER(Tabela3[data],Tabela3[data]&lt;=Tabela2[[#This Row],[data]])),Tabela3[],2,FALSE)</f>
        <v>6.4</v>
      </c>
    </row>
    <row r="406" spans="5:11" x14ac:dyDescent="0.35">
      <c r="E406" s="4">
        <v>45654</v>
      </c>
      <c r="F406" s="3">
        <v>1</v>
      </c>
      <c r="G406" s="3">
        <v>7</v>
      </c>
      <c r="H406" s="7" t="s">
        <v>16</v>
      </c>
      <c r="I406" s="5">
        <f>VLOOKUP(H406,Tabela1[],2,FALSE)*G406</f>
        <v>24.22</v>
      </c>
      <c r="J406" s="6" t="str">
        <f>IFERROR(G406/VLOOKUP(H406,Tabela1[],3,FALSE),"")</f>
        <v/>
      </c>
      <c r="K406" s="11" cm="1">
        <f t="array" ref="K406">VLOOKUP(MAX(_xlfn._xlws.FILTER(Tabela3[data],Tabela3[data]&lt;=Tabela2[[#This Row],[data]])),Tabela3[],2,FALSE)</f>
        <v>6.4</v>
      </c>
    </row>
    <row r="407" spans="5:11" x14ac:dyDescent="0.35">
      <c r="E407" s="4">
        <v>45654</v>
      </c>
      <c r="F407" s="3">
        <v>2</v>
      </c>
      <c r="G407" s="3">
        <v>70</v>
      </c>
      <c r="H407" s="7" t="s">
        <v>8</v>
      </c>
      <c r="I407" s="5">
        <f>VLOOKUP(H407,Tabela1[],2,FALSE)*G407</f>
        <v>267.05</v>
      </c>
      <c r="J407" s="6">
        <f>IFERROR(G407/VLOOKUP(H407,Tabela1[],3,FALSE),"")</f>
        <v>0.92226613965744408</v>
      </c>
      <c r="K407" s="11" cm="1">
        <f t="array" ref="K407">VLOOKUP(MAX(_xlfn._xlws.FILTER(Tabela3[data],Tabela3[data]&lt;=Tabela2[[#This Row],[data]])),Tabela3[],2,FALSE)</f>
        <v>6.4</v>
      </c>
    </row>
    <row r="408" spans="5:11" x14ac:dyDescent="0.35">
      <c r="E408" s="4">
        <v>45654</v>
      </c>
      <c r="F408" s="3">
        <v>3</v>
      </c>
      <c r="G408" s="3">
        <v>1</v>
      </c>
      <c r="H408" s="7" t="s">
        <v>20</v>
      </c>
      <c r="I408" s="5">
        <f>VLOOKUP(H408,Tabela1[],2,FALSE)*G408</f>
        <v>0</v>
      </c>
      <c r="J408" s="6" t="str">
        <f>IFERROR(G408/VLOOKUP(H408,Tabela1[],3,FALSE),"")</f>
        <v/>
      </c>
      <c r="K408" s="11" cm="1">
        <f t="array" ref="K408">VLOOKUP(MAX(_xlfn._xlws.FILTER(Tabela3[data],Tabela3[data]&lt;=Tabela2[[#This Row],[data]])),Tabela3[],2,FALSE)</f>
        <v>6.4</v>
      </c>
    </row>
    <row r="409" spans="5:11" x14ac:dyDescent="0.35">
      <c r="E409" s="4">
        <v>45654</v>
      </c>
      <c r="F409" s="3">
        <v>3</v>
      </c>
      <c r="G409" s="3">
        <v>135</v>
      </c>
      <c r="H409" s="7" t="s">
        <v>24</v>
      </c>
      <c r="I409" s="5">
        <f>VLOOKUP(H409,Tabela1[],2,FALSE)*G409</f>
        <v>0</v>
      </c>
      <c r="J409" s="6" t="str">
        <f>IFERROR(G409/VLOOKUP(H409,Tabela1[],3,FALSE),"")</f>
        <v/>
      </c>
      <c r="K409" s="11" cm="1">
        <f t="array" ref="K409">VLOOKUP(MAX(_xlfn._xlws.FILTER(Tabela3[data],Tabela3[data]&lt;=Tabela2[[#This Row],[data]])),Tabela3[],2,FALSE)</f>
        <v>6.4</v>
      </c>
    </row>
    <row r="410" spans="5:11" x14ac:dyDescent="0.35">
      <c r="E410" s="4">
        <v>45654</v>
      </c>
      <c r="F410" s="3">
        <v>3</v>
      </c>
      <c r="G410" s="3">
        <v>2</v>
      </c>
      <c r="H410" s="7" t="s">
        <v>41</v>
      </c>
      <c r="I410" s="5">
        <f>VLOOKUP(H410,Tabela1[],2,FALSE)*G410</f>
        <v>0</v>
      </c>
      <c r="J410" s="6" t="str">
        <f>IFERROR(G410/VLOOKUP(H410,Tabela1[],3,FALSE),"")</f>
        <v/>
      </c>
      <c r="K410" s="11" cm="1">
        <f t="array" ref="K410">VLOOKUP(MAX(_xlfn._xlws.FILTER(Tabela3[data],Tabela3[data]&lt;=Tabela2[[#This Row],[data]])),Tabela3[],2,FALSE)</f>
        <v>6.4</v>
      </c>
    </row>
    <row r="411" spans="5:11" x14ac:dyDescent="0.35">
      <c r="E411" s="4">
        <v>45654</v>
      </c>
      <c r="F411" s="3">
        <v>4</v>
      </c>
      <c r="G411" s="3">
        <v>110</v>
      </c>
      <c r="H411" s="7" t="s">
        <v>12</v>
      </c>
      <c r="I411" s="5">
        <f>VLOOKUP(H411,Tabela1[],2,FALSE)*G411</f>
        <v>0</v>
      </c>
      <c r="J411" s="6">
        <f>IFERROR(G411/VLOOKUP(H411,Tabela1[],3,FALSE),"")</f>
        <v>0.59674502712477406</v>
      </c>
      <c r="K411" s="11" cm="1">
        <f t="array" ref="K411">VLOOKUP(MAX(_xlfn._xlws.FILTER(Tabela3[data],Tabela3[data]&lt;=Tabela2[[#This Row],[data]])),Tabela3[],2,FALSE)</f>
        <v>6.4</v>
      </c>
    </row>
    <row r="412" spans="5:11" x14ac:dyDescent="0.35">
      <c r="E412" s="4">
        <v>45655</v>
      </c>
      <c r="F412" s="3">
        <v>1</v>
      </c>
      <c r="G412" s="3">
        <v>1</v>
      </c>
      <c r="H412" s="7" t="s">
        <v>20</v>
      </c>
      <c r="I412" s="5">
        <f>VLOOKUP(H412,Tabela1[],2,FALSE)*G412</f>
        <v>0</v>
      </c>
      <c r="J412" s="6" t="str">
        <f>IFERROR(G412/VLOOKUP(H412,Tabela1[],3,FALSE),"")</f>
        <v/>
      </c>
      <c r="K412" s="11" cm="1">
        <f t="array" ref="K412">VLOOKUP(MAX(_xlfn._xlws.FILTER(Tabela3[data],Tabela3[data]&lt;=Tabela2[[#This Row],[data]])),Tabela3[],2,FALSE)</f>
        <v>6.4</v>
      </c>
    </row>
    <row r="413" spans="5:11" x14ac:dyDescent="0.35">
      <c r="E413" s="4">
        <v>45655</v>
      </c>
      <c r="F413" s="3">
        <v>1</v>
      </c>
      <c r="G413" s="3">
        <v>120</v>
      </c>
      <c r="H413" s="7" t="s">
        <v>12</v>
      </c>
      <c r="I413" s="5">
        <f>VLOOKUP(H413,Tabela1[],2,FALSE)*G413</f>
        <v>0</v>
      </c>
      <c r="J413" s="6">
        <f>IFERROR(G413/VLOOKUP(H413,Tabela1[],3,FALSE),"")</f>
        <v>0.65099457504520797</v>
      </c>
      <c r="K413" s="11" cm="1">
        <f t="array" ref="K413">VLOOKUP(MAX(_xlfn._xlws.FILTER(Tabela3[data],Tabela3[data]&lt;=Tabela2[[#This Row],[data]])),Tabela3[],2,FALSE)</f>
        <v>6.4</v>
      </c>
    </row>
    <row r="414" spans="5:11" x14ac:dyDescent="0.35">
      <c r="E414" s="4">
        <v>45655</v>
      </c>
      <c r="F414" s="3">
        <v>2</v>
      </c>
      <c r="G414" s="3">
        <v>80</v>
      </c>
      <c r="H414" s="7" t="s">
        <v>32</v>
      </c>
      <c r="I414" s="5">
        <f>VLOOKUP(H414,Tabela1[],2,FALSE)*G414</f>
        <v>0</v>
      </c>
      <c r="J414" s="6" t="str">
        <f>IFERROR(G414/VLOOKUP(H414,Tabela1[],3,FALSE),"")</f>
        <v/>
      </c>
      <c r="K414" s="11" cm="1">
        <f t="array" ref="K414">VLOOKUP(MAX(_xlfn._xlws.FILTER(Tabela3[data],Tabela3[data]&lt;=Tabela2[[#This Row],[data]])),Tabela3[],2,FALSE)</f>
        <v>6.4</v>
      </c>
    </row>
    <row r="415" spans="5:11" x14ac:dyDescent="0.35">
      <c r="E415" s="4">
        <v>45655</v>
      </c>
      <c r="F415" s="3">
        <v>2</v>
      </c>
      <c r="G415" s="3">
        <v>1</v>
      </c>
      <c r="H415" s="7" t="s">
        <v>20</v>
      </c>
      <c r="I415" s="5">
        <f>VLOOKUP(H415,Tabela1[],2,FALSE)*G415</f>
        <v>0</v>
      </c>
      <c r="J415" s="6" t="str">
        <f>IFERROR(G415/VLOOKUP(H415,Tabela1[],3,FALSE),"")</f>
        <v/>
      </c>
      <c r="K415" s="11" cm="1">
        <f t="array" ref="K415">VLOOKUP(MAX(_xlfn._xlws.FILTER(Tabela3[data],Tabela3[data]&lt;=Tabela2[[#This Row],[data]])),Tabela3[],2,FALSE)</f>
        <v>6.4</v>
      </c>
    </row>
    <row r="416" spans="5:11" x14ac:dyDescent="0.35">
      <c r="E416" s="4">
        <v>45655</v>
      </c>
      <c r="F416" s="3">
        <v>3</v>
      </c>
      <c r="G416" s="3">
        <v>135</v>
      </c>
      <c r="H416" s="7" t="s">
        <v>24</v>
      </c>
      <c r="I416" s="5">
        <f>VLOOKUP(H416,Tabela1[],2,FALSE)*G416</f>
        <v>0</v>
      </c>
      <c r="J416" s="6" t="str">
        <f>IFERROR(G416/VLOOKUP(H416,Tabela1[],3,FALSE),"")</f>
        <v/>
      </c>
      <c r="K416" s="11" cm="1">
        <f t="array" ref="K416">VLOOKUP(MAX(_xlfn._xlws.FILTER(Tabela3[data],Tabela3[data]&lt;=Tabela2[[#This Row],[data]])),Tabela3[],2,FALSE)</f>
        <v>6.4</v>
      </c>
    </row>
    <row r="417" spans="5:11" x14ac:dyDescent="0.35">
      <c r="E417" s="4">
        <v>45655</v>
      </c>
      <c r="F417" s="3">
        <v>3</v>
      </c>
      <c r="G417" s="3">
        <v>2</v>
      </c>
      <c r="H417" s="7" t="s">
        <v>20</v>
      </c>
      <c r="I417" s="5">
        <f>VLOOKUP(H417,Tabela1[],2,FALSE)*G417</f>
        <v>0</v>
      </c>
      <c r="J417" s="6" t="str">
        <f>IFERROR(G417/VLOOKUP(H417,Tabela1[],3,FALSE),"")</f>
        <v/>
      </c>
      <c r="K417" s="11" cm="1">
        <f t="array" ref="K417">VLOOKUP(MAX(_xlfn._xlws.FILTER(Tabela3[data],Tabela3[data]&lt;=Tabela2[[#This Row],[data]])),Tabela3[],2,FALSE)</f>
        <v>6.4</v>
      </c>
    </row>
    <row r="418" spans="5:11" x14ac:dyDescent="0.35">
      <c r="E418" s="4">
        <v>45655</v>
      </c>
      <c r="F418" s="3">
        <v>4</v>
      </c>
      <c r="G418" s="3">
        <f>6/3</f>
        <v>2</v>
      </c>
      <c r="H418" s="7" t="s">
        <v>41</v>
      </c>
      <c r="I418" s="5">
        <f>VLOOKUP(H418,Tabela1[],2,FALSE)*G418</f>
        <v>0</v>
      </c>
      <c r="J418" s="6" t="str">
        <f>IFERROR(G418/VLOOKUP(H418,Tabela1[],3,FALSE),"")</f>
        <v/>
      </c>
      <c r="K418" s="11" cm="1">
        <f t="array" ref="K418">VLOOKUP(MAX(_xlfn._xlws.FILTER(Tabela3[data],Tabela3[data]&lt;=Tabela2[[#This Row],[data]])),Tabela3[],2,FALSE)</f>
        <v>6.4</v>
      </c>
    </row>
    <row r="419" spans="5:11" x14ac:dyDescent="0.35">
      <c r="E419" s="4">
        <v>45655</v>
      </c>
      <c r="F419" s="3">
        <v>4</v>
      </c>
      <c r="G419" s="3">
        <v>17</v>
      </c>
      <c r="H419" s="7" t="s">
        <v>42</v>
      </c>
      <c r="I419" s="5">
        <f>VLOOKUP(H419,Tabela1[],2,FALSE)*G419</f>
        <v>0</v>
      </c>
      <c r="J419" s="6" t="str">
        <f>IFERROR(G419/VLOOKUP(H419,Tabela1[],3,FALSE),"")</f>
        <v/>
      </c>
      <c r="K419" s="11" cm="1">
        <f t="array" ref="K419">VLOOKUP(MAX(_xlfn._xlws.FILTER(Tabela3[data],Tabela3[data]&lt;=Tabela2[[#This Row],[data]])),Tabela3[],2,FALSE)</f>
        <v>6.4</v>
      </c>
    </row>
    <row r="420" spans="5:11" x14ac:dyDescent="0.35">
      <c r="E420" s="4">
        <v>45655</v>
      </c>
      <c r="F420" s="3">
        <v>4</v>
      </c>
      <c r="G420" s="3">
        <v>4</v>
      </c>
      <c r="H420" s="7" t="s">
        <v>20</v>
      </c>
      <c r="I420" s="5">
        <f>VLOOKUP(H420,Tabela1[],2,FALSE)*G420</f>
        <v>0</v>
      </c>
      <c r="J420" s="6" t="str">
        <f>IFERROR(G420/VLOOKUP(H420,Tabela1[],3,FALSE),"")</f>
        <v/>
      </c>
      <c r="K420" s="11" cm="1">
        <f t="array" ref="K420">VLOOKUP(MAX(_xlfn._xlws.FILTER(Tabela3[data],Tabela3[data]&lt;=Tabela2[[#This Row],[data]])),Tabela3[],2,FALSE)</f>
        <v>6.4</v>
      </c>
    </row>
    <row r="421" spans="5:11" x14ac:dyDescent="0.35">
      <c r="E421" s="4">
        <v>45655</v>
      </c>
      <c r="F421" s="3">
        <v>4</v>
      </c>
      <c r="G421" s="3">
        <v>120</v>
      </c>
      <c r="H421" s="7" t="s">
        <v>12</v>
      </c>
      <c r="I421" s="5">
        <f>VLOOKUP(H421,Tabela1[],2,FALSE)*G421</f>
        <v>0</v>
      </c>
      <c r="J421" s="6">
        <f>IFERROR(G421/VLOOKUP(H421,Tabela1[],3,FALSE),"")</f>
        <v>0.65099457504520797</v>
      </c>
      <c r="K421" s="11" cm="1">
        <f t="array" ref="K421">VLOOKUP(MAX(_xlfn._xlws.FILTER(Tabela3[data],Tabela3[data]&lt;=Tabela2[[#This Row],[data]])),Tabela3[],2,FALSE)</f>
        <v>6.4</v>
      </c>
    </row>
    <row r="422" spans="5:11" x14ac:dyDescent="0.35">
      <c r="E422" s="4">
        <v>45656</v>
      </c>
      <c r="F422" s="3">
        <v>1</v>
      </c>
      <c r="G422" s="3">
        <v>120</v>
      </c>
      <c r="H422" s="7" t="s">
        <v>27</v>
      </c>
      <c r="I422" s="5">
        <f>VLOOKUP(H422,Tabela1[],2,FALSE)*G422</f>
        <v>0</v>
      </c>
      <c r="J422" s="6" t="str">
        <f>IFERROR(G422/VLOOKUP(H422,Tabela1[],3,FALSE),"")</f>
        <v/>
      </c>
      <c r="K422" s="11" cm="1">
        <f t="array" ref="K422">VLOOKUP(MAX(_xlfn._xlws.FILTER(Tabela3[data],Tabela3[data]&lt;=Tabela2[[#This Row],[data]])),Tabela3[],2,FALSE)</f>
        <v>6.4</v>
      </c>
    </row>
    <row r="423" spans="5:11" x14ac:dyDescent="0.35">
      <c r="E423" s="4">
        <v>45656</v>
      </c>
      <c r="F423" s="3">
        <v>1</v>
      </c>
      <c r="G423" s="3">
        <f>2/3</f>
        <v>0.66666666666666663</v>
      </c>
      <c r="H423" s="7" t="s">
        <v>20</v>
      </c>
      <c r="I423" s="5">
        <f>VLOOKUP(H423,Tabela1[],2,FALSE)*G423</f>
        <v>0</v>
      </c>
      <c r="J423" s="6" t="str">
        <f>IFERROR(G423/VLOOKUP(H423,Tabela1[],3,FALSE),"")</f>
        <v/>
      </c>
      <c r="K423" s="11" cm="1">
        <f t="array" ref="K423">VLOOKUP(MAX(_xlfn._xlws.FILTER(Tabela3[data],Tabela3[data]&lt;=Tabela2[[#This Row],[data]])),Tabela3[],2,FALSE)</f>
        <v>6.4</v>
      </c>
    </row>
    <row r="424" spans="5:11" x14ac:dyDescent="0.35">
      <c r="E424" s="4">
        <v>45656</v>
      </c>
      <c r="F424" s="3">
        <v>2</v>
      </c>
      <c r="G424" s="3">
        <v>1</v>
      </c>
      <c r="H424" s="7" t="s">
        <v>41</v>
      </c>
      <c r="I424" s="5">
        <f>VLOOKUP(H424,Tabela1[],2,FALSE)*G424</f>
        <v>0</v>
      </c>
      <c r="J424" s="6" t="str">
        <f>IFERROR(G424/VLOOKUP(H424,Tabela1[],3,FALSE),"")</f>
        <v/>
      </c>
      <c r="K424" s="11" cm="1">
        <f t="array" ref="K424">VLOOKUP(MAX(_xlfn._xlws.FILTER(Tabela3[data],Tabela3[data]&lt;=Tabela2[[#This Row],[data]])),Tabela3[],2,FALSE)</f>
        <v>6.4</v>
      </c>
    </row>
    <row r="425" spans="5:11" x14ac:dyDescent="0.35">
      <c r="E425" s="4">
        <v>45656</v>
      </c>
      <c r="F425" s="3">
        <v>2</v>
      </c>
      <c r="G425" s="3">
        <v>80</v>
      </c>
      <c r="H425" s="7" t="s">
        <v>8</v>
      </c>
      <c r="I425" s="5">
        <f>VLOOKUP(H425,Tabela1[],2,FALSE)*G425</f>
        <v>305.2</v>
      </c>
      <c r="J425" s="6">
        <f>IFERROR(G425/VLOOKUP(H425,Tabela1[],3,FALSE),"")</f>
        <v>1.0540184453227932</v>
      </c>
      <c r="K425" s="11" cm="1">
        <f t="array" ref="K425">VLOOKUP(MAX(_xlfn._xlws.FILTER(Tabela3[data],Tabela3[data]&lt;=Tabela2[[#This Row],[data]])),Tabela3[],2,FALSE)</f>
        <v>6.4</v>
      </c>
    </row>
    <row r="426" spans="5:11" x14ac:dyDescent="0.35">
      <c r="E426" s="4">
        <v>45656</v>
      </c>
      <c r="F426" s="3">
        <v>2</v>
      </c>
      <c r="G426" s="3">
        <f>2/3</f>
        <v>0.66666666666666663</v>
      </c>
      <c r="H426" s="7" t="s">
        <v>20</v>
      </c>
      <c r="I426" s="5">
        <f>VLOOKUP(H426,Tabela1[],2,FALSE)*G426</f>
        <v>0</v>
      </c>
      <c r="J426" s="6" t="str">
        <f>IFERROR(G426/VLOOKUP(H426,Tabela1[],3,FALSE),"")</f>
        <v/>
      </c>
      <c r="K426" s="11" cm="1">
        <f t="array" ref="K426">VLOOKUP(MAX(_xlfn._xlws.FILTER(Tabela3[data],Tabela3[data]&lt;=Tabela2[[#This Row],[data]])),Tabela3[],2,FALSE)</f>
        <v>6.4</v>
      </c>
    </row>
    <row r="427" spans="5:11" x14ac:dyDescent="0.35">
      <c r="E427" s="4">
        <v>45656</v>
      </c>
      <c r="F427" s="3">
        <v>3</v>
      </c>
      <c r="G427" s="3">
        <f>4/3</f>
        <v>1.3333333333333333</v>
      </c>
      <c r="H427" s="7" t="s">
        <v>20</v>
      </c>
      <c r="I427" s="5">
        <f>VLOOKUP(H427,Tabela1[],2,FALSE)*G427</f>
        <v>0</v>
      </c>
      <c r="J427" s="6" t="str">
        <f>IFERROR(G427/VLOOKUP(H427,Tabela1[],3,FALSE),"")</f>
        <v/>
      </c>
      <c r="K427" s="11" cm="1">
        <f t="array" ref="K427">VLOOKUP(MAX(_xlfn._xlws.FILTER(Tabela3[data],Tabela3[data]&lt;=Tabela2[[#This Row],[data]])),Tabela3[],2,FALSE)</f>
        <v>6.4</v>
      </c>
    </row>
    <row r="428" spans="5:11" x14ac:dyDescent="0.35">
      <c r="E428" s="4">
        <v>45656</v>
      </c>
      <c r="F428" s="3">
        <v>3</v>
      </c>
      <c r="G428" s="3">
        <v>154</v>
      </c>
      <c r="H428" s="7" t="s">
        <v>43</v>
      </c>
      <c r="I428" s="5">
        <f>VLOOKUP(H428,Tabela1[],2,FALSE)*G428</f>
        <v>0</v>
      </c>
      <c r="J428" s="6" t="str">
        <f>IFERROR(G428/VLOOKUP(H428,Tabela1[],3,FALSE),"")</f>
        <v/>
      </c>
      <c r="K428" s="11" cm="1">
        <f t="array" ref="K428">VLOOKUP(MAX(_xlfn._xlws.FILTER(Tabela3[data],Tabela3[data]&lt;=Tabela2[[#This Row],[data]])),Tabela3[],2,FALSE)</f>
        <v>6.4</v>
      </c>
    </row>
    <row r="429" spans="5:11" x14ac:dyDescent="0.35">
      <c r="E429" s="4">
        <v>45656</v>
      </c>
      <c r="F429" s="3">
        <v>3</v>
      </c>
      <c r="G429" s="3">
        <v>1</v>
      </c>
      <c r="H429" s="7" t="s">
        <v>41</v>
      </c>
      <c r="I429" s="5">
        <f>VLOOKUP(H429,Tabela1[],2,FALSE)*G429</f>
        <v>0</v>
      </c>
      <c r="J429" s="6" t="str">
        <f>IFERROR(G429/VLOOKUP(H429,Tabela1[],3,FALSE),"")</f>
        <v/>
      </c>
      <c r="K429" s="11" cm="1">
        <f t="array" ref="K429">VLOOKUP(MAX(_xlfn._xlws.FILTER(Tabela3[data],Tabela3[data]&lt;=Tabela2[[#This Row],[data]])),Tabela3[],2,FALSE)</f>
        <v>6.4</v>
      </c>
    </row>
    <row r="430" spans="5:11" x14ac:dyDescent="0.35">
      <c r="E430" s="4">
        <v>45656</v>
      </c>
      <c r="F430" s="3">
        <v>4</v>
      </c>
      <c r="G430" s="3">
        <f>2/3</f>
        <v>0.66666666666666663</v>
      </c>
      <c r="H430" s="7" t="s">
        <v>20</v>
      </c>
      <c r="I430" s="5">
        <f>VLOOKUP(H430,Tabela1[],2,FALSE)*G430</f>
        <v>0</v>
      </c>
      <c r="J430" s="6" t="str">
        <f>IFERROR(G430/VLOOKUP(H430,Tabela1[],3,FALSE),"")</f>
        <v/>
      </c>
      <c r="K430" s="11" cm="1">
        <f t="array" ref="K430">VLOOKUP(MAX(_xlfn._xlws.FILTER(Tabela3[data],Tabela3[data]&lt;=Tabela2[[#This Row],[data]])),Tabela3[],2,FALSE)</f>
        <v>6.4</v>
      </c>
    </row>
    <row r="431" spans="5:11" x14ac:dyDescent="0.35">
      <c r="E431" s="4">
        <v>45656</v>
      </c>
      <c r="F431" s="3">
        <v>4</v>
      </c>
      <c r="G431" s="3">
        <v>140</v>
      </c>
      <c r="H431" s="7" t="s">
        <v>27</v>
      </c>
      <c r="I431" s="5">
        <f>VLOOKUP(H431,Tabela1[],2,FALSE)*G431</f>
        <v>0</v>
      </c>
      <c r="J431" s="6" t="str">
        <f>IFERROR(G431/VLOOKUP(H431,Tabela1[],3,FALSE),"")</f>
        <v/>
      </c>
      <c r="K431" s="11" cm="1">
        <f t="array" ref="K431">VLOOKUP(MAX(_xlfn._xlws.FILTER(Tabela3[data],Tabela3[data]&lt;=Tabela2[[#This Row],[data]])),Tabela3[],2,FALSE)</f>
        <v>6.4</v>
      </c>
    </row>
    <row r="432" spans="5:11" x14ac:dyDescent="0.35">
      <c r="E432" s="4">
        <v>45656</v>
      </c>
      <c r="F432" s="3">
        <v>4</v>
      </c>
      <c r="G432" s="3">
        <v>3</v>
      </c>
      <c r="H432" s="7" t="s">
        <v>41</v>
      </c>
      <c r="I432" s="5">
        <f>VLOOKUP(H432,Tabela1[],2,FALSE)*G432</f>
        <v>0</v>
      </c>
      <c r="J432" s="6" t="str">
        <f>IFERROR(G432/VLOOKUP(H432,Tabela1[],3,FALSE),"")</f>
        <v/>
      </c>
      <c r="K432" s="11" cm="1">
        <f t="array" ref="K432">VLOOKUP(MAX(_xlfn._xlws.FILTER(Tabela3[data],Tabela3[data]&lt;=Tabela2[[#This Row],[data]])),Tabela3[],2,FALSE)</f>
        <v>6.4</v>
      </c>
    </row>
    <row r="433" spans="5:11" x14ac:dyDescent="0.35">
      <c r="E433" s="4">
        <v>45656</v>
      </c>
      <c r="F433" s="3">
        <v>4</v>
      </c>
      <c r="G433" s="3">
        <f>6/3</f>
        <v>2</v>
      </c>
      <c r="H433" s="7" t="s">
        <v>20</v>
      </c>
      <c r="I433" s="5">
        <f>VLOOKUP(H433,Tabela1[],2,FALSE)*G433</f>
        <v>0</v>
      </c>
      <c r="J433" s="6" t="str">
        <f>IFERROR(G433/VLOOKUP(H433,Tabela1[],3,FALSE),"")</f>
        <v/>
      </c>
      <c r="K433" s="11" cm="1">
        <f t="array" ref="K433">VLOOKUP(MAX(_xlfn._xlws.FILTER(Tabela3[data],Tabela3[data]&lt;=Tabela2[[#This Row],[data]])),Tabela3[],2,FALSE)</f>
        <v>6.4</v>
      </c>
    </row>
    <row r="434" spans="5:11" x14ac:dyDescent="0.35">
      <c r="E434" s="4">
        <v>45657</v>
      </c>
      <c r="F434" s="3">
        <v>1</v>
      </c>
      <c r="G434" s="3">
        <f>2/3</f>
        <v>0.66666666666666663</v>
      </c>
      <c r="H434" s="7" t="s">
        <v>20</v>
      </c>
      <c r="I434" s="5">
        <f>VLOOKUP(H434,Tabela1[],2,FALSE)*G434</f>
        <v>0</v>
      </c>
      <c r="J434" s="6" t="str">
        <f>IFERROR(G434/VLOOKUP(H434,Tabela1[],3,FALSE),"")</f>
        <v/>
      </c>
      <c r="K434" s="11" cm="1">
        <f t="array" ref="K434">VLOOKUP(MAX(_xlfn._xlws.FILTER(Tabela3[data],Tabela3[data]&lt;=Tabela2[[#This Row],[data]])),Tabela3[],2,FALSE)</f>
        <v>6.4</v>
      </c>
    </row>
    <row r="435" spans="5:11" x14ac:dyDescent="0.35">
      <c r="E435" s="4">
        <v>45657</v>
      </c>
      <c r="F435" s="3">
        <v>1</v>
      </c>
      <c r="G435" s="3">
        <v>110</v>
      </c>
      <c r="H435" s="7" t="s">
        <v>27</v>
      </c>
      <c r="I435" s="5">
        <f>VLOOKUP(H435,Tabela1[],2,FALSE)*G435</f>
        <v>0</v>
      </c>
      <c r="J435" s="6" t="str">
        <f>IFERROR(G435/VLOOKUP(H435,Tabela1[],3,FALSE),"")</f>
        <v/>
      </c>
      <c r="K435" s="11" cm="1">
        <f t="array" ref="K435">VLOOKUP(MAX(_xlfn._xlws.FILTER(Tabela3[data],Tabela3[data]&lt;=Tabela2[[#This Row],[data]])),Tabela3[],2,FALSE)</f>
        <v>6.4</v>
      </c>
    </row>
    <row r="436" spans="5:11" x14ac:dyDescent="0.35">
      <c r="E436" s="4">
        <v>45657</v>
      </c>
      <c r="F436" s="3">
        <v>1</v>
      </c>
      <c r="G436" s="3">
        <f>2/3</f>
        <v>0.66666666666666663</v>
      </c>
      <c r="H436" s="7" t="s">
        <v>20</v>
      </c>
      <c r="I436" s="5">
        <f>VLOOKUP(H436,Tabela1[],2,FALSE)*G436</f>
        <v>0</v>
      </c>
      <c r="J436" s="6" t="str">
        <f>IFERROR(G436/VLOOKUP(H436,Tabela1[],3,FALSE),"")</f>
        <v/>
      </c>
      <c r="K436" s="11" cm="1">
        <f t="array" ref="K436">VLOOKUP(MAX(_xlfn._xlws.FILTER(Tabela3[data],Tabela3[data]&lt;=Tabela2[[#This Row],[data]])),Tabela3[],2,FALSE)</f>
        <v>6.4</v>
      </c>
    </row>
    <row r="437" spans="5:11" x14ac:dyDescent="0.35">
      <c r="E437" s="4">
        <v>45657</v>
      </c>
      <c r="F437" s="3">
        <v>2</v>
      </c>
      <c r="G437" s="3">
        <v>5</v>
      </c>
      <c r="H437" s="7" t="s">
        <v>41</v>
      </c>
      <c r="I437" s="5">
        <f>VLOOKUP(H437,Tabela1[],2,FALSE)*G437</f>
        <v>0</v>
      </c>
      <c r="J437" s="6" t="str">
        <f>IFERROR(G437/VLOOKUP(H437,Tabela1[],3,FALSE),"")</f>
        <v/>
      </c>
      <c r="K437" s="11" cm="1">
        <f t="array" ref="K437">VLOOKUP(MAX(_xlfn._xlws.FILTER(Tabela3[data],Tabela3[data]&lt;=Tabela2[[#This Row],[data]])),Tabela3[],2,FALSE)</f>
        <v>6.4</v>
      </c>
    </row>
    <row r="438" spans="5:11" x14ac:dyDescent="0.35">
      <c r="E438" s="4">
        <v>45657</v>
      </c>
      <c r="F438" s="3">
        <v>2</v>
      </c>
      <c r="G438" s="3">
        <v>75</v>
      </c>
      <c r="H438" s="7" t="s">
        <v>32</v>
      </c>
      <c r="I438" s="5">
        <f>VLOOKUP(H438,Tabela1[],2,FALSE)*G438</f>
        <v>0</v>
      </c>
      <c r="J438" s="6" t="str">
        <f>IFERROR(G438/VLOOKUP(H438,Tabela1[],3,FALSE),"")</f>
        <v/>
      </c>
      <c r="K438" s="11" cm="1">
        <f t="array" ref="K438">VLOOKUP(MAX(_xlfn._xlws.FILTER(Tabela3[data],Tabela3[data]&lt;=Tabela2[[#This Row],[data]])),Tabela3[],2,FALSE)</f>
        <v>6.4</v>
      </c>
    </row>
    <row r="439" spans="5:11" x14ac:dyDescent="0.35">
      <c r="E439" s="4">
        <v>45657</v>
      </c>
      <c r="F439" s="3">
        <v>3</v>
      </c>
      <c r="G439" s="3">
        <f>2/3</f>
        <v>0.66666666666666663</v>
      </c>
      <c r="H439" s="7" t="s">
        <v>20</v>
      </c>
      <c r="I439" s="5">
        <f>VLOOKUP(H439,Tabela1[],2,FALSE)*G439</f>
        <v>0</v>
      </c>
      <c r="J439" s="6" t="str">
        <f>IFERROR(G439/VLOOKUP(H439,Tabela1[],3,FALSE),"")</f>
        <v/>
      </c>
      <c r="K439" s="11" cm="1">
        <f t="array" ref="K439">VLOOKUP(MAX(_xlfn._xlws.FILTER(Tabela3[data],Tabela3[data]&lt;=Tabela2[[#This Row],[data]])),Tabela3[],2,FALSE)</f>
        <v>6.4</v>
      </c>
    </row>
    <row r="440" spans="5:11" x14ac:dyDescent="0.35">
      <c r="E440" s="4">
        <v>45657</v>
      </c>
      <c r="F440" s="3">
        <v>3</v>
      </c>
      <c r="G440" s="3">
        <f>2/3</f>
        <v>0.66666666666666663</v>
      </c>
      <c r="H440" s="7" t="s">
        <v>20</v>
      </c>
      <c r="I440" s="5">
        <f>VLOOKUP(H440,Tabela1[],2,FALSE)*G440</f>
        <v>0</v>
      </c>
      <c r="J440" s="6" t="str">
        <f>IFERROR(G440/VLOOKUP(H440,Tabela1[],3,FALSE),"")</f>
        <v/>
      </c>
      <c r="K440" s="11" cm="1">
        <f t="array" ref="K440">VLOOKUP(MAX(_xlfn._xlws.FILTER(Tabela3[data],Tabela3[data]&lt;=Tabela2[[#This Row],[data]])),Tabela3[],2,FALSE)</f>
        <v>6.4</v>
      </c>
    </row>
    <row r="441" spans="5:11" x14ac:dyDescent="0.35">
      <c r="E441" s="4">
        <v>45657</v>
      </c>
      <c r="F441" s="3">
        <v>3</v>
      </c>
      <c r="G441" s="3">
        <v>154</v>
      </c>
      <c r="H441" s="7" t="s">
        <v>85</v>
      </c>
      <c r="I441" s="5">
        <f>VLOOKUP(H441,Tabela1[],2,FALSE)*G441</f>
        <v>0</v>
      </c>
      <c r="J441" s="6" t="str">
        <f>IFERROR(G441/VLOOKUP(H441,Tabela1[],3,FALSE),"")</f>
        <v/>
      </c>
      <c r="K441" s="11" cm="1">
        <f t="array" ref="K441">VLOOKUP(MAX(_xlfn._xlws.FILTER(Tabela3[data],Tabela3[data]&lt;=Tabela2[[#This Row],[data]])),Tabela3[],2,FALSE)</f>
        <v>6.4</v>
      </c>
    </row>
    <row r="442" spans="5:11" x14ac:dyDescent="0.35">
      <c r="E442" s="4">
        <v>45657</v>
      </c>
      <c r="F442" s="3">
        <v>3</v>
      </c>
      <c r="G442" s="3">
        <v>6</v>
      </c>
      <c r="H442" s="7" t="s">
        <v>41</v>
      </c>
      <c r="I442" s="5">
        <f>VLOOKUP(H442,Tabela1[],2,FALSE)*G442</f>
        <v>0</v>
      </c>
      <c r="J442" s="6" t="str">
        <f>IFERROR(G442/VLOOKUP(H442,Tabela1[],3,FALSE),"")</f>
        <v/>
      </c>
      <c r="K442" s="11" cm="1">
        <f t="array" ref="K442">VLOOKUP(MAX(_xlfn._xlws.FILTER(Tabela3[data],Tabela3[data]&lt;=Tabela2[[#This Row],[data]])),Tabela3[],2,FALSE)</f>
        <v>6.4</v>
      </c>
    </row>
    <row r="443" spans="5:11" x14ac:dyDescent="0.35">
      <c r="E443" s="4">
        <v>45657</v>
      </c>
      <c r="F443" s="3">
        <v>4</v>
      </c>
      <c r="G443" s="3">
        <v>108</v>
      </c>
      <c r="H443" s="7" t="s">
        <v>27</v>
      </c>
      <c r="I443" s="5">
        <f>VLOOKUP(H443,Tabela1[],2,FALSE)*G443</f>
        <v>0</v>
      </c>
      <c r="J443" s="6" t="str">
        <f>IFERROR(G443/VLOOKUP(H443,Tabela1[],3,FALSE),"")</f>
        <v/>
      </c>
      <c r="K443" s="11" cm="1">
        <f t="array" ref="K443">VLOOKUP(MAX(_xlfn._xlws.FILTER(Tabela3[data],Tabela3[data]&lt;=Tabela2[[#This Row],[data]])),Tabela3[],2,FALSE)</f>
        <v>6.4</v>
      </c>
    </row>
    <row r="444" spans="5:11" x14ac:dyDescent="0.35">
      <c r="E444" s="4">
        <v>45658</v>
      </c>
      <c r="F444" s="3">
        <v>1</v>
      </c>
      <c r="G444" s="3">
        <f>4/3</f>
        <v>1.3333333333333333</v>
      </c>
      <c r="H444" s="7" t="s">
        <v>20</v>
      </c>
      <c r="I444" s="5">
        <f>VLOOKUP(H444,Tabela1[],2,FALSE)*G444</f>
        <v>0</v>
      </c>
      <c r="J444" s="6" t="str">
        <f>IFERROR(G444/VLOOKUP(H444,Tabela1[],3,FALSE),"")</f>
        <v/>
      </c>
      <c r="K444" s="11" cm="1">
        <f t="array" ref="K444">VLOOKUP(MAX(_xlfn._xlws.FILTER(Tabela3[data],Tabela3[data]&lt;=Tabela2[[#This Row],[data]])),Tabela3[],2,FALSE)</f>
        <v>6.4</v>
      </c>
    </row>
    <row r="445" spans="5:11" x14ac:dyDescent="0.35">
      <c r="E445" s="4">
        <v>45658</v>
      </c>
      <c r="F445" s="3">
        <v>1</v>
      </c>
      <c r="G445" s="3">
        <v>86</v>
      </c>
      <c r="H445" s="7" t="s">
        <v>27</v>
      </c>
      <c r="I445" s="5">
        <f>VLOOKUP(H445,Tabela1[],2,FALSE)*G445</f>
        <v>0</v>
      </c>
      <c r="J445" s="6" t="str">
        <f>IFERROR(G445/VLOOKUP(H445,Tabela1[],3,FALSE),"")</f>
        <v/>
      </c>
      <c r="K445" s="11" cm="1">
        <f t="array" ref="K445">VLOOKUP(MAX(_xlfn._xlws.FILTER(Tabela3[data],Tabela3[data]&lt;=Tabela2[[#This Row],[data]])),Tabela3[],2,FALSE)</f>
        <v>6.4</v>
      </c>
    </row>
    <row r="446" spans="5:11" x14ac:dyDescent="0.35">
      <c r="E446" s="4">
        <v>45658</v>
      </c>
      <c r="F446" s="3">
        <v>1</v>
      </c>
      <c r="G446" s="3">
        <f>2/3</f>
        <v>0.66666666666666663</v>
      </c>
      <c r="H446" s="7" t="s">
        <v>20</v>
      </c>
      <c r="I446" s="5">
        <f>VLOOKUP(H446,Tabela1[],2,FALSE)*G446</f>
        <v>0</v>
      </c>
      <c r="J446" s="6" t="str">
        <f>IFERROR(G446/VLOOKUP(H446,Tabela1[],3,FALSE),"")</f>
        <v/>
      </c>
      <c r="K446" s="11" cm="1">
        <f t="array" ref="K446">VLOOKUP(MAX(_xlfn._xlws.FILTER(Tabela3[data],Tabela3[data]&lt;=Tabela2[[#This Row],[data]])),Tabela3[],2,FALSE)</f>
        <v>6.4</v>
      </c>
    </row>
    <row r="447" spans="5:11" x14ac:dyDescent="0.35">
      <c r="E447" s="4">
        <v>45658</v>
      </c>
      <c r="F447" s="3">
        <v>2</v>
      </c>
      <c r="G447" s="3">
        <v>1</v>
      </c>
      <c r="H447" s="7" t="s">
        <v>41</v>
      </c>
      <c r="I447" s="5">
        <f>VLOOKUP(H447,Tabela1[],2,FALSE)*G447</f>
        <v>0</v>
      </c>
      <c r="J447" s="6" t="str">
        <f>IFERROR(G447/VLOOKUP(H447,Tabela1[],3,FALSE),"")</f>
        <v/>
      </c>
      <c r="K447" s="11" cm="1">
        <f t="array" ref="K447">VLOOKUP(MAX(_xlfn._xlws.FILTER(Tabela3[data],Tabela3[data]&lt;=Tabela2[[#This Row],[data]])),Tabela3[],2,FALSE)</f>
        <v>6.4</v>
      </c>
    </row>
    <row r="448" spans="5:11" x14ac:dyDescent="0.35">
      <c r="E448" s="4">
        <v>45658</v>
      </c>
      <c r="F448" s="3">
        <v>2</v>
      </c>
      <c r="G448" s="3">
        <v>61</v>
      </c>
      <c r="H448" s="7" t="s">
        <v>8</v>
      </c>
      <c r="I448" s="5">
        <f>VLOOKUP(H448,Tabela1[],2,FALSE)*G448</f>
        <v>232.715</v>
      </c>
      <c r="J448" s="6">
        <f>IFERROR(G448/VLOOKUP(H448,Tabela1[],3,FALSE),"")</f>
        <v>0.80368906455862987</v>
      </c>
      <c r="K448" s="11" cm="1">
        <f t="array" ref="K448">VLOOKUP(MAX(_xlfn._xlws.FILTER(Tabela3[data],Tabela3[data]&lt;=Tabela2[[#This Row],[data]])),Tabela3[],2,FALSE)</f>
        <v>6.4</v>
      </c>
    </row>
    <row r="449" spans="5:11" x14ac:dyDescent="0.35">
      <c r="E449" s="4">
        <v>45658</v>
      </c>
      <c r="F449" s="3">
        <v>2</v>
      </c>
      <c r="G449" s="3">
        <f>2/3</f>
        <v>0.66666666666666663</v>
      </c>
      <c r="H449" s="7" t="s">
        <v>20</v>
      </c>
      <c r="I449" s="5">
        <f>VLOOKUP(H449,Tabela1[],2,FALSE)*G449</f>
        <v>0</v>
      </c>
      <c r="J449" s="6" t="str">
        <f>IFERROR(G449/VLOOKUP(H449,Tabela1[],3,FALSE),"")</f>
        <v/>
      </c>
      <c r="K449" s="11" cm="1">
        <f t="array" ref="K449">VLOOKUP(MAX(_xlfn._xlws.FILTER(Tabela3[data],Tabela3[data]&lt;=Tabela2[[#This Row],[data]])),Tabela3[],2,FALSE)</f>
        <v>6.4</v>
      </c>
    </row>
    <row r="450" spans="5:11" x14ac:dyDescent="0.35">
      <c r="E450" s="4">
        <v>45658</v>
      </c>
      <c r="F450" s="3">
        <v>3</v>
      </c>
      <c r="G450" s="3">
        <v>154</v>
      </c>
      <c r="H450" s="7" t="s">
        <v>85</v>
      </c>
      <c r="I450" s="5">
        <f>VLOOKUP(H450,Tabela1[],2,FALSE)*G450</f>
        <v>0</v>
      </c>
      <c r="J450" s="6" t="str">
        <f>IFERROR(G450/VLOOKUP(H450,Tabela1[],3,FALSE),"")</f>
        <v/>
      </c>
      <c r="K450" s="11" cm="1">
        <f t="array" ref="K450">VLOOKUP(MAX(_xlfn._xlws.FILTER(Tabela3[data],Tabela3[data]&lt;=Tabela2[[#This Row],[data]])),Tabela3[],2,FALSE)</f>
        <v>6.4</v>
      </c>
    </row>
    <row r="451" spans="5:11" x14ac:dyDescent="0.35">
      <c r="E451" s="4">
        <v>45658</v>
      </c>
      <c r="F451" s="3">
        <v>3</v>
      </c>
      <c r="G451" s="3">
        <f>2/3</f>
        <v>0.66666666666666663</v>
      </c>
      <c r="H451" s="7" t="s">
        <v>20</v>
      </c>
      <c r="I451" s="5">
        <f>VLOOKUP(H451,Tabela1[],2,FALSE)*G451</f>
        <v>0</v>
      </c>
      <c r="J451" s="6" t="str">
        <f>IFERROR(G451/VLOOKUP(H451,Tabela1[],3,FALSE),"")</f>
        <v/>
      </c>
      <c r="K451" s="11" cm="1">
        <f t="array" ref="K451">VLOOKUP(MAX(_xlfn._xlws.FILTER(Tabela3[data],Tabela3[data]&lt;=Tabela2[[#This Row],[data]])),Tabela3[],2,FALSE)</f>
        <v>6.4</v>
      </c>
    </row>
    <row r="452" spans="5:11" x14ac:dyDescent="0.35">
      <c r="E452" s="4">
        <v>45658</v>
      </c>
      <c r="F452" s="3">
        <v>4</v>
      </c>
      <c r="G452" s="3">
        <v>120</v>
      </c>
      <c r="H452" s="7" t="s">
        <v>26</v>
      </c>
      <c r="I452" s="5">
        <f>VLOOKUP(H452,Tabela1[],2,FALSE)*G452</f>
        <v>0</v>
      </c>
      <c r="J452" s="6">
        <f>IFERROR(G452/VLOOKUP(H452,Tabela1[],3,FALSE),"")</f>
        <v>0.49382716049382713</v>
      </c>
      <c r="K452" s="11" cm="1">
        <f t="array" ref="K452">VLOOKUP(MAX(_xlfn._xlws.FILTER(Tabela3[data],Tabela3[data]&lt;=Tabela2[[#This Row],[data]])),Tabela3[],2,FALSE)</f>
        <v>6.4</v>
      </c>
    </row>
    <row r="453" spans="5:11" x14ac:dyDescent="0.35">
      <c r="E453" s="4">
        <v>45658</v>
      </c>
      <c r="F453" s="3">
        <v>4</v>
      </c>
      <c r="G453" s="3">
        <f>2/3</f>
        <v>0.66666666666666663</v>
      </c>
      <c r="H453" s="7" t="s">
        <v>20</v>
      </c>
      <c r="I453" s="5">
        <f>VLOOKUP(H453,Tabela1[],2,FALSE)*G453</f>
        <v>0</v>
      </c>
      <c r="J453" s="6" t="str">
        <f>IFERROR(G453/VLOOKUP(H453,Tabela1[],3,FALSE),"")</f>
        <v/>
      </c>
      <c r="K453" s="11" cm="1">
        <f t="array" ref="K453">VLOOKUP(MAX(_xlfn._xlws.FILTER(Tabela3[data],Tabela3[data]&lt;=Tabela2[[#This Row],[data]])),Tabela3[],2,FALSE)</f>
        <v>6.4</v>
      </c>
    </row>
    <row r="454" spans="5:11" x14ac:dyDescent="0.35">
      <c r="E454" s="4">
        <v>45659</v>
      </c>
      <c r="F454" s="3">
        <v>1</v>
      </c>
      <c r="G454" s="3">
        <f>1/3</f>
        <v>0.33333333333333331</v>
      </c>
      <c r="H454" s="7" t="s">
        <v>20</v>
      </c>
      <c r="I454" s="5">
        <f>VLOOKUP(H454,Tabela1[],2,FALSE)*G454</f>
        <v>0</v>
      </c>
      <c r="J454" s="6" t="str">
        <f>IFERROR(G454/VLOOKUP(H454,Tabela1[],3,FALSE),"")</f>
        <v/>
      </c>
      <c r="K454" s="11" cm="1">
        <f t="array" ref="K454">VLOOKUP(MAX(_xlfn._xlws.FILTER(Tabela3[data],Tabela3[data]&lt;=Tabela2[[#This Row],[data]])),Tabela3[],2,FALSE)</f>
        <v>6.4</v>
      </c>
    </row>
    <row r="455" spans="5:11" x14ac:dyDescent="0.35">
      <c r="E455" s="4">
        <v>45659</v>
      </c>
      <c r="F455" s="3">
        <v>1</v>
      </c>
      <c r="G455" s="3">
        <v>120</v>
      </c>
      <c r="H455" s="7" t="s">
        <v>26</v>
      </c>
      <c r="I455" s="5">
        <f>VLOOKUP(H455,Tabela1[],2,FALSE)*G455</f>
        <v>0</v>
      </c>
      <c r="J455" s="6">
        <f>IFERROR(G455/VLOOKUP(H455,Tabela1[],3,FALSE),"")</f>
        <v>0.49382716049382713</v>
      </c>
      <c r="K455" s="11" cm="1">
        <f t="array" ref="K455">VLOOKUP(MAX(_xlfn._xlws.FILTER(Tabela3[data],Tabela3[data]&lt;=Tabela2[[#This Row],[data]])),Tabela3[],2,FALSE)</f>
        <v>6.4</v>
      </c>
    </row>
    <row r="456" spans="5:11" x14ac:dyDescent="0.35">
      <c r="E456" s="4">
        <v>45659</v>
      </c>
      <c r="F456" s="3">
        <v>1</v>
      </c>
      <c r="G456" s="3">
        <f>2/3</f>
        <v>0.66666666666666663</v>
      </c>
      <c r="H456" s="7" t="s">
        <v>20</v>
      </c>
      <c r="I456" s="5">
        <f>VLOOKUP(H456,Tabela1[],2,FALSE)*G456</f>
        <v>0</v>
      </c>
      <c r="J456" s="6" t="str">
        <f>IFERROR(G456/VLOOKUP(H456,Tabela1[],3,FALSE),"")</f>
        <v/>
      </c>
      <c r="K456" s="11" cm="1">
        <f t="array" ref="K456">VLOOKUP(MAX(_xlfn._xlws.FILTER(Tabela3[data],Tabela3[data]&lt;=Tabela2[[#This Row],[data]])),Tabela3[],2,FALSE)</f>
        <v>6.4</v>
      </c>
    </row>
    <row r="457" spans="5:11" x14ac:dyDescent="0.35">
      <c r="E457" s="4">
        <v>45659</v>
      </c>
      <c r="F457" s="3">
        <v>2</v>
      </c>
      <c r="G457" s="3">
        <v>77</v>
      </c>
      <c r="H457" s="7" t="s">
        <v>32</v>
      </c>
      <c r="I457" s="5">
        <f>VLOOKUP(H457,Tabela1[],2,FALSE)*G457</f>
        <v>0</v>
      </c>
      <c r="J457" s="6" t="str">
        <f>IFERROR(G457/VLOOKUP(H457,Tabela1[],3,FALSE),"")</f>
        <v/>
      </c>
      <c r="K457" s="11" cm="1">
        <f t="array" ref="K457">VLOOKUP(MAX(_xlfn._xlws.FILTER(Tabela3[data],Tabela3[data]&lt;=Tabela2[[#This Row],[data]])),Tabela3[],2,FALSE)</f>
        <v>6.4</v>
      </c>
    </row>
    <row r="458" spans="5:11" x14ac:dyDescent="0.35">
      <c r="E458" s="4">
        <v>45659</v>
      </c>
      <c r="F458" s="3">
        <v>3</v>
      </c>
      <c r="G458" s="3">
        <f>2/3</f>
        <v>0.66666666666666663</v>
      </c>
      <c r="H458" s="7" t="s">
        <v>20</v>
      </c>
      <c r="I458" s="5">
        <f>VLOOKUP(H458,Tabela1[],2,FALSE)*G458</f>
        <v>0</v>
      </c>
      <c r="J458" s="6" t="str">
        <f>IFERROR(G458/VLOOKUP(H458,Tabela1[],3,FALSE),"")</f>
        <v/>
      </c>
      <c r="K458" s="11" cm="1">
        <f t="array" ref="K458">VLOOKUP(MAX(_xlfn._xlws.FILTER(Tabela3[data],Tabela3[data]&lt;=Tabela2[[#This Row],[data]])),Tabela3[],2,FALSE)</f>
        <v>6.4</v>
      </c>
    </row>
    <row r="459" spans="5:11" x14ac:dyDescent="0.35">
      <c r="E459" s="4">
        <v>45659</v>
      </c>
      <c r="F459" s="3">
        <v>3</v>
      </c>
      <c r="G459" s="3">
        <v>154</v>
      </c>
      <c r="H459" s="7" t="s">
        <v>85</v>
      </c>
      <c r="I459" s="5">
        <f>VLOOKUP(H459,Tabela1[],2,FALSE)*G459</f>
        <v>0</v>
      </c>
      <c r="J459" s="6" t="str">
        <f>IFERROR(G459/VLOOKUP(H459,Tabela1[],3,FALSE),"")</f>
        <v/>
      </c>
      <c r="K459" s="11" cm="1">
        <f t="array" ref="K459">VLOOKUP(MAX(_xlfn._xlws.FILTER(Tabela3[data],Tabela3[data]&lt;=Tabela2[[#This Row],[data]])),Tabela3[],2,FALSE)</f>
        <v>6.4</v>
      </c>
    </row>
    <row r="460" spans="5:11" x14ac:dyDescent="0.35">
      <c r="E460" s="4">
        <v>45659</v>
      </c>
      <c r="F460" s="3">
        <v>3</v>
      </c>
      <c r="G460" s="3">
        <v>6</v>
      </c>
      <c r="H460" s="7" t="s">
        <v>16</v>
      </c>
      <c r="I460" s="5">
        <f>VLOOKUP(H460,Tabela1[],2,FALSE)*G460</f>
        <v>20.759999999999998</v>
      </c>
      <c r="J460" s="6" t="str">
        <f>IFERROR(G460/VLOOKUP(H460,Tabela1[],3,FALSE),"")</f>
        <v/>
      </c>
      <c r="K460" s="11" cm="1">
        <f t="array" ref="K460">VLOOKUP(MAX(_xlfn._xlws.FILTER(Tabela3[data],Tabela3[data]&lt;=Tabela2[[#This Row],[data]])),Tabela3[],2,FALSE)</f>
        <v>6.4</v>
      </c>
    </row>
    <row r="461" spans="5:11" x14ac:dyDescent="0.35">
      <c r="E461" s="4">
        <v>45659</v>
      </c>
      <c r="F461" s="3">
        <v>3</v>
      </c>
      <c r="G461" s="3">
        <v>6</v>
      </c>
      <c r="H461" s="7" t="s">
        <v>20</v>
      </c>
      <c r="I461" s="5">
        <f>VLOOKUP(H461,Tabela1[],2,FALSE)*G461</f>
        <v>0</v>
      </c>
      <c r="J461" s="6" t="str">
        <f>IFERROR(G461/VLOOKUP(H461,Tabela1[],3,FALSE),"")</f>
        <v/>
      </c>
      <c r="K461" s="11" cm="1">
        <f t="array" ref="K461">VLOOKUP(MAX(_xlfn._xlws.FILTER(Tabela3[data],Tabela3[data]&lt;=Tabela2[[#This Row],[data]])),Tabela3[],2,FALSE)</f>
        <v>6.4</v>
      </c>
    </row>
    <row r="462" spans="5:11" x14ac:dyDescent="0.35">
      <c r="E462" s="4">
        <v>45659</v>
      </c>
      <c r="F462" s="3">
        <v>4</v>
      </c>
      <c r="G462" s="3">
        <v>131</v>
      </c>
      <c r="H462" s="7" t="s">
        <v>26</v>
      </c>
      <c r="I462" s="5">
        <f>VLOOKUP(H462,Tabela1[],2,FALSE)*G462</f>
        <v>0</v>
      </c>
      <c r="J462" s="6">
        <f>IFERROR(G462/VLOOKUP(H462,Tabela1[],3,FALSE),"")</f>
        <v>0.53909465020576131</v>
      </c>
      <c r="K462" s="11" cm="1">
        <f t="array" ref="K462">VLOOKUP(MAX(_xlfn._xlws.FILTER(Tabela3[data],Tabela3[data]&lt;=Tabela2[[#This Row],[data]])),Tabela3[],2,FALSE)</f>
        <v>6.4</v>
      </c>
    </row>
    <row r="463" spans="5:11" x14ac:dyDescent="0.35">
      <c r="E463" s="4">
        <v>45659</v>
      </c>
      <c r="F463" s="3">
        <v>4</v>
      </c>
      <c r="G463" s="3">
        <v>6</v>
      </c>
      <c r="H463" s="7" t="s">
        <v>41</v>
      </c>
      <c r="I463" s="5">
        <f>VLOOKUP(H463,Tabela1[],2,FALSE)*G463</f>
        <v>0</v>
      </c>
      <c r="J463" s="6" t="str">
        <f>IFERROR(G463/VLOOKUP(H463,Tabela1[],3,FALSE),"")</f>
        <v/>
      </c>
      <c r="K463" s="11" cm="1">
        <f t="array" ref="K463">VLOOKUP(MAX(_xlfn._xlws.FILTER(Tabela3[data],Tabela3[data]&lt;=Tabela2[[#This Row],[data]])),Tabela3[],2,FALSE)</f>
        <v>6.4</v>
      </c>
    </row>
    <row r="464" spans="5:11" x14ac:dyDescent="0.35">
      <c r="E464" s="4">
        <v>45660</v>
      </c>
      <c r="F464" s="3">
        <v>1</v>
      </c>
      <c r="G464" s="3">
        <v>141</v>
      </c>
      <c r="H464" s="7" t="s">
        <v>12</v>
      </c>
      <c r="I464" s="5">
        <f>VLOOKUP(H464,Tabela1[],2,FALSE)*G464</f>
        <v>0</v>
      </c>
      <c r="J464" s="6">
        <f>IFERROR(G464/VLOOKUP(H464,Tabela1[],3,FALSE),"")</f>
        <v>0.76491862567811941</v>
      </c>
      <c r="K464" s="11" cm="1">
        <f t="array" ref="K464">VLOOKUP(MAX(_xlfn._xlws.FILTER(Tabela3[data],Tabela3[data]&lt;=Tabela2[[#This Row],[data]])),Tabela3[],2,FALSE)</f>
        <v>6.4</v>
      </c>
    </row>
    <row r="465" spans="5:11" x14ac:dyDescent="0.35">
      <c r="E465" s="4">
        <v>45660</v>
      </c>
      <c r="F465" s="3">
        <v>1</v>
      </c>
      <c r="G465" s="3">
        <f>2/3</f>
        <v>0.66666666666666663</v>
      </c>
      <c r="H465" s="7" t="s">
        <v>20</v>
      </c>
      <c r="I465" s="5">
        <f>VLOOKUP(H465,Tabela1[],2,FALSE)*G465</f>
        <v>0</v>
      </c>
      <c r="J465" s="6" t="str">
        <f>IFERROR(G465/VLOOKUP(H465,Tabela1[],3,FALSE),"")</f>
        <v/>
      </c>
      <c r="K465" s="11" cm="1">
        <f t="array" ref="K465">VLOOKUP(MAX(_xlfn._xlws.FILTER(Tabela3[data],Tabela3[data]&lt;=Tabela2[[#This Row],[data]])),Tabela3[],2,FALSE)</f>
        <v>6.4</v>
      </c>
    </row>
    <row r="466" spans="5:11" x14ac:dyDescent="0.35">
      <c r="E466" s="4">
        <v>45660</v>
      </c>
      <c r="F466" s="3">
        <v>1</v>
      </c>
      <c r="G466" s="3">
        <f>2/3</f>
        <v>0.66666666666666663</v>
      </c>
      <c r="H466" s="7" t="s">
        <v>20</v>
      </c>
      <c r="I466" s="5">
        <f>VLOOKUP(H466,Tabela1[],2,FALSE)*G466</f>
        <v>0</v>
      </c>
      <c r="J466" s="6" t="str">
        <f>IFERROR(G466/VLOOKUP(H466,Tabela1[],3,FALSE),"")</f>
        <v/>
      </c>
      <c r="K466" s="11" cm="1">
        <f t="array" ref="K466">VLOOKUP(MAX(_xlfn._xlws.FILTER(Tabela3[data],Tabela3[data]&lt;=Tabela2[[#This Row],[data]])),Tabela3[],2,FALSE)</f>
        <v>6.4</v>
      </c>
    </row>
    <row r="467" spans="5:11" x14ac:dyDescent="0.35">
      <c r="E467" s="4">
        <v>45660</v>
      </c>
      <c r="F467" s="3">
        <v>2</v>
      </c>
      <c r="G467" s="3">
        <v>80</v>
      </c>
      <c r="H467" s="7" t="s">
        <v>8</v>
      </c>
      <c r="I467" s="5">
        <f>VLOOKUP(H467,Tabela1[],2,FALSE)*G467</f>
        <v>305.2</v>
      </c>
      <c r="J467" s="6">
        <f>IFERROR(G467/VLOOKUP(H467,Tabela1[],3,FALSE),"")</f>
        <v>1.0540184453227932</v>
      </c>
      <c r="K467" s="11" cm="1">
        <f t="array" ref="K467">VLOOKUP(MAX(_xlfn._xlws.FILTER(Tabela3[data],Tabela3[data]&lt;=Tabela2[[#This Row],[data]])),Tabela3[],2,FALSE)</f>
        <v>6.4</v>
      </c>
    </row>
    <row r="468" spans="5:11" x14ac:dyDescent="0.35">
      <c r="E468" s="4">
        <v>45660</v>
      </c>
      <c r="F468" s="3">
        <v>2</v>
      </c>
      <c r="G468" s="3">
        <f>13/3</f>
        <v>4.333333333333333</v>
      </c>
      <c r="H468" s="7" t="s">
        <v>20</v>
      </c>
      <c r="I468" s="5">
        <f>VLOOKUP(H468,Tabela1[],2,FALSE)*G468</f>
        <v>0</v>
      </c>
      <c r="J468" s="6" t="str">
        <f>IFERROR(G468/VLOOKUP(H468,Tabela1[],3,FALSE),"")</f>
        <v/>
      </c>
      <c r="K468" s="11" cm="1">
        <f t="array" ref="K468">VLOOKUP(MAX(_xlfn._xlws.FILTER(Tabela3[data],Tabela3[data]&lt;=Tabela2[[#This Row],[data]])),Tabela3[],2,FALSE)</f>
        <v>6.4</v>
      </c>
    </row>
    <row r="469" spans="5:11" x14ac:dyDescent="0.35">
      <c r="E469" s="4">
        <v>45660</v>
      </c>
      <c r="F469" s="3">
        <v>2</v>
      </c>
      <c r="G469" s="3">
        <f>2/3</f>
        <v>0.66666666666666663</v>
      </c>
      <c r="H469" s="7" t="s">
        <v>20</v>
      </c>
      <c r="I469" s="5">
        <f>VLOOKUP(H469,Tabela1[],2,FALSE)*G469</f>
        <v>0</v>
      </c>
      <c r="J469" s="6" t="str">
        <f>IFERROR(G469/VLOOKUP(H469,Tabela1[],3,FALSE),"")</f>
        <v/>
      </c>
      <c r="K469" s="11" cm="1">
        <f t="array" ref="K469">VLOOKUP(MAX(_xlfn._xlws.FILTER(Tabela3[data],Tabela3[data]&lt;=Tabela2[[#This Row],[data]])),Tabela3[],2,FALSE)</f>
        <v>6.4</v>
      </c>
    </row>
    <row r="470" spans="5:11" x14ac:dyDescent="0.35">
      <c r="E470" s="4">
        <v>45660</v>
      </c>
      <c r="F470" s="3">
        <v>3</v>
      </c>
      <c r="G470" s="3">
        <v>145</v>
      </c>
      <c r="H470" s="7" t="s">
        <v>38</v>
      </c>
      <c r="I470" s="5">
        <f>VLOOKUP(H470,Tabela1[],2,FALSE)*G470</f>
        <v>0</v>
      </c>
      <c r="J470" s="6" t="str">
        <f>IFERROR(G470/VLOOKUP(H470,Tabela1[],3,FALSE),"")</f>
        <v/>
      </c>
      <c r="K470" s="11" cm="1">
        <f t="array" ref="K470">VLOOKUP(MAX(_xlfn._xlws.FILTER(Tabela3[data],Tabela3[data]&lt;=Tabela2[[#This Row],[data]])),Tabela3[],2,FALSE)</f>
        <v>6.4</v>
      </c>
    </row>
    <row r="471" spans="5:11" x14ac:dyDescent="0.35">
      <c r="E471" s="4">
        <v>45660</v>
      </c>
      <c r="F471" s="3">
        <v>3</v>
      </c>
      <c r="G471" s="3">
        <v>3</v>
      </c>
      <c r="H471" s="7" t="s">
        <v>16</v>
      </c>
      <c r="I471" s="5">
        <f>VLOOKUP(H471,Tabela1[],2,FALSE)*G471</f>
        <v>10.379999999999999</v>
      </c>
      <c r="J471" s="6" t="str">
        <f>IFERROR(G471/VLOOKUP(H471,Tabela1[],3,FALSE),"")</f>
        <v/>
      </c>
      <c r="K471" s="11" cm="1">
        <f t="array" ref="K471">VLOOKUP(MAX(_xlfn._xlws.FILTER(Tabela3[data],Tabela3[data]&lt;=Tabela2[[#This Row],[data]])),Tabela3[],2,FALSE)</f>
        <v>6.4</v>
      </c>
    </row>
    <row r="472" spans="5:11" x14ac:dyDescent="0.35">
      <c r="E472" s="4">
        <v>45660</v>
      </c>
      <c r="F472" s="3">
        <v>4</v>
      </c>
      <c r="G472" s="3">
        <v>4</v>
      </c>
      <c r="H472" s="7" t="s">
        <v>16</v>
      </c>
      <c r="I472" s="5">
        <f>VLOOKUP(H472,Tabela1[],2,FALSE)*G472</f>
        <v>13.84</v>
      </c>
      <c r="J472" s="6" t="str">
        <f>IFERROR(G472/VLOOKUP(H472,Tabela1[],3,FALSE),"")</f>
        <v/>
      </c>
      <c r="K472" s="11" cm="1">
        <f t="array" ref="K472">VLOOKUP(MAX(_xlfn._xlws.FILTER(Tabela3[data],Tabela3[data]&lt;=Tabela2[[#This Row],[data]])),Tabela3[],2,FALSE)</f>
        <v>6.4</v>
      </c>
    </row>
    <row r="473" spans="5:11" x14ac:dyDescent="0.35">
      <c r="E473" s="4">
        <v>45660</v>
      </c>
      <c r="F473" s="3">
        <v>4</v>
      </c>
      <c r="G473" s="3">
        <f>3/3</f>
        <v>1</v>
      </c>
      <c r="H473" s="7" t="s">
        <v>20</v>
      </c>
      <c r="I473" s="5">
        <f>VLOOKUP(H473,Tabela1[],2,FALSE)*G473</f>
        <v>0</v>
      </c>
      <c r="J473" s="6" t="str">
        <f>IFERROR(G473/VLOOKUP(H473,Tabela1[],3,FALSE),"")</f>
        <v/>
      </c>
      <c r="K473" s="11" cm="1">
        <f t="array" ref="K473">VLOOKUP(MAX(_xlfn._xlws.FILTER(Tabela3[data],Tabela3[data]&lt;=Tabela2[[#This Row],[data]])),Tabela3[],2,FALSE)</f>
        <v>6.4</v>
      </c>
    </row>
    <row r="474" spans="5:11" x14ac:dyDescent="0.35">
      <c r="E474" s="4">
        <v>45660</v>
      </c>
      <c r="F474" s="3">
        <v>4</v>
      </c>
      <c r="G474" s="3">
        <v>120</v>
      </c>
      <c r="H474" s="7" t="s">
        <v>12</v>
      </c>
      <c r="I474" s="5">
        <f>VLOOKUP(H474,Tabela1[],2,FALSE)*G474</f>
        <v>0</v>
      </c>
      <c r="J474" s="6">
        <f>IFERROR(G474/VLOOKUP(H474,Tabela1[],3,FALSE),"")</f>
        <v>0.65099457504520797</v>
      </c>
      <c r="K474" s="11" cm="1">
        <f t="array" ref="K474">VLOOKUP(MAX(_xlfn._xlws.FILTER(Tabela3[data],Tabela3[data]&lt;=Tabela2[[#This Row],[data]])),Tabela3[],2,FALSE)</f>
        <v>6.4</v>
      </c>
    </row>
    <row r="475" spans="5:11" x14ac:dyDescent="0.35">
      <c r="E475" s="4">
        <v>45661</v>
      </c>
      <c r="F475" s="3">
        <v>1</v>
      </c>
      <c r="G475" s="3">
        <v>120</v>
      </c>
      <c r="H475" s="7" t="s">
        <v>12</v>
      </c>
      <c r="I475" s="5">
        <f>VLOOKUP(H475,Tabela1[],2,FALSE)*G475</f>
        <v>0</v>
      </c>
      <c r="J475" s="6">
        <f>IFERROR(G475/VLOOKUP(H475,Tabela1[],3,FALSE),"")</f>
        <v>0.65099457504520797</v>
      </c>
      <c r="K475" s="11" cm="1">
        <f t="array" ref="K475">VLOOKUP(MAX(_xlfn._xlws.FILTER(Tabela3[data],Tabela3[data]&lt;=Tabela2[[#This Row],[data]])),Tabela3[],2,FALSE)</f>
        <v>6.4</v>
      </c>
    </row>
    <row r="476" spans="5:11" x14ac:dyDescent="0.35">
      <c r="E476" s="4">
        <v>45661</v>
      </c>
      <c r="F476" s="3">
        <v>2</v>
      </c>
      <c r="G476" s="3">
        <v>70</v>
      </c>
      <c r="H476" s="7" t="s">
        <v>32</v>
      </c>
      <c r="I476" s="5">
        <f>VLOOKUP(H476,Tabela1[],2,FALSE)*G476</f>
        <v>0</v>
      </c>
      <c r="J476" s="6" t="str">
        <f>IFERROR(G476/VLOOKUP(H476,Tabela1[],3,FALSE),"")</f>
        <v/>
      </c>
      <c r="K476" s="11" cm="1">
        <f t="array" ref="K476">VLOOKUP(MAX(_xlfn._xlws.FILTER(Tabela3[data],Tabela3[data]&lt;=Tabela2[[#This Row],[data]])),Tabela3[],2,FALSE)</f>
        <v>6.4</v>
      </c>
    </row>
    <row r="477" spans="5:11" x14ac:dyDescent="0.35">
      <c r="E477" s="4">
        <v>45661</v>
      </c>
      <c r="F477" s="3">
        <v>3</v>
      </c>
      <c r="G477" s="3">
        <v>144</v>
      </c>
      <c r="H477" s="7" t="s">
        <v>38</v>
      </c>
      <c r="I477" s="5">
        <f>VLOOKUP(H477,Tabela1[],2,FALSE)*G477</f>
        <v>0</v>
      </c>
      <c r="J477" s="6" t="str">
        <f>IFERROR(G477/VLOOKUP(H477,Tabela1[],3,FALSE),"")</f>
        <v/>
      </c>
      <c r="K477" s="11" cm="1">
        <f t="array" ref="K477">VLOOKUP(MAX(_xlfn._xlws.FILTER(Tabela3[data],Tabela3[data]&lt;=Tabela2[[#This Row],[data]])),Tabela3[],2,FALSE)</f>
        <v>6.4</v>
      </c>
    </row>
    <row r="478" spans="5:11" x14ac:dyDescent="0.35">
      <c r="E478" s="4">
        <v>45661</v>
      </c>
      <c r="F478" s="3">
        <v>4</v>
      </c>
      <c r="G478" s="3">
        <v>120</v>
      </c>
      <c r="H478" s="7" t="s">
        <v>27</v>
      </c>
      <c r="I478" s="5">
        <f>VLOOKUP(H478,Tabela1[],2,FALSE)*G478</f>
        <v>0</v>
      </c>
      <c r="J478" s="6" t="str">
        <f>IFERROR(G478/VLOOKUP(H478,Tabela1[],3,FALSE),"")</f>
        <v/>
      </c>
      <c r="K478" s="11" cm="1">
        <f t="array" ref="K478">VLOOKUP(MAX(_xlfn._xlws.FILTER(Tabela3[data],Tabela3[data]&lt;=Tabela2[[#This Row],[data]])),Tabela3[],2,FALSE)</f>
        <v>6.4</v>
      </c>
    </row>
    <row r="479" spans="5:11" x14ac:dyDescent="0.35">
      <c r="E479" s="4">
        <v>45661</v>
      </c>
      <c r="F479" s="3">
        <v>4</v>
      </c>
      <c r="G479" s="3">
        <v>3</v>
      </c>
      <c r="H479" s="7" t="s">
        <v>16</v>
      </c>
      <c r="I479" s="5">
        <f>VLOOKUP(H479,Tabela1[],2,FALSE)*G479</f>
        <v>10.379999999999999</v>
      </c>
      <c r="J479" s="6" t="str">
        <f>IFERROR(G479/VLOOKUP(H479,Tabela1[],3,FALSE),"")</f>
        <v/>
      </c>
      <c r="K479" s="11" cm="1">
        <f t="array" ref="K479">VLOOKUP(MAX(_xlfn._xlws.FILTER(Tabela3[data],Tabela3[data]&lt;=Tabela2[[#This Row],[data]])),Tabela3[],2,FALSE)</f>
        <v>6.4</v>
      </c>
    </row>
    <row r="480" spans="5:11" x14ac:dyDescent="0.35">
      <c r="E480" s="4">
        <v>45662</v>
      </c>
      <c r="F480" s="3">
        <v>1</v>
      </c>
      <c r="G480" s="3">
        <v>120</v>
      </c>
      <c r="H480" s="7" t="s">
        <v>27</v>
      </c>
      <c r="I480" s="5">
        <f>VLOOKUP(H480,Tabela1[],2,FALSE)*G480</f>
        <v>0</v>
      </c>
      <c r="J480" s="6" t="str">
        <f>IFERROR(G480/VLOOKUP(H480,Tabela1[],3,FALSE),"")</f>
        <v/>
      </c>
      <c r="K480" s="11" cm="1">
        <f t="array" ref="K480">VLOOKUP(MAX(_xlfn._xlws.FILTER(Tabela3[data],Tabela3[data]&lt;=Tabela2[[#This Row],[data]])),Tabela3[],2,FALSE)</f>
        <v>6.4</v>
      </c>
    </row>
    <row r="481" spans="5:11" x14ac:dyDescent="0.35">
      <c r="E481" s="4">
        <v>45662</v>
      </c>
      <c r="F481" s="3">
        <v>1</v>
      </c>
      <c r="G481" s="3">
        <v>4</v>
      </c>
      <c r="H481" s="7" t="s">
        <v>16</v>
      </c>
      <c r="I481" s="5">
        <f>VLOOKUP(H481,Tabela1[],2,FALSE)*G481</f>
        <v>13.84</v>
      </c>
      <c r="J481" s="6" t="str">
        <f>IFERROR(G481/VLOOKUP(H481,Tabela1[],3,FALSE),"")</f>
        <v/>
      </c>
      <c r="K481" s="11" cm="1">
        <f t="array" ref="K481">VLOOKUP(MAX(_xlfn._xlws.FILTER(Tabela3[data],Tabela3[data]&lt;=Tabela2[[#This Row],[data]])),Tabela3[],2,FALSE)</f>
        <v>6.4</v>
      </c>
    </row>
    <row r="482" spans="5:11" x14ac:dyDescent="0.35">
      <c r="E482" s="4">
        <v>45662</v>
      </c>
      <c r="F482" s="3">
        <v>2</v>
      </c>
      <c r="G482" s="3">
        <v>30</v>
      </c>
      <c r="H482" s="7" t="s">
        <v>27</v>
      </c>
      <c r="I482" s="5">
        <f>VLOOKUP(H482,Tabela1[],2,FALSE)*G482</f>
        <v>0</v>
      </c>
      <c r="J482" s="6" t="str">
        <f>IFERROR(G482/VLOOKUP(H482,Tabela1[],3,FALSE),"")</f>
        <v/>
      </c>
      <c r="K482" s="11" cm="1">
        <f t="array" ref="K482">VLOOKUP(MAX(_xlfn._xlws.FILTER(Tabela3[data],Tabela3[data]&lt;=Tabela2[[#This Row],[data]])),Tabela3[],2,FALSE)</f>
        <v>6.4</v>
      </c>
    </row>
    <row r="483" spans="5:11" x14ac:dyDescent="0.35">
      <c r="E483" s="4">
        <v>45662</v>
      </c>
      <c r="F483" s="3">
        <v>2</v>
      </c>
      <c r="G483" s="3">
        <v>70</v>
      </c>
      <c r="H483" s="7" t="s">
        <v>8</v>
      </c>
      <c r="I483" s="5">
        <f>VLOOKUP(H483,Tabela1[],2,FALSE)*G483</f>
        <v>267.05</v>
      </c>
      <c r="J483" s="6">
        <f>IFERROR(G483/VLOOKUP(H483,Tabela1[],3,FALSE),"")</f>
        <v>0.92226613965744408</v>
      </c>
      <c r="K483" s="11" cm="1">
        <f t="array" ref="K483">VLOOKUP(MAX(_xlfn._xlws.FILTER(Tabela3[data],Tabela3[data]&lt;=Tabela2[[#This Row],[data]])),Tabela3[],2,FALSE)</f>
        <v>6.4</v>
      </c>
    </row>
    <row r="484" spans="5:11" x14ac:dyDescent="0.35">
      <c r="E484" s="4">
        <v>45662</v>
      </c>
      <c r="F484" s="3">
        <v>3</v>
      </c>
      <c r="G484" s="3">
        <v>7</v>
      </c>
      <c r="H484" s="7" t="s">
        <v>16</v>
      </c>
      <c r="I484" s="5">
        <f>VLOOKUP(H484,Tabela1[],2,FALSE)*G484</f>
        <v>24.22</v>
      </c>
      <c r="J484" s="6" t="str">
        <f>IFERROR(G484/VLOOKUP(H484,Tabela1[],3,FALSE),"")</f>
        <v/>
      </c>
      <c r="K484" s="11" cm="1">
        <f t="array" ref="K484">VLOOKUP(MAX(_xlfn._xlws.FILTER(Tabela3[data],Tabela3[data]&lt;=Tabela2[[#This Row],[data]])),Tabela3[],2,FALSE)</f>
        <v>6.4</v>
      </c>
    </row>
    <row r="485" spans="5:11" x14ac:dyDescent="0.35">
      <c r="E485" s="4">
        <v>45662</v>
      </c>
      <c r="F485" s="3">
        <v>3</v>
      </c>
      <c r="G485" s="3">
        <v>140</v>
      </c>
      <c r="H485" s="7" t="s">
        <v>45</v>
      </c>
      <c r="I485" s="5">
        <f>VLOOKUP(H485,Tabela1[],2,FALSE)*G485</f>
        <v>0</v>
      </c>
      <c r="J485" s="6" t="str">
        <f>IFERROR(G485/VLOOKUP(H485,Tabela1[],3,FALSE),"")</f>
        <v/>
      </c>
      <c r="K485" s="11" cm="1">
        <f t="array" ref="K485">VLOOKUP(MAX(_xlfn._xlws.FILTER(Tabela3[data],Tabela3[data]&lt;=Tabela2[[#This Row],[data]])),Tabela3[],2,FALSE)</f>
        <v>6.4</v>
      </c>
    </row>
    <row r="486" spans="5:11" x14ac:dyDescent="0.35">
      <c r="E486" s="4">
        <v>45662</v>
      </c>
      <c r="F486" s="3">
        <v>3</v>
      </c>
      <c r="G486" s="3">
        <v>3</v>
      </c>
      <c r="H486" s="7" t="s">
        <v>44</v>
      </c>
      <c r="I486" s="5">
        <f>VLOOKUP(H486,Tabela1[],2,FALSE)*G486</f>
        <v>0</v>
      </c>
      <c r="J486" s="6" t="str">
        <f>IFERROR(G486/VLOOKUP(H486,Tabela1[],3,FALSE),"")</f>
        <v/>
      </c>
      <c r="K486" s="11" cm="1">
        <f t="array" ref="K486">VLOOKUP(MAX(_xlfn._xlws.FILTER(Tabela3[data],Tabela3[data]&lt;=Tabela2[[#This Row],[data]])),Tabela3[],2,FALSE)</f>
        <v>6.4</v>
      </c>
    </row>
    <row r="487" spans="5:11" x14ac:dyDescent="0.35">
      <c r="E487" s="4">
        <v>45662</v>
      </c>
      <c r="F487" s="3">
        <v>4</v>
      </c>
      <c r="G487" s="3">
        <v>88</v>
      </c>
      <c r="H487" s="7" t="s">
        <v>27</v>
      </c>
      <c r="I487" s="5">
        <f>VLOOKUP(H487,Tabela1[],2,FALSE)*G487</f>
        <v>0</v>
      </c>
      <c r="J487" s="6" t="str">
        <f>IFERROR(G487/VLOOKUP(H487,Tabela1[],3,FALSE),"")</f>
        <v/>
      </c>
      <c r="K487" s="11" cm="1">
        <f t="array" ref="K487">VLOOKUP(MAX(_xlfn._xlws.FILTER(Tabela3[data],Tabela3[data]&lt;=Tabela2[[#This Row],[data]])),Tabela3[],2,FALSE)</f>
        <v>6.4</v>
      </c>
    </row>
    <row r="488" spans="5:11" x14ac:dyDescent="0.35">
      <c r="E488" s="4">
        <v>45662</v>
      </c>
      <c r="F488" s="3">
        <v>4</v>
      </c>
      <c r="G488" s="3">
        <v>4</v>
      </c>
      <c r="H488" s="7" t="s">
        <v>44</v>
      </c>
      <c r="I488" s="5">
        <f>VLOOKUP(H488,Tabela1[],2,FALSE)*G488</f>
        <v>0</v>
      </c>
      <c r="J488" s="6" t="str">
        <f>IFERROR(G488/VLOOKUP(H488,Tabela1[],3,FALSE),"")</f>
        <v/>
      </c>
      <c r="K488" s="11" cm="1">
        <f t="array" ref="K488">VLOOKUP(MAX(_xlfn._xlws.FILTER(Tabela3[data],Tabela3[data]&lt;=Tabela2[[#This Row],[data]])),Tabela3[],2,FALSE)</f>
        <v>6.4</v>
      </c>
    </row>
    <row r="489" spans="5:11" x14ac:dyDescent="0.35">
      <c r="E489" s="4">
        <v>45663</v>
      </c>
      <c r="F489" s="3">
        <v>1</v>
      </c>
      <c r="G489" s="3">
        <v>140</v>
      </c>
      <c r="H489" s="7" t="s">
        <v>26</v>
      </c>
      <c r="I489" s="5">
        <f>VLOOKUP(H489,Tabela1[],2,FALSE)*G489</f>
        <v>0</v>
      </c>
      <c r="J489" s="6">
        <f>IFERROR(G489/VLOOKUP(H489,Tabela1[],3,FALSE),"")</f>
        <v>0.5761316872427984</v>
      </c>
      <c r="K489" s="11" cm="1">
        <f t="array" ref="K489">VLOOKUP(MAX(_xlfn._xlws.FILTER(Tabela3[data],Tabela3[data]&lt;=Tabela2[[#This Row],[data]])),Tabela3[],2,FALSE)</f>
        <v>6.4</v>
      </c>
    </row>
    <row r="490" spans="5:11" x14ac:dyDescent="0.35">
      <c r="E490" s="4">
        <v>45663</v>
      </c>
      <c r="F490" s="3">
        <v>1</v>
      </c>
      <c r="G490" s="3">
        <v>4</v>
      </c>
      <c r="H490" s="7" t="s">
        <v>44</v>
      </c>
      <c r="I490" s="5">
        <f>VLOOKUP(H490,Tabela1[],2,FALSE)*G490</f>
        <v>0</v>
      </c>
      <c r="J490" s="6" t="str">
        <f>IFERROR(G490/VLOOKUP(H490,Tabela1[],3,FALSE),"")</f>
        <v/>
      </c>
      <c r="K490" s="11" cm="1">
        <f t="array" ref="K490">VLOOKUP(MAX(_xlfn._xlws.FILTER(Tabela3[data],Tabela3[data]&lt;=Tabela2[[#This Row],[data]])),Tabela3[],2,FALSE)</f>
        <v>6.4</v>
      </c>
    </row>
    <row r="491" spans="5:11" x14ac:dyDescent="0.35">
      <c r="E491" s="4">
        <v>45663</v>
      </c>
      <c r="F491" s="3">
        <v>2</v>
      </c>
      <c r="G491" s="3">
        <v>60</v>
      </c>
      <c r="H491" s="7" t="s">
        <v>32</v>
      </c>
      <c r="I491" s="5">
        <f>VLOOKUP(H491,Tabela1[],2,FALSE)*G491</f>
        <v>0</v>
      </c>
      <c r="J491" s="6" t="str">
        <f>IFERROR(G491/VLOOKUP(H491,Tabela1[],3,FALSE),"")</f>
        <v/>
      </c>
      <c r="K491" s="11" cm="1">
        <f t="array" ref="K491">VLOOKUP(MAX(_xlfn._xlws.FILTER(Tabela3[data],Tabela3[data]&lt;=Tabela2[[#This Row],[data]])),Tabela3[],2,FALSE)</f>
        <v>6.4</v>
      </c>
    </row>
    <row r="492" spans="5:11" x14ac:dyDescent="0.35">
      <c r="E492" s="4">
        <v>45663</v>
      </c>
      <c r="F492" s="3">
        <v>3</v>
      </c>
      <c r="G492" s="3">
        <v>5</v>
      </c>
      <c r="H492" s="7" t="s">
        <v>44</v>
      </c>
      <c r="I492" s="5">
        <f>VLOOKUP(H492,Tabela1[],2,FALSE)*G492</f>
        <v>0</v>
      </c>
      <c r="J492" s="6" t="str">
        <f>IFERROR(G492/VLOOKUP(H492,Tabela1[],3,FALSE),"")</f>
        <v/>
      </c>
      <c r="K492" s="11" cm="1">
        <f t="array" ref="K492">VLOOKUP(MAX(_xlfn._xlws.FILTER(Tabela3[data],Tabela3[data]&lt;=Tabela2[[#This Row],[data]])),Tabela3[],2,FALSE)</f>
        <v>6.4</v>
      </c>
    </row>
    <row r="493" spans="5:11" x14ac:dyDescent="0.35">
      <c r="E493" s="4">
        <v>45663</v>
      </c>
      <c r="F493" s="3">
        <v>3</v>
      </c>
      <c r="G493" s="3">
        <v>20</v>
      </c>
      <c r="H493" s="7" t="s">
        <v>32</v>
      </c>
      <c r="I493" s="5">
        <f>VLOOKUP(H493,Tabela1[],2,FALSE)*G493</f>
        <v>0</v>
      </c>
      <c r="J493" s="6" t="str">
        <f>IFERROR(G493/VLOOKUP(H493,Tabela1[],3,FALSE),"")</f>
        <v/>
      </c>
      <c r="K493" s="11" cm="1">
        <f t="array" ref="K493">VLOOKUP(MAX(_xlfn._xlws.FILTER(Tabela3[data],Tabela3[data]&lt;=Tabela2[[#This Row],[data]])),Tabela3[],2,FALSE)</f>
        <v>6.4</v>
      </c>
    </row>
    <row r="494" spans="5:11" x14ac:dyDescent="0.35">
      <c r="E494" s="4">
        <v>45663</v>
      </c>
      <c r="F494" s="3">
        <v>3</v>
      </c>
      <c r="G494" s="3">
        <v>134</v>
      </c>
      <c r="H494" s="7" t="s">
        <v>45</v>
      </c>
      <c r="I494" s="5">
        <f>VLOOKUP(H494,Tabela1[],2,FALSE)*G494</f>
        <v>0</v>
      </c>
      <c r="J494" s="6" t="str">
        <f>IFERROR(G494/VLOOKUP(H494,Tabela1[],3,FALSE),"")</f>
        <v/>
      </c>
      <c r="K494" s="11" cm="1">
        <f t="array" ref="K494">VLOOKUP(MAX(_xlfn._xlws.FILTER(Tabela3[data],Tabela3[data]&lt;=Tabela2[[#This Row],[data]])),Tabela3[],2,FALSE)</f>
        <v>6.4</v>
      </c>
    </row>
    <row r="495" spans="5:11" x14ac:dyDescent="0.35">
      <c r="E495" s="4">
        <v>45663</v>
      </c>
      <c r="F495" s="3">
        <v>4</v>
      </c>
      <c r="G495" s="3">
        <v>5</v>
      </c>
      <c r="H495" s="7" t="s">
        <v>44</v>
      </c>
      <c r="I495" s="5">
        <f>VLOOKUP(H495,Tabela1[],2,FALSE)*G495</f>
        <v>0</v>
      </c>
      <c r="J495" s="6" t="str">
        <f>IFERROR(G495/VLOOKUP(H495,Tabela1[],3,FALSE),"")</f>
        <v/>
      </c>
      <c r="K495" s="11" cm="1">
        <f t="array" ref="K495">VLOOKUP(MAX(_xlfn._xlws.FILTER(Tabela3[data],Tabela3[data]&lt;=Tabela2[[#This Row],[data]])),Tabela3[],2,FALSE)</f>
        <v>6.4</v>
      </c>
    </row>
    <row r="496" spans="5:11" x14ac:dyDescent="0.35">
      <c r="E496" s="4">
        <v>45663</v>
      </c>
      <c r="F496" s="3">
        <v>4</v>
      </c>
      <c r="G496" s="3">
        <v>130</v>
      </c>
      <c r="H496" s="7" t="s">
        <v>26</v>
      </c>
      <c r="I496" s="5">
        <f>VLOOKUP(H496,Tabela1[],2,FALSE)*G496</f>
        <v>0</v>
      </c>
      <c r="J496" s="6">
        <f>IFERROR(G496/VLOOKUP(H496,Tabela1[],3,FALSE),"")</f>
        <v>0.53497942386831276</v>
      </c>
      <c r="K496" s="11" cm="1">
        <f t="array" ref="K496">VLOOKUP(MAX(_xlfn._xlws.FILTER(Tabela3[data],Tabela3[data]&lt;=Tabela2[[#This Row],[data]])),Tabela3[],2,FALSE)</f>
        <v>6.4</v>
      </c>
    </row>
    <row r="497" spans="5:11" x14ac:dyDescent="0.35">
      <c r="E497" s="4">
        <v>45664</v>
      </c>
      <c r="F497" s="3">
        <v>1</v>
      </c>
      <c r="G497" s="3">
        <v>20</v>
      </c>
      <c r="H497" s="7" t="s">
        <v>34</v>
      </c>
      <c r="I497" s="5">
        <f>VLOOKUP(H497,Tabela1[],2,FALSE)*G497</f>
        <v>0</v>
      </c>
      <c r="J497" s="6" t="str">
        <f>IFERROR(G497/VLOOKUP(H497,Tabela1[],3,FALSE),"")</f>
        <v/>
      </c>
      <c r="K497" s="11" cm="1">
        <f t="array" ref="K497">VLOOKUP(MAX(_xlfn._xlws.FILTER(Tabela3[data],Tabela3[data]&lt;=Tabela2[[#This Row],[data]])),Tabela3[],2,FALSE)</f>
        <v>6.4</v>
      </c>
    </row>
    <row r="498" spans="5:11" x14ac:dyDescent="0.35">
      <c r="E498" s="4">
        <v>45664</v>
      </c>
      <c r="F498" s="3">
        <v>1</v>
      </c>
      <c r="G498" s="3">
        <v>2</v>
      </c>
      <c r="H498" s="7" t="s">
        <v>44</v>
      </c>
      <c r="I498" s="5">
        <f>VLOOKUP(H498,Tabela1[],2,FALSE)*G498</f>
        <v>0</v>
      </c>
      <c r="J498" s="6" t="str">
        <f>IFERROR(G498/VLOOKUP(H498,Tabela1[],3,FALSE),"")</f>
        <v/>
      </c>
      <c r="K498" s="11" cm="1">
        <f t="array" ref="K498">VLOOKUP(MAX(_xlfn._xlws.FILTER(Tabela3[data],Tabela3[data]&lt;=Tabela2[[#This Row],[data]])),Tabela3[],2,FALSE)</f>
        <v>6.4</v>
      </c>
    </row>
    <row r="499" spans="5:11" x14ac:dyDescent="0.35">
      <c r="E499" s="4">
        <v>45664</v>
      </c>
      <c r="F499" s="3">
        <v>2</v>
      </c>
      <c r="G499" s="3">
        <v>2</v>
      </c>
      <c r="H499" s="7" t="s">
        <v>44</v>
      </c>
      <c r="I499" s="5">
        <f>VLOOKUP(H499,Tabela1[],2,FALSE)*G499</f>
        <v>0</v>
      </c>
      <c r="J499" s="6" t="str">
        <f>IFERROR(G499/VLOOKUP(H499,Tabela1[],3,FALSE),"")</f>
        <v/>
      </c>
      <c r="K499" s="11" cm="1">
        <f t="array" ref="K499">VLOOKUP(MAX(_xlfn._xlws.FILTER(Tabela3[data],Tabela3[data]&lt;=Tabela2[[#This Row],[data]])),Tabela3[],2,FALSE)</f>
        <v>6.4</v>
      </c>
    </row>
    <row r="500" spans="5:11" x14ac:dyDescent="0.35">
      <c r="E500" s="4">
        <v>45664</v>
      </c>
      <c r="F500" s="3">
        <v>2</v>
      </c>
      <c r="G500" s="3">
        <v>17</v>
      </c>
      <c r="H500" s="7" t="s">
        <v>42</v>
      </c>
      <c r="I500" s="5">
        <f>VLOOKUP(H500,Tabela1[],2,FALSE)*G500</f>
        <v>0</v>
      </c>
      <c r="J500" s="6" t="str">
        <f>IFERROR(G500/VLOOKUP(H500,Tabela1[],3,FALSE),"")</f>
        <v/>
      </c>
      <c r="K500" s="11" cm="1">
        <f t="array" ref="K500">VLOOKUP(MAX(_xlfn._xlws.FILTER(Tabela3[data],Tabela3[data]&lt;=Tabela2[[#This Row],[data]])),Tabela3[],2,FALSE)</f>
        <v>6.4</v>
      </c>
    </row>
    <row r="501" spans="5:11" x14ac:dyDescent="0.35">
      <c r="E501" s="4">
        <v>45664</v>
      </c>
      <c r="F501" s="3">
        <v>2</v>
      </c>
      <c r="G501" s="3">
        <v>69</v>
      </c>
      <c r="H501" s="7" t="s">
        <v>32</v>
      </c>
      <c r="I501" s="5">
        <f>VLOOKUP(H501,Tabela1[],2,FALSE)*G501</f>
        <v>0</v>
      </c>
      <c r="J501" s="6" t="str">
        <f>IFERROR(G501/VLOOKUP(H501,Tabela1[],3,FALSE),"")</f>
        <v/>
      </c>
      <c r="K501" s="11" cm="1">
        <f t="array" ref="K501">VLOOKUP(MAX(_xlfn._xlws.FILTER(Tabela3[data],Tabela3[data]&lt;=Tabela2[[#This Row],[data]])),Tabela3[],2,FALSE)</f>
        <v>6.4</v>
      </c>
    </row>
    <row r="502" spans="5:11" x14ac:dyDescent="0.35">
      <c r="E502" s="4">
        <v>45664</v>
      </c>
      <c r="F502" s="3">
        <v>3</v>
      </c>
      <c r="G502" s="3">
        <v>140</v>
      </c>
      <c r="H502" s="7" t="s">
        <v>38</v>
      </c>
      <c r="I502" s="5">
        <f>VLOOKUP(H502,Tabela1[],2,FALSE)*G502</f>
        <v>0</v>
      </c>
      <c r="J502" s="6" t="str">
        <f>IFERROR(G502/VLOOKUP(H502,Tabela1[],3,FALSE),"")</f>
        <v/>
      </c>
      <c r="K502" s="11" cm="1">
        <f t="array" ref="K502">VLOOKUP(MAX(_xlfn._xlws.FILTER(Tabela3[data],Tabela3[data]&lt;=Tabela2[[#This Row],[data]])),Tabela3[],2,FALSE)</f>
        <v>6.4</v>
      </c>
    </row>
    <row r="503" spans="5:11" x14ac:dyDescent="0.35">
      <c r="E503" s="4">
        <v>45664</v>
      </c>
      <c r="F503" s="3">
        <v>3</v>
      </c>
      <c r="G503" s="3">
        <v>5</v>
      </c>
      <c r="H503" s="7" t="s">
        <v>44</v>
      </c>
      <c r="I503" s="5">
        <f>VLOOKUP(H503,Tabela1[],2,FALSE)*G503</f>
        <v>0</v>
      </c>
      <c r="J503" s="6" t="str">
        <f>IFERROR(G503/VLOOKUP(H503,Tabela1[],3,FALSE),"")</f>
        <v/>
      </c>
      <c r="K503" s="11" cm="1">
        <f t="array" ref="K503">VLOOKUP(MAX(_xlfn._xlws.FILTER(Tabela3[data],Tabela3[data]&lt;=Tabela2[[#This Row],[data]])),Tabela3[],2,FALSE)</f>
        <v>6.4</v>
      </c>
    </row>
    <row r="504" spans="5:11" x14ac:dyDescent="0.35">
      <c r="E504" s="4">
        <v>45664</v>
      </c>
      <c r="F504" s="3">
        <v>4</v>
      </c>
      <c r="G504" s="3">
        <v>5</v>
      </c>
      <c r="H504" s="7" t="s">
        <v>44</v>
      </c>
      <c r="I504" s="5">
        <f>VLOOKUP(H504,Tabela1[],2,FALSE)*G504</f>
        <v>0</v>
      </c>
      <c r="J504" s="6" t="str">
        <f>IFERROR(G504/VLOOKUP(H504,Tabela1[],3,FALSE),"")</f>
        <v/>
      </c>
      <c r="K504" s="11" cm="1">
        <f t="array" ref="K504">VLOOKUP(MAX(_xlfn._xlws.FILTER(Tabela3[data],Tabela3[data]&lt;=Tabela2[[#This Row],[data]])),Tabela3[],2,FALSE)</f>
        <v>6.4</v>
      </c>
    </row>
    <row r="505" spans="5:11" x14ac:dyDescent="0.35">
      <c r="E505" s="4">
        <v>45664</v>
      </c>
      <c r="F505" s="3">
        <v>4</v>
      </c>
      <c r="G505" s="3">
        <v>110</v>
      </c>
      <c r="H505" s="7" t="s">
        <v>34</v>
      </c>
      <c r="I505" s="5">
        <f>VLOOKUP(H505,Tabela1[],2,FALSE)*G505</f>
        <v>0</v>
      </c>
      <c r="J505" s="6" t="str">
        <f>IFERROR(G505/VLOOKUP(H505,Tabela1[],3,FALSE),"")</f>
        <v/>
      </c>
      <c r="K505" s="11" cm="1">
        <f t="array" ref="K505">VLOOKUP(MAX(_xlfn._xlws.FILTER(Tabela3[data],Tabela3[data]&lt;=Tabela2[[#This Row],[data]])),Tabela3[],2,FALSE)</f>
        <v>6.4</v>
      </c>
    </row>
    <row r="506" spans="5:11" x14ac:dyDescent="0.35">
      <c r="E506" s="4">
        <v>45665</v>
      </c>
      <c r="F506" s="3">
        <v>1</v>
      </c>
      <c r="G506" s="3">
        <v>1</v>
      </c>
      <c r="H506" s="7" t="s">
        <v>44</v>
      </c>
      <c r="I506" s="5">
        <f>VLOOKUP(H506,Tabela1[],2,FALSE)*G506</f>
        <v>0</v>
      </c>
      <c r="J506" s="6" t="str">
        <f>IFERROR(G506/VLOOKUP(H506,Tabela1[],3,FALSE),"")</f>
        <v/>
      </c>
      <c r="K506" s="11" cm="1">
        <f t="array" ref="K506">VLOOKUP(MAX(_xlfn._xlws.FILTER(Tabela3[data],Tabela3[data]&lt;=Tabela2[[#This Row],[data]])),Tabela3[],2,FALSE)</f>
        <v>6.4</v>
      </c>
    </row>
    <row r="507" spans="5:11" x14ac:dyDescent="0.35">
      <c r="E507" s="4">
        <v>45665</v>
      </c>
      <c r="F507" s="3">
        <v>1</v>
      </c>
      <c r="G507" s="3">
        <v>130</v>
      </c>
      <c r="H507" s="7" t="s">
        <v>34</v>
      </c>
      <c r="I507" s="5">
        <f>VLOOKUP(H507,Tabela1[],2,FALSE)*G507</f>
        <v>0</v>
      </c>
      <c r="J507" s="6" t="str">
        <f>IFERROR(G507/VLOOKUP(H507,Tabela1[],3,FALSE),"")</f>
        <v/>
      </c>
      <c r="K507" s="11" cm="1">
        <f t="array" ref="K507">VLOOKUP(MAX(_xlfn._xlws.FILTER(Tabela3[data],Tabela3[data]&lt;=Tabela2[[#This Row],[data]])),Tabela3[],2,FALSE)</f>
        <v>6.4</v>
      </c>
    </row>
    <row r="508" spans="5:11" x14ac:dyDescent="0.35">
      <c r="E508" s="4">
        <v>45665</v>
      </c>
      <c r="F508" s="3">
        <v>1</v>
      </c>
      <c r="G508" s="3">
        <v>2</v>
      </c>
      <c r="H508" s="7" t="s">
        <v>44</v>
      </c>
      <c r="I508" s="5">
        <f>VLOOKUP(H508,Tabela1[],2,FALSE)*G508</f>
        <v>0</v>
      </c>
      <c r="J508" s="6" t="str">
        <f>IFERROR(G508/VLOOKUP(H508,Tabela1[],3,FALSE),"")</f>
        <v/>
      </c>
      <c r="K508" s="11" cm="1">
        <f t="array" ref="K508">VLOOKUP(MAX(_xlfn._xlws.FILTER(Tabela3[data],Tabela3[data]&lt;=Tabela2[[#This Row],[data]])),Tabela3[],2,FALSE)</f>
        <v>6.4</v>
      </c>
    </row>
    <row r="509" spans="5:11" x14ac:dyDescent="0.35">
      <c r="E509" s="4">
        <v>45665</v>
      </c>
      <c r="F509" s="3">
        <v>2</v>
      </c>
      <c r="G509" s="3">
        <v>1</v>
      </c>
      <c r="H509" s="7" t="s">
        <v>16</v>
      </c>
      <c r="I509" s="5">
        <f>VLOOKUP(H509,Tabela1[],2,FALSE)*G509</f>
        <v>3.46</v>
      </c>
      <c r="J509" s="6" t="str">
        <f>IFERROR(G509/VLOOKUP(H509,Tabela1[],3,FALSE),"")</f>
        <v/>
      </c>
      <c r="K509" s="11" cm="1">
        <f t="array" ref="K509">VLOOKUP(MAX(_xlfn._xlws.FILTER(Tabela3[data],Tabela3[data]&lt;=Tabela2[[#This Row],[data]])),Tabela3[],2,FALSE)</f>
        <v>6.4</v>
      </c>
    </row>
    <row r="510" spans="5:11" x14ac:dyDescent="0.35">
      <c r="E510" s="4">
        <v>45665</v>
      </c>
      <c r="F510" s="3">
        <v>2</v>
      </c>
      <c r="G510" s="3">
        <v>17</v>
      </c>
      <c r="H510" s="7" t="s">
        <v>8</v>
      </c>
      <c r="I510" s="5">
        <f>VLOOKUP(H510,Tabela1[],2,FALSE)*G510</f>
        <v>64.855000000000004</v>
      </c>
      <c r="J510" s="6">
        <f>IFERROR(G510/VLOOKUP(H510,Tabela1[],3,FALSE),"")</f>
        <v>0.22397891963109356</v>
      </c>
      <c r="K510" s="11" cm="1">
        <f t="array" ref="K510">VLOOKUP(MAX(_xlfn._xlws.FILTER(Tabela3[data],Tabela3[data]&lt;=Tabela2[[#This Row],[data]])),Tabela3[],2,FALSE)</f>
        <v>6.4</v>
      </c>
    </row>
    <row r="511" spans="5:11" x14ac:dyDescent="0.35">
      <c r="E511" s="4">
        <v>45665</v>
      </c>
      <c r="F511" s="3">
        <v>3</v>
      </c>
      <c r="G511" s="3">
        <v>1</v>
      </c>
      <c r="H511" s="7" t="s">
        <v>16</v>
      </c>
      <c r="I511" s="5">
        <f>VLOOKUP(H511,Tabela1[],2,FALSE)*G511</f>
        <v>3.46</v>
      </c>
      <c r="J511" s="6" t="str">
        <f>IFERROR(G511/VLOOKUP(H511,Tabela1[],3,FALSE),"")</f>
        <v/>
      </c>
      <c r="K511" s="11" cm="1">
        <f t="array" ref="K511">VLOOKUP(MAX(_xlfn._xlws.FILTER(Tabela3[data],Tabela3[data]&lt;=Tabela2[[#This Row],[data]])),Tabela3[],2,FALSE)</f>
        <v>6.4</v>
      </c>
    </row>
    <row r="512" spans="5:11" x14ac:dyDescent="0.35">
      <c r="E512" s="4">
        <v>45665</v>
      </c>
      <c r="F512" s="3">
        <v>3</v>
      </c>
      <c r="G512" s="3">
        <v>140</v>
      </c>
      <c r="H512" s="7" t="s">
        <v>45</v>
      </c>
      <c r="I512" s="5">
        <f>VLOOKUP(H512,Tabela1[],2,FALSE)*G512</f>
        <v>0</v>
      </c>
      <c r="J512" s="6" t="str">
        <f>IFERROR(G512/VLOOKUP(H512,Tabela1[],3,FALSE),"")</f>
        <v/>
      </c>
      <c r="K512" s="11" cm="1">
        <f t="array" ref="K512">VLOOKUP(MAX(_xlfn._xlws.FILTER(Tabela3[data],Tabela3[data]&lt;=Tabela2[[#This Row],[data]])),Tabela3[],2,FALSE)</f>
        <v>6.4</v>
      </c>
    </row>
    <row r="513" spans="5:11" x14ac:dyDescent="0.35">
      <c r="E513" s="4">
        <v>45665</v>
      </c>
      <c r="F513" s="3">
        <v>3</v>
      </c>
      <c r="G513" s="3">
        <v>9</v>
      </c>
      <c r="H513" s="7" t="s">
        <v>46</v>
      </c>
      <c r="I513" s="5">
        <f>VLOOKUP(H513,Tabela1[],2,FALSE)*G513</f>
        <v>0</v>
      </c>
      <c r="J513" s="6" t="str">
        <f>IFERROR(G513/VLOOKUP(H513,Tabela1[],3,FALSE),"")</f>
        <v/>
      </c>
      <c r="K513" s="11" cm="1">
        <f t="array" ref="K513">VLOOKUP(MAX(_xlfn._xlws.FILTER(Tabela3[data],Tabela3[data]&lt;=Tabela2[[#This Row],[data]])),Tabela3[],2,FALSE)</f>
        <v>6.4</v>
      </c>
    </row>
    <row r="514" spans="5:11" x14ac:dyDescent="0.35">
      <c r="E514" s="4">
        <v>45665</v>
      </c>
      <c r="F514" s="3">
        <v>4</v>
      </c>
      <c r="G514" s="3">
        <v>1</v>
      </c>
      <c r="H514" s="7" t="s">
        <v>16</v>
      </c>
      <c r="I514" s="5">
        <f>VLOOKUP(H514,Tabela1[],2,FALSE)*G514</f>
        <v>3.46</v>
      </c>
      <c r="J514" s="6" t="str">
        <f>IFERROR(G514/VLOOKUP(H514,Tabela1[],3,FALSE),"")</f>
        <v/>
      </c>
      <c r="K514" s="11" cm="1">
        <f t="array" ref="K514">VLOOKUP(MAX(_xlfn._xlws.FILTER(Tabela3[data],Tabela3[data]&lt;=Tabela2[[#This Row],[data]])),Tabela3[],2,FALSE)</f>
        <v>6.4</v>
      </c>
    </row>
    <row r="515" spans="5:11" x14ac:dyDescent="0.35">
      <c r="E515" s="4">
        <v>45665</v>
      </c>
      <c r="F515" s="3">
        <v>4</v>
      </c>
      <c r="G515" s="3">
        <v>140</v>
      </c>
      <c r="H515" s="7" t="s">
        <v>34</v>
      </c>
      <c r="I515" s="5">
        <f>VLOOKUP(H515,Tabela1[],2,FALSE)*G515</f>
        <v>0</v>
      </c>
      <c r="J515" s="6" t="str">
        <f>IFERROR(G515/VLOOKUP(H515,Tabela1[],3,FALSE),"")</f>
        <v/>
      </c>
      <c r="K515" s="11" cm="1">
        <f t="array" ref="K515">VLOOKUP(MAX(_xlfn._xlws.FILTER(Tabela3[data],Tabela3[data]&lt;=Tabela2[[#This Row],[data]])),Tabela3[],2,FALSE)</f>
        <v>6.4</v>
      </c>
    </row>
    <row r="516" spans="5:11" x14ac:dyDescent="0.35">
      <c r="E516" s="4">
        <v>45665</v>
      </c>
      <c r="F516" s="3">
        <v>4</v>
      </c>
      <c r="G516" s="3">
        <v>4</v>
      </c>
      <c r="H516" s="7" t="s">
        <v>16</v>
      </c>
      <c r="I516" s="5">
        <f>VLOOKUP(H516,Tabela1[],2,FALSE)*G516</f>
        <v>13.84</v>
      </c>
      <c r="J516" s="6" t="str">
        <f>IFERROR(G516/VLOOKUP(H516,Tabela1[],3,FALSE),"")</f>
        <v/>
      </c>
      <c r="K516" s="11" cm="1">
        <f t="array" ref="K516">VLOOKUP(MAX(_xlfn._xlws.FILTER(Tabela3[data],Tabela3[data]&lt;=Tabela2[[#This Row],[data]])),Tabela3[],2,FALSE)</f>
        <v>6.4</v>
      </c>
    </row>
    <row r="517" spans="5:11" x14ac:dyDescent="0.35">
      <c r="E517" s="4">
        <v>45666</v>
      </c>
      <c r="F517" s="3">
        <v>1</v>
      </c>
      <c r="G517" s="3">
        <v>3</v>
      </c>
      <c r="H517" s="7" t="s">
        <v>44</v>
      </c>
      <c r="I517" s="5">
        <f>VLOOKUP(H517,Tabela1[],2,FALSE)*G517</f>
        <v>0</v>
      </c>
      <c r="J517" s="6" t="str">
        <f>IFERROR(G517/VLOOKUP(H517,Tabela1[],3,FALSE),"")</f>
        <v/>
      </c>
      <c r="K517" s="11" cm="1">
        <f t="array" ref="K517">VLOOKUP(MAX(_xlfn._xlws.FILTER(Tabela3[data],Tabela3[data]&lt;=Tabela2[[#This Row],[data]])),Tabela3[],2,FALSE)</f>
        <v>6.4</v>
      </c>
    </row>
    <row r="518" spans="5:11" x14ac:dyDescent="0.35">
      <c r="E518" s="4">
        <v>45666</v>
      </c>
      <c r="F518" s="3">
        <v>1</v>
      </c>
      <c r="G518" s="3">
        <v>130</v>
      </c>
      <c r="H518" s="7" t="s">
        <v>34</v>
      </c>
      <c r="I518" s="5">
        <f>VLOOKUP(H518,Tabela1[],2,FALSE)*G518</f>
        <v>0</v>
      </c>
      <c r="J518" s="6" t="str">
        <f>IFERROR(G518/VLOOKUP(H518,Tabela1[],3,FALSE),"")</f>
        <v/>
      </c>
      <c r="K518" s="11" cm="1">
        <f t="array" ref="K518">VLOOKUP(MAX(_xlfn._xlws.FILTER(Tabela3[data],Tabela3[data]&lt;=Tabela2[[#This Row],[data]])),Tabela3[],2,FALSE)</f>
        <v>6.4</v>
      </c>
    </row>
    <row r="519" spans="5:11" x14ac:dyDescent="0.35">
      <c r="E519" s="4">
        <v>45666</v>
      </c>
      <c r="F519" s="3">
        <v>1</v>
      </c>
      <c r="G519" s="3">
        <v>40</v>
      </c>
      <c r="H519" s="7" t="s">
        <v>30</v>
      </c>
      <c r="I519" s="5">
        <f>VLOOKUP(H519,Tabela1[],2,FALSE)*G519</f>
        <v>0</v>
      </c>
      <c r="J519" s="6" t="str">
        <f>IFERROR(G519/VLOOKUP(H519,Tabela1[],3,FALSE),"")</f>
        <v/>
      </c>
      <c r="K519" s="11" cm="1">
        <f t="array" ref="K519">VLOOKUP(MAX(_xlfn._xlws.FILTER(Tabela3[data],Tabela3[data]&lt;=Tabela2[[#This Row],[data]])),Tabela3[],2,FALSE)</f>
        <v>6.4</v>
      </c>
    </row>
    <row r="520" spans="5:11" x14ac:dyDescent="0.35">
      <c r="E520" s="4">
        <v>45666</v>
      </c>
      <c r="F520" s="3">
        <v>2</v>
      </c>
      <c r="G520" s="3">
        <v>2</v>
      </c>
      <c r="H520" s="7" t="s">
        <v>44</v>
      </c>
      <c r="I520" s="5">
        <f>VLOOKUP(H520,Tabela1[],2,FALSE)*G520</f>
        <v>0</v>
      </c>
      <c r="J520" s="6" t="str">
        <f>IFERROR(G520/VLOOKUP(H520,Tabela1[],3,FALSE),"")</f>
        <v/>
      </c>
      <c r="K520" s="11" cm="1">
        <f t="array" ref="K520">VLOOKUP(MAX(_xlfn._xlws.FILTER(Tabela3[data],Tabela3[data]&lt;=Tabela2[[#This Row],[data]])),Tabela3[],2,FALSE)</f>
        <v>6.4</v>
      </c>
    </row>
    <row r="521" spans="5:11" x14ac:dyDescent="0.35">
      <c r="E521" s="4">
        <v>45666</v>
      </c>
      <c r="F521" s="3">
        <v>2</v>
      </c>
      <c r="G521" s="3">
        <v>80</v>
      </c>
      <c r="H521" s="7" t="s">
        <v>32</v>
      </c>
      <c r="I521" s="5">
        <f>VLOOKUP(H521,Tabela1[],2,FALSE)*G521</f>
        <v>0</v>
      </c>
      <c r="J521" s="6" t="str">
        <f>IFERROR(G521/VLOOKUP(H521,Tabela1[],3,FALSE),"")</f>
        <v/>
      </c>
      <c r="K521" s="11" cm="1">
        <f t="array" ref="K521">VLOOKUP(MAX(_xlfn._xlws.FILTER(Tabela3[data],Tabela3[data]&lt;=Tabela2[[#This Row],[data]])),Tabela3[],2,FALSE)</f>
        <v>6.4</v>
      </c>
    </row>
    <row r="522" spans="5:11" x14ac:dyDescent="0.35">
      <c r="E522" s="4">
        <v>45666</v>
      </c>
      <c r="F522" s="3">
        <v>3</v>
      </c>
      <c r="G522" s="3">
        <v>189</v>
      </c>
      <c r="H522" s="7" t="s">
        <v>45</v>
      </c>
      <c r="I522" s="5">
        <f>VLOOKUP(H522,Tabela1[],2,FALSE)*G522</f>
        <v>0</v>
      </c>
      <c r="J522" s="6" t="str">
        <f>IFERROR(G522/VLOOKUP(H522,Tabela1[],3,FALSE),"")</f>
        <v/>
      </c>
      <c r="K522" s="11" cm="1">
        <f t="array" ref="K522">VLOOKUP(MAX(_xlfn._xlws.FILTER(Tabela3[data],Tabela3[data]&lt;=Tabela2[[#This Row],[data]])),Tabela3[],2,FALSE)</f>
        <v>6.4</v>
      </c>
    </row>
    <row r="523" spans="5:11" x14ac:dyDescent="0.35">
      <c r="E523" s="4">
        <v>45666</v>
      </c>
      <c r="F523" s="3">
        <v>3</v>
      </c>
      <c r="G523" s="3">
        <v>3</v>
      </c>
      <c r="H523" s="7" t="s">
        <v>44</v>
      </c>
      <c r="I523" s="5">
        <f>VLOOKUP(H523,Tabela1[],2,FALSE)*G523</f>
        <v>0</v>
      </c>
      <c r="J523" s="6" t="str">
        <f>IFERROR(G523/VLOOKUP(H523,Tabela1[],3,FALSE),"")</f>
        <v/>
      </c>
      <c r="K523" s="11" cm="1">
        <f t="array" ref="K523">VLOOKUP(MAX(_xlfn._xlws.FILTER(Tabela3[data],Tabela3[data]&lt;=Tabela2[[#This Row],[data]])),Tabela3[],2,FALSE)</f>
        <v>6.4</v>
      </c>
    </row>
    <row r="524" spans="5:11" x14ac:dyDescent="0.35">
      <c r="E524" s="4">
        <v>45666</v>
      </c>
      <c r="F524" s="3">
        <v>4</v>
      </c>
      <c r="G524" s="3">
        <v>7</v>
      </c>
      <c r="H524" s="7" t="s">
        <v>16</v>
      </c>
      <c r="I524" s="5">
        <f>VLOOKUP(H524,Tabela1[],2,FALSE)*G524</f>
        <v>24.22</v>
      </c>
      <c r="J524" s="6" t="str">
        <f>IFERROR(G524/VLOOKUP(H524,Tabela1[],3,FALSE),"")</f>
        <v/>
      </c>
      <c r="K524" s="11" cm="1">
        <f t="array" ref="K524">VLOOKUP(MAX(_xlfn._xlws.FILTER(Tabela3[data],Tabela3[data]&lt;=Tabela2[[#This Row],[data]])),Tabela3[],2,FALSE)</f>
        <v>6.4</v>
      </c>
    </row>
    <row r="525" spans="5:11" x14ac:dyDescent="0.35">
      <c r="E525" s="4">
        <v>45666</v>
      </c>
      <c r="F525" s="3">
        <v>4</v>
      </c>
      <c r="G525" s="3">
        <v>130</v>
      </c>
      <c r="H525" s="7" t="s">
        <v>30</v>
      </c>
      <c r="I525" s="5">
        <f>VLOOKUP(H525,Tabela1[],2,FALSE)*G525</f>
        <v>0</v>
      </c>
      <c r="J525" s="6" t="str">
        <f>IFERROR(G525/VLOOKUP(H525,Tabela1[],3,FALSE),"")</f>
        <v/>
      </c>
      <c r="K525" s="11" cm="1">
        <f t="array" ref="K525">VLOOKUP(MAX(_xlfn._xlws.FILTER(Tabela3[data],Tabela3[data]&lt;=Tabela2[[#This Row],[data]])),Tabela3[],2,FALSE)</f>
        <v>6.4</v>
      </c>
    </row>
    <row r="526" spans="5:11" x14ac:dyDescent="0.35">
      <c r="E526" s="4">
        <v>45667</v>
      </c>
      <c r="F526" s="3">
        <v>1</v>
      </c>
      <c r="G526" s="3">
        <v>2</v>
      </c>
      <c r="H526" s="7" t="s">
        <v>44</v>
      </c>
      <c r="I526" s="5">
        <f>VLOOKUP(H526,Tabela1[],2,FALSE)*G526</f>
        <v>0</v>
      </c>
      <c r="J526" s="6" t="str">
        <f>IFERROR(G526/VLOOKUP(H526,Tabela1[],3,FALSE),"")</f>
        <v/>
      </c>
      <c r="K526" s="11" cm="1">
        <f t="array" ref="K526">VLOOKUP(MAX(_xlfn._xlws.FILTER(Tabela3[data],Tabela3[data]&lt;=Tabela2[[#This Row],[data]])),Tabela3[],2,FALSE)</f>
        <v>7.4</v>
      </c>
    </row>
    <row r="527" spans="5:11" x14ac:dyDescent="0.35">
      <c r="E527" s="4">
        <v>45667</v>
      </c>
      <c r="F527" s="3">
        <v>1</v>
      </c>
      <c r="G527" s="3">
        <v>130</v>
      </c>
      <c r="H527" s="7" t="s">
        <v>30</v>
      </c>
      <c r="I527" s="5">
        <f>VLOOKUP(H527,Tabela1[],2,FALSE)*G527</f>
        <v>0</v>
      </c>
      <c r="J527" s="6" t="str">
        <f>IFERROR(G527/VLOOKUP(H527,Tabela1[],3,FALSE),"")</f>
        <v/>
      </c>
      <c r="K527" s="11" cm="1">
        <f t="array" ref="K527">VLOOKUP(MAX(_xlfn._xlws.FILTER(Tabela3[data],Tabela3[data]&lt;=Tabela2[[#This Row],[data]])),Tabela3[],2,FALSE)</f>
        <v>7.4</v>
      </c>
    </row>
    <row r="528" spans="5:11" x14ac:dyDescent="0.35">
      <c r="E528" s="4">
        <v>45667</v>
      </c>
      <c r="F528" s="3">
        <v>1</v>
      </c>
      <c r="G528" s="3">
        <v>2</v>
      </c>
      <c r="H528" s="7" t="s">
        <v>44</v>
      </c>
      <c r="I528" s="5">
        <f>VLOOKUP(H528,Tabela1[],2,FALSE)*G528</f>
        <v>0</v>
      </c>
      <c r="J528" s="6" t="str">
        <f>IFERROR(G528/VLOOKUP(H528,Tabela1[],3,FALSE),"")</f>
        <v/>
      </c>
      <c r="K528" s="11" cm="1">
        <f t="array" ref="K528">VLOOKUP(MAX(_xlfn._xlws.FILTER(Tabela3[data],Tabela3[data]&lt;=Tabela2[[#This Row],[data]])),Tabela3[],2,FALSE)</f>
        <v>7.4</v>
      </c>
    </row>
    <row r="529" spans="5:11" x14ac:dyDescent="0.35">
      <c r="E529" s="4">
        <v>45667</v>
      </c>
      <c r="F529" s="3">
        <v>2</v>
      </c>
      <c r="G529" s="3">
        <v>51</v>
      </c>
      <c r="H529" s="7" t="s">
        <v>8</v>
      </c>
      <c r="I529" s="5">
        <f>VLOOKUP(H529,Tabela1[],2,FALSE)*G529</f>
        <v>194.565</v>
      </c>
      <c r="J529" s="6">
        <f>IFERROR(G529/VLOOKUP(H529,Tabela1[],3,FALSE),"")</f>
        <v>0.67193675889328075</v>
      </c>
      <c r="K529" s="11" cm="1">
        <f t="array" ref="K529">VLOOKUP(MAX(_xlfn._xlws.FILTER(Tabela3[data],Tabela3[data]&lt;=Tabela2[[#This Row],[data]])),Tabela3[],2,FALSE)</f>
        <v>7.4</v>
      </c>
    </row>
    <row r="530" spans="5:11" x14ac:dyDescent="0.35">
      <c r="E530" s="4">
        <v>45667</v>
      </c>
      <c r="F530" s="3">
        <v>3</v>
      </c>
      <c r="G530" s="3">
        <v>140</v>
      </c>
      <c r="H530" s="7" t="s">
        <v>38</v>
      </c>
      <c r="I530" s="5">
        <f>VLOOKUP(H530,Tabela1[],2,FALSE)*G530</f>
        <v>0</v>
      </c>
      <c r="J530" s="6" t="str">
        <f>IFERROR(G530/VLOOKUP(H530,Tabela1[],3,FALSE),"")</f>
        <v/>
      </c>
      <c r="K530" s="11" cm="1">
        <f t="array" ref="K530">VLOOKUP(MAX(_xlfn._xlws.FILTER(Tabela3[data],Tabela3[data]&lt;=Tabela2[[#This Row],[data]])),Tabela3[],2,FALSE)</f>
        <v>7.4</v>
      </c>
    </row>
    <row r="531" spans="5:11" x14ac:dyDescent="0.35">
      <c r="E531" s="4">
        <v>45667</v>
      </c>
      <c r="F531" s="3">
        <v>3</v>
      </c>
      <c r="G531" s="3">
        <v>5</v>
      </c>
      <c r="H531" s="7" t="s">
        <v>44</v>
      </c>
      <c r="I531" s="5">
        <f>VLOOKUP(H531,Tabela1[],2,FALSE)*G531</f>
        <v>0</v>
      </c>
      <c r="J531" s="6" t="str">
        <f>IFERROR(G531/VLOOKUP(H531,Tabela1[],3,FALSE),"")</f>
        <v/>
      </c>
      <c r="K531" s="11" cm="1">
        <f t="array" ref="K531">VLOOKUP(MAX(_xlfn._xlws.FILTER(Tabela3[data],Tabela3[data]&lt;=Tabela2[[#This Row],[data]])),Tabela3[],2,FALSE)</f>
        <v>7.4</v>
      </c>
    </row>
    <row r="532" spans="5:11" x14ac:dyDescent="0.35">
      <c r="E532" s="4">
        <v>45667</v>
      </c>
      <c r="F532" s="3">
        <v>3</v>
      </c>
      <c r="G532" s="3">
        <v>9</v>
      </c>
      <c r="H532" s="7" t="s">
        <v>46</v>
      </c>
      <c r="I532" s="5">
        <f>VLOOKUP(H532,Tabela1[],2,FALSE)*G532</f>
        <v>0</v>
      </c>
      <c r="J532" s="6" t="str">
        <f>IFERROR(G532/VLOOKUP(H532,Tabela1[],3,FALSE),"")</f>
        <v/>
      </c>
      <c r="K532" s="11" cm="1">
        <f t="array" ref="K532">VLOOKUP(MAX(_xlfn._xlws.FILTER(Tabela3[data],Tabela3[data]&lt;=Tabela2[[#This Row],[data]])),Tabela3[],2,FALSE)</f>
        <v>7.4</v>
      </c>
    </row>
    <row r="533" spans="5:11" x14ac:dyDescent="0.35">
      <c r="E533" s="4">
        <v>45667</v>
      </c>
      <c r="F533" s="3">
        <v>4</v>
      </c>
      <c r="G533" s="3">
        <v>7</v>
      </c>
      <c r="H533" s="7" t="s">
        <v>16</v>
      </c>
      <c r="I533" s="5">
        <f>VLOOKUP(H533,Tabela1[],2,FALSE)*G533</f>
        <v>24.22</v>
      </c>
      <c r="J533" s="6" t="str">
        <f>IFERROR(G533/VLOOKUP(H533,Tabela1[],3,FALSE),"")</f>
        <v/>
      </c>
      <c r="K533" s="11" cm="1">
        <f t="array" ref="K533">VLOOKUP(MAX(_xlfn._xlws.FILTER(Tabela3[data],Tabela3[data]&lt;=Tabela2[[#This Row],[data]])),Tabela3[],2,FALSE)</f>
        <v>7.4</v>
      </c>
    </row>
    <row r="534" spans="5:11" x14ac:dyDescent="0.35">
      <c r="E534" s="4">
        <v>45667</v>
      </c>
      <c r="F534" s="3">
        <v>4</v>
      </c>
      <c r="G534" s="3">
        <v>100</v>
      </c>
      <c r="H534" s="7" t="s">
        <v>30</v>
      </c>
      <c r="I534" s="5">
        <f>VLOOKUP(H534,Tabela1[],2,FALSE)*G534</f>
        <v>0</v>
      </c>
      <c r="J534" s="6" t="str">
        <f>IFERROR(G534/VLOOKUP(H534,Tabela1[],3,FALSE),"")</f>
        <v/>
      </c>
      <c r="K534" s="11" cm="1">
        <f t="array" ref="K534">VLOOKUP(MAX(_xlfn._xlws.FILTER(Tabela3[data],Tabela3[data]&lt;=Tabela2[[#This Row],[data]])),Tabela3[],2,FALSE)</f>
        <v>7.4</v>
      </c>
    </row>
    <row r="535" spans="5:11" x14ac:dyDescent="0.35">
      <c r="E535" s="4">
        <v>45667</v>
      </c>
      <c r="F535" s="3">
        <v>4</v>
      </c>
      <c r="G535" s="3">
        <v>83</v>
      </c>
      <c r="H535" s="7" t="s">
        <v>12</v>
      </c>
      <c r="I535" s="5">
        <f>VLOOKUP(H535,Tabela1[],2,FALSE)*G535</f>
        <v>0</v>
      </c>
      <c r="J535" s="6">
        <f>IFERROR(G535/VLOOKUP(H535,Tabela1[],3,FALSE),"")</f>
        <v>0.4502712477396022</v>
      </c>
      <c r="K535" s="11" cm="1">
        <f t="array" ref="K535">VLOOKUP(MAX(_xlfn._xlws.FILTER(Tabela3[data],Tabela3[data]&lt;=Tabela2[[#This Row],[data]])),Tabela3[],2,FALSE)</f>
        <v>7.4</v>
      </c>
    </row>
    <row r="536" spans="5:11" x14ac:dyDescent="0.35">
      <c r="E536" s="4">
        <v>45668</v>
      </c>
      <c r="F536" s="3">
        <v>1</v>
      </c>
      <c r="G536" s="3">
        <v>4</v>
      </c>
      <c r="H536" s="7" t="s">
        <v>44</v>
      </c>
      <c r="I536" s="5">
        <f>VLOOKUP(H536,Tabela1[],2,FALSE)*G536</f>
        <v>0</v>
      </c>
      <c r="J536" s="6" t="str">
        <f>IFERROR(G536/VLOOKUP(H536,Tabela1[],3,FALSE),"")</f>
        <v/>
      </c>
      <c r="K536" s="11" cm="1">
        <f t="array" ref="K536">VLOOKUP(MAX(_xlfn._xlws.FILTER(Tabela3[data],Tabela3[data]&lt;=Tabela2[[#This Row],[data]])),Tabela3[],2,FALSE)</f>
        <v>7.4</v>
      </c>
    </row>
    <row r="537" spans="5:11" x14ac:dyDescent="0.35">
      <c r="E537" s="4">
        <v>45668</v>
      </c>
      <c r="F537" s="3">
        <v>1</v>
      </c>
      <c r="G537" s="3">
        <v>130</v>
      </c>
      <c r="H537" s="7" t="s">
        <v>12</v>
      </c>
      <c r="I537" s="5">
        <f>VLOOKUP(H537,Tabela1[],2,FALSE)*G537</f>
        <v>0</v>
      </c>
      <c r="J537" s="6">
        <f>IFERROR(G537/VLOOKUP(H537,Tabela1[],3,FALSE),"")</f>
        <v>0.70524412296564198</v>
      </c>
      <c r="K537" s="11" cm="1">
        <f t="array" ref="K537">VLOOKUP(MAX(_xlfn._xlws.FILTER(Tabela3[data],Tabela3[data]&lt;=Tabela2[[#This Row],[data]])),Tabela3[],2,FALSE)</f>
        <v>7.4</v>
      </c>
    </row>
    <row r="538" spans="5:11" x14ac:dyDescent="0.35">
      <c r="E538" s="4">
        <v>45668</v>
      </c>
      <c r="F538" s="3">
        <v>2</v>
      </c>
      <c r="G538" s="3">
        <v>90</v>
      </c>
      <c r="H538" s="7" t="s">
        <v>32</v>
      </c>
      <c r="I538" s="5">
        <f>VLOOKUP(H538,Tabela1[],2,FALSE)*G538</f>
        <v>0</v>
      </c>
      <c r="J538" s="6" t="str">
        <f>IFERROR(G538/VLOOKUP(H538,Tabela1[],3,FALSE),"")</f>
        <v/>
      </c>
      <c r="K538" s="11" cm="1">
        <f t="array" ref="K538">VLOOKUP(MAX(_xlfn._xlws.FILTER(Tabela3[data],Tabela3[data]&lt;=Tabela2[[#This Row],[data]])),Tabela3[],2,FALSE)</f>
        <v>7.4</v>
      </c>
    </row>
    <row r="539" spans="5:11" x14ac:dyDescent="0.35">
      <c r="E539" s="4">
        <v>45668</v>
      </c>
      <c r="F539" s="3">
        <v>3</v>
      </c>
      <c r="G539" s="3">
        <v>5</v>
      </c>
      <c r="H539" s="7" t="s">
        <v>44</v>
      </c>
      <c r="I539" s="5">
        <f>VLOOKUP(H539,Tabela1[],2,FALSE)*G539</f>
        <v>0</v>
      </c>
      <c r="J539" s="6" t="str">
        <f>IFERROR(G539/VLOOKUP(H539,Tabela1[],3,FALSE),"")</f>
        <v/>
      </c>
      <c r="K539" s="11" cm="1">
        <f t="array" ref="K539">VLOOKUP(MAX(_xlfn._xlws.FILTER(Tabela3[data],Tabela3[data]&lt;=Tabela2[[#This Row],[data]])),Tabela3[],2,FALSE)</f>
        <v>7.4</v>
      </c>
    </row>
    <row r="540" spans="5:11" x14ac:dyDescent="0.35">
      <c r="E540" s="4">
        <v>45668</v>
      </c>
      <c r="F540" s="3">
        <v>3</v>
      </c>
      <c r="G540" s="3">
        <v>140</v>
      </c>
      <c r="H540" s="7" t="s">
        <v>38</v>
      </c>
      <c r="I540" s="5">
        <f>VLOOKUP(H540,Tabela1[],2,FALSE)*G540</f>
        <v>0</v>
      </c>
      <c r="J540" s="6" t="str">
        <f>IFERROR(G540/VLOOKUP(H540,Tabela1[],3,FALSE),"")</f>
        <v/>
      </c>
      <c r="K540" s="11" cm="1">
        <f t="array" ref="K540">VLOOKUP(MAX(_xlfn._xlws.FILTER(Tabela3[data],Tabela3[data]&lt;=Tabela2[[#This Row],[data]])),Tabela3[],2,FALSE)</f>
        <v>7.4</v>
      </c>
    </row>
    <row r="541" spans="5:11" x14ac:dyDescent="0.35">
      <c r="E541" s="4">
        <v>45668</v>
      </c>
      <c r="F541" s="3">
        <v>4</v>
      </c>
      <c r="G541" s="3">
        <v>2</v>
      </c>
      <c r="H541" s="7" t="s">
        <v>16</v>
      </c>
      <c r="I541" s="5">
        <f>VLOOKUP(H541,Tabela1[],2,FALSE)*G541</f>
        <v>6.92</v>
      </c>
      <c r="J541" s="6" t="str">
        <f>IFERROR(G541/VLOOKUP(H541,Tabela1[],3,FALSE),"")</f>
        <v/>
      </c>
      <c r="K541" s="11" cm="1">
        <f t="array" ref="K541">VLOOKUP(MAX(_xlfn._xlws.FILTER(Tabela3[data],Tabela3[data]&lt;=Tabela2[[#This Row],[data]])),Tabela3[],2,FALSE)</f>
        <v>7.4</v>
      </c>
    </row>
    <row r="542" spans="5:11" x14ac:dyDescent="0.35">
      <c r="E542" s="4">
        <v>45668</v>
      </c>
      <c r="F542" s="3">
        <v>4</v>
      </c>
      <c r="G542" s="3">
        <v>130</v>
      </c>
      <c r="H542" s="7" t="s">
        <v>12</v>
      </c>
      <c r="I542" s="5">
        <f>VLOOKUP(H542,Tabela1[],2,FALSE)*G542</f>
        <v>0</v>
      </c>
      <c r="J542" s="6">
        <f>IFERROR(G542/VLOOKUP(H542,Tabela1[],3,FALSE),"")</f>
        <v>0.70524412296564198</v>
      </c>
      <c r="K542" s="11" cm="1">
        <f t="array" ref="K542">VLOOKUP(MAX(_xlfn._xlws.FILTER(Tabela3[data],Tabela3[data]&lt;=Tabela2[[#This Row],[data]])),Tabela3[],2,FALSE)</f>
        <v>7.4</v>
      </c>
    </row>
    <row r="543" spans="5:11" x14ac:dyDescent="0.35">
      <c r="E543" s="4">
        <v>45669</v>
      </c>
      <c r="F543" s="3">
        <v>1</v>
      </c>
      <c r="G543" s="3">
        <v>5</v>
      </c>
      <c r="H543" s="7" t="s">
        <v>16</v>
      </c>
      <c r="I543" s="5">
        <f>VLOOKUP(H543,Tabela1[],2,FALSE)*G543</f>
        <v>17.3</v>
      </c>
      <c r="J543" s="6" t="str">
        <f>IFERROR(G543/VLOOKUP(H543,Tabela1[],3,FALSE),"")</f>
        <v/>
      </c>
      <c r="K543" s="11" cm="1">
        <f t="array" ref="K543">VLOOKUP(MAX(_xlfn._xlws.FILTER(Tabela3[data],Tabela3[data]&lt;=Tabela2[[#This Row],[data]])),Tabela3[],2,FALSE)</f>
        <v>7.4</v>
      </c>
    </row>
    <row r="544" spans="5:11" x14ac:dyDescent="0.35">
      <c r="E544" s="4">
        <v>45669</v>
      </c>
      <c r="F544" s="3">
        <v>1</v>
      </c>
      <c r="G544" s="3">
        <v>69</v>
      </c>
      <c r="H544" s="7" t="s">
        <v>12</v>
      </c>
      <c r="I544" s="5">
        <f>VLOOKUP(H544,Tabela1[],2,FALSE)*G544</f>
        <v>0</v>
      </c>
      <c r="J544" s="6">
        <f>IFERROR(G544/VLOOKUP(H544,Tabela1[],3,FALSE),"")</f>
        <v>0.37432188065099459</v>
      </c>
      <c r="K544" s="11" cm="1">
        <f t="array" ref="K544">VLOOKUP(MAX(_xlfn._xlws.FILTER(Tabela3[data],Tabela3[data]&lt;=Tabela2[[#This Row],[data]])),Tabela3[],2,FALSE)</f>
        <v>7.4</v>
      </c>
    </row>
    <row r="545" spans="5:11" x14ac:dyDescent="0.35">
      <c r="E545" s="4">
        <v>45669</v>
      </c>
      <c r="F545" s="3">
        <v>1</v>
      </c>
      <c r="G545" s="3">
        <v>61</v>
      </c>
      <c r="H545" s="7" t="s">
        <v>33</v>
      </c>
      <c r="I545" s="5">
        <f>VLOOKUP(H545,Tabela1[],2,FALSE)*G545</f>
        <v>0</v>
      </c>
      <c r="J545" s="6" t="str">
        <f>IFERROR(G545/VLOOKUP(H545,Tabela1[],3,FALSE),"")</f>
        <v/>
      </c>
      <c r="K545" s="11" cm="1">
        <f t="array" ref="K545">VLOOKUP(MAX(_xlfn._xlws.FILTER(Tabela3[data],Tabela3[data]&lt;=Tabela2[[#This Row],[data]])),Tabela3[],2,FALSE)</f>
        <v>7.4</v>
      </c>
    </row>
    <row r="546" spans="5:11" x14ac:dyDescent="0.35">
      <c r="E546" s="4">
        <v>45669</v>
      </c>
      <c r="F546" s="3">
        <v>2</v>
      </c>
      <c r="G546" s="3">
        <v>45</v>
      </c>
      <c r="H546" s="7" t="s">
        <v>8</v>
      </c>
      <c r="I546" s="5">
        <f>VLOOKUP(H546,Tabela1[],2,FALSE)*G546</f>
        <v>171.67500000000001</v>
      </c>
      <c r="J546" s="6">
        <f>IFERROR(G546/VLOOKUP(H546,Tabela1[],3,FALSE),"")</f>
        <v>0.59288537549407117</v>
      </c>
      <c r="K546" s="11" cm="1">
        <f t="array" ref="K546">VLOOKUP(MAX(_xlfn._xlws.FILTER(Tabela3[data],Tabela3[data]&lt;=Tabela2[[#This Row],[data]])),Tabela3[],2,FALSE)</f>
        <v>7.4</v>
      </c>
    </row>
    <row r="547" spans="5:11" x14ac:dyDescent="0.35">
      <c r="E547" s="4">
        <v>45669</v>
      </c>
      <c r="F547" s="3">
        <v>3</v>
      </c>
      <c r="G547" s="3">
        <v>130</v>
      </c>
      <c r="H547" s="7" t="s">
        <v>38</v>
      </c>
      <c r="I547" s="5">
        <f>VLOOKUP(H547,Tabela1[],2,FALSE)*G547</f>
        <v>0</v>
      </c>
      <c r="J547" s="6" t="str">
        <f>IFERROR(G547/VLOOKUP(H547,Tabela1[],3,FALSE),"")</f>
        <v/>
      </c>
      <c r="K547" s="11" cm="1">
        <f t="array" ref="K547">VLOOKUP(MAX(_xlfn._xlws.FILTER(Tabela3[data],Tabela3[data]&lt;=Tabela2[[#This Row],[data]])),Tabela3[],2,FALSE)</f>
        <v>7.4</v>
      </c>
    </row>
    <row r="548" spans="5:11" x14ac:dyDescent="0.35">
      <c r="E548" s="4">
        <v>45669</v>
      </c>
      <c r="F548" s="3">
        <v>3</v>
      </c>
      <c r="G548" s="3">
        <v>1</v>
      </c>
      <c r="H548" s="7" t="s">
        <v>44</v>
      </c>
      <c r="I548" s="5">
        <f>VLOOKUP(H548,Tabela1[],2,FALSE)*G548</f>
        <v>0</v>
      </c>
      <c r="J548" s="6" t="str">
        <f>IFERROR(G548/VLOOKUP(H548,Tabela1[],3,FALSE),"")</f>
        <v/>
      </c>
      <c r="K548" s="11" cm="1">
        <f t="array" ref="K548">VLOOKUP(MAX(_xlfn._xlws.FILTER(Tabela3[data],Tabela3[data]&lt;=Tabela2[[#This Row],[data]])),Tabela3[],2,FALSE)</f>
        <v>7.4</v>
      </c>
    </row>
    <row r="549" spans="5:11" x14ac:dyDescent="0.35">
      <c r="E549" s="4">
        <v>45669</v>
      </c>
      <c r="F549" s="3">
        <v>4</v>
      </c>
      <c r="G549" s="3">
        <v>61</v>
      </c>
      <c r="H549" s="7" t="s">
        <v>33</v>
      </c>
      <c r="I549" s="5">
        <f>VLOOKUP(H549,Tabela1[],2,FALSE)*G549</f>
        <v>0</v>
      </c>
      <c r="J549" s="6" t="str">
        <f>IFERROR(G549/VLOOKUP(H549,Tabela1[],3,FALSE),"")</f>
        <v/>
      </c>
      <c r="K549" s="11" cm="1">
        <f t="array" ref="K549">VLOOKUP(MAX(_xlfn._xlws.FILTER(Tabela3[data],Tabela3[data]&lt;=Tabela2[[#This Row],[data]])),Tabela3[],2,FALSE)</f>
        <v>7.4</v>
      </c>
    </row>
    <row r="550" spans="5:11" x14ac:dyDescent="0.35">
      <c r="E550" s="4">
        <v>45670</v>
      </c>
      <c r="F550" s="3">
        <v>1</v>
      </c>
      <c r="G550" s="3">
        <v>100</v>
      </c>
      <c r="H550" s="7" t="s">
        <v>33</v>
      </c>
      <c r="I550" s="5">
        <f>VLOOKUP(H550,Tabela1[],2,FALSE)*G550</f>
        <v>0</v>
      </c>
      <c r="J550" s="6" t="str">
        <f>IFERROR(G550/VLOOKUP(H550,Tabela1[],3,FALSE),"")</f>
        <v/>
      </c>
      <c r="K550" s="11" cm="1">
        <f t="array" ref="K550">VLOOKUP(MAX(_xlfn._xlws.FILTER(Tabela3[data],Tabela3[data]&lt;=Tabela2[[#This Row],[data]])),Tabela3[],2,FALSE)</f>
        <v>7.4</v>
      </c>
    </row>
    <row r="551" spans="5:11" x14ac:dyDescent="0.35">
      <c r="E551" s="4">
        <v>45670</v>
      </c>
      <c r="F551" s="3">
        <v>1</v>
      </c>
      <c r="G551" s="3">
        <v>17</v>
      </c>
      <c r="H551" s="7" t="s">
        <v>42</v>
      </c>
      <c r="I551" s="5">
        <f>VLOOKUP(H551,Tabela1[],2,FALSE)*G551</f>
        <v>0</v>
      </c>
      <c r="J551" s="6" t="str">
        <f>IFERROR(G551/VLOOKUP(H551,Tabela1[],3,FALSE),"")</f>
        <v/>
      </c>
      <c r="K551" s="11" cm="1">
        <f t="array" ref="K551">VLOOKUP(MAX(_xlfn._xlws.FILTER(Tabela3[data],Tabela3[data]&lt;=Tabela2[[#This Row],[data]])),Tabela3[],2,FALSE)</f>
        <v>7.4</v>
      </c>
    </row>
    <row r="552" spans="5:11" x14ac:dyDescent="0.35">
      <c r="E552" s="4">
        <v>45670</v>
      </c>
      <c r="F552" s="3">
        <v>2</v>
      </c>
      <c r="G552" s="3">
        <v>9</v>
      </c>
      <c r="H552" s="7" t="s">
        <v>46</v>
      </c>
      <c r="I552" s="5">
        <f>VLOOKUP(H552,Tabela1[],2,FALSE)*G552</f>
        <v>0</v>
      </c>
      <c r="J552" s="6" t="str">
        <f>IFERROR(G552/VLOOKUP(H552,Tabela1[],3,FALSE),"")</f>
        <v/>
      </c>
      <c r="K552" s="11" cm="1">
        <f t="array" ref="K552">VLOOKUP(MAX(_xlfn._xlws.FILTER(Tabela3[data],Tabela3[data]&lt;=Tabela2[[#This Row],[data]])),Tabela3[],2,FALSE)</f>
        <v>7.4</v>
      </c>
    </row>
    <row r="553" spans="5:11" x14ac:dyDescent="0.35">
      <c r="E553" s="4">
        <v>45670</v>
      </c>
      <c r="F553" s="3">
        <v>2</v>
      </c>
      <c r="G553" s="3">
        <v>80</v>
      </c>
      <c r="H553" s="7" t="s">
        <v>32</v>
      </c>
      <c r="I553" s="5">
        <f>VLOOKUP(H553,Tabela1[],2,FALSE)*G553</f>
        <v>0</v>
      </c>
      <c r="J553" s="6" t="str">
        <f>IFERROR(G553/VLOOKUP(H553,Tabela1[],3,FALSE),"")</f>
        <v/>
      </c>
      <c r="K553" s="11" cm="1">
        <f t="array" ref="K553">VLOOKUP(MAX(_xlfn._xlws.FILTER(Tabela3[data],Tabela3[data]&lt;=Tabela2[[#This Row],[data]])),Tabela3[],2,FALSE)</f>
        <v>7.4</v>
      </c>
    </row>
    <row r="554" spans="5:11" x14ac:dyDescent="0.35">
      <c r="E554" s="4">
        <v>45670</v>
      </c>
      <c r="F554" s="3">
        <v>3</v>
      </c>
      <c r="G554" s="3">
        <v>160</v>
      </c>
      <c r="H554" s="7" t="s">
        <v>33</v>
      </c>
      <c r="I554" s="5">
        <f>VLOOKUP(H554,Tabela1[],2,FALSE)*G554</f>
        <v>0</v>
      </c>
      <c r="J554" s="6" t="str">
        <f>IFERROR(G554/VLOOKUP(H554,Tabela1[],3,FALSE),"")</f>
        <v/>
      </c>
      <c r="K554" s="11" cm="1">
        <f t="array" ref="K554">VLOOKUP(MAX(_xlfn._xlws.FILTER(Tabela3[data],Tabela3[data]&lt;=Tabela2[[#This Row],[data]])),Tabela3[],2,FALSE)</f>
        <v>7.4</v>
      </c>
    </row>
    <row r="555" spans="5:11" x14ac:dyDescent="0.35">
      <c r="E555" s="4">
        <v>45670</v>
      </c>
      <c r="F555" s="3">
        <v>3</v>
      </c>
      <c r="G555" s="3">
        <v>5</v>
      </c>
      <c r="H555" s="7" t="s">
        <v>16</v>
      </c>
      <c r="I555" s="5">
        <f>VLOOKUP(H555,Tabela1[],2,FALSE)*G555</f>
        <v>17.3</v>
      </c>
      <c r="J555" s="6" t="str">
        <f>IFERROR(G555/VLOOKUP(H555,Tabela1[],3,FALSE),"")</f>
        <v/>
      </c>
      <c r="K555" s="11" cm="1">
        <f t="array" ref="K555">VLOOKUP(MAX(_xlfn._xlws.FILTER(Tabela3[data],Tabela3[data]&lt;=Tabela2[[#This Row],[data]])),Tabela3[],2,FALSE)</f>
        <v>7.4</v>
      </c>
    </row>
    <row r="556" spans="5:11" x14ac:dyDescent="0.35">
      <c r="E556" s="4">
        <v>45670</v>
      </c>
      <c r="F556" s="3">
        <v>4</v>
      </c>
      <c r="G556" s="3">
        <v>4</v>
      </c>
      <c r="H556" s="7" t="s">
        <v>16</v>
      </c>
      <c r="I556" s="5">
        <f>VLOOKUP(H556,Tabela1[],2,FALSE)*G556</f>
        <v>13.84</v>
      </c>
      <c r="J556" s="6" t="str">
        <f>IFERROR(G556/VLOOKUP(H556,Tabela1[],3,FALSE),"")</f>
        <v/>
      </c>
      <c r="K556" s="11" cm="1">
        <f t="array" ref="K556">VLOOKUP(MAX(_xlfn._xlws.FILTER(Tabela3[data],Tabela3[data]&lt;=Tabela2[[#This Row],[data]])),Tabela3[],2,FALSE)</f>
        <v>7.4</v>
      </c>
    </row>
    <row r="557" spans="5:11" x14ac:dyDescent="0.35">
      <c r="E557" s="4">
        <v>45670</v>
      </c>
      <c r="F557" s="3">
        <v>4</v>
      </c>
      <c r="G557" s="3">
        <v>210</v>
      </c>
      <c r="H557" s="7" t="s">
        <v>33</v>
      </c>
      <c r="I557" s="5">
        <f>VLOOKUP(H557,Tabela1[],2,FALSE)*G557</f>
        <v>0</v>
      </c>
      <c r="J557" s="6" t="str">
        <f>IFERROR(G557/VLOOKUP(H557,Tabela1[],3,FALSE),"")</f>
        <v/>
      </c>
      <c r="K557" s="11" cm="1">
        <f t="array" ref="K557">VLOOKUP(MAX(_xlfn._xlws.FILTER(Tabela3[data],Tabela3[data]&lt;=Tabela2[[#This Row],[data]])),Tabela3[],2,FALSE)</f>
        <v>7.4</v>
      </c>
    </row>
    <row r="558" spans="5:11" x14ac:dyDescent="0.35">
      <c r="E558" s="4">
        <v>45671</v>
      </c>
      <c r="F558" s="3">
        <v>1</v>
      </c>
      <c r="G558" s="3">
        <v>136</v>
      </c>
      <c r="H558" s="7" t="s">
        <v>33</v>
      </c>
      <c r="I558" s="5">
        <f>VLOOKUP(H558,Tabela1[],2,FALSE)*G558</f>
        <v>0</v>
      </c>
      <c r="J558" s="6" t="str">
        <f>IFERROR(G558/VLOOKUP(H558,Tabela1[],3,FALSE),"")</f>
        <v/>
      </c>
      <c r="K558" s="11" cm="1">
        <f t="array" ref="K558">VLOOKUP(MAX(_xlfn._xlws.FILTER(Tabela3[data],Tabela3[data]&lt;=Tabela2[[#This Row],[data]])),Tabela3[],2,FALSE)</f>
        <v>7.4</v>
      </c>
    </row>
    <row r="559" spans="5:11" x14ac:dyDescent="0.35">
      <c r="E559" s="4">
        <v>45671</v>
      </c>
      <c r="F559" s="3">
        <v>2</v>
      </c>
      <c r="G559" s="3">
        <v>90</v>
      </c>
      <c r="H559" s="7" t="s">
        <v>8</v>
      </c>
      <c r="I559" s="5">
        <f>VLOOKUP(H559,Tabela1[],2,FALSE)*G559</f>
        <v>343.35</v>
      </c>
      <c r="J559" s="6">
        <f>IFERROR(G559/VLOOKUP(H559,Tabela1[],3,FALSE),"")</f>
        <v>1.1857707509881423</v>
      </c>
      <c r="K559" s="11" cm="1">
        <f t="array" ref="K559">VLOOKUP(MAX(_xlfn._xlws.FILTER(Tabela3[data],Tabela3[data]&lt;=Tabela2[[#This Row],[data]])),Tabela3[],2,FALSE)</f>
        <v>7.4</v>
      </c>
    </row>
    <row r="560" spans="5:11" x14ac:dyDescent="0.35">
      <c r="E560" s="4">
        <v>45671</v>
      </c>
      <c r="F560" s="3">
        <v>3</v>
      </c>
      <c r="G560" s="3">
        <v>150</v>
      </c>
      <c r="H560" s="7" t="s">
        <v>45</v>
      </c>
      <c r="I560" s="5">
        <f>VLOOKUP(H560,Tabela1[],2,FALSE)*G560</f>
        <v>0</v>
      </c>
      <c r="J560" s="6" t="str">
        <f>IFERROR(G560/VLOOKUP(H560,Tabela1[],3,FALSE),"")</f>
        <v/>
      </c>
      <c r="K560" s="11" cm="1">
        <f t="array" ref="K560">VLOOKUP(MAX(_xlfn._xlws.FILTER(Tabela3[data],Tabela3[data]&lt;=Tabela2[[#This Row],[data]])),Tabela3[],2,FALSE)</f>
        <v>7.4</v>
      </c>
    </row>
    <row r="561" spans="5:11" x14ac:dyDescent="0.35">
      <c r="E561" s="4">
        <v>45671</v>
      </c>
      <c r="F561" s="3">
        <v>3</v>
      </c>
      <c r="G561" s="3">
        <v>6</v>
      </c>
      <c r="H561" s="7" t="s">
        <v>44</v>
      </c>
      <c r="I561" s="5">
        <f>VLOOKUP(H561,Tabela1[],2,FALSE)*G561</f>
        <v>0</v>
      </c>
      <c r="J561" s="6" t="str">
        <f>IFERROR(G561/VLOOKUP(H561,Tabela1[],3,FALSE),"")</f>
        <v/>
      </c>
      <c r="K561" s="11" cm="1">
        <f t="array" ref="K561">VLOOKUP(MAX(_xlfn._xlws.FILTER(Tabela3[data],Tabela3[data]&lt;=Tabela2[[#This Row],[data]])),Tabela3[],2,FALSE)</f>
        <v>7.4</v>
      </c>
    </row>
    <row r="562" spans="5:11" x14ac:dyDescent="0.35">
      <c r="E562" s="4">
        <v>45671</v>
      </c>
      <c r="F562" s="3">
        <v>3</v>
      </c>
      <c r="G562" s="3">
        <v>10</v>
      </c>
      <c r="H562" s="7" t="s">
        <v>47</v>
      </c>
      <c r="I562" s="5">
        <f>VLOOKUP(H562,Tabela1[],2,FALSE)*G562</f>
        <v>0</v>
      </c>
      <c r="J562" s="6" t="str">
        <f>IFERROR(G562/VLOOKUP(H562,Tabela1[],3,FALSE),"")</f>
        <v/>
      </c>
      <c r="K562" s="11" cm="1">
        <f t="array" ref="K562">VLOOKUP(MAX(_xlfn._xlws.FILTER(Tabela3[data],Tabela3[data]&lt;=Tabela2[[#This Row],[data]])),Tabela3[],2,FALSE)</f>
        <v>7.4</v>
      </c>
    </row>
    <row r="563" spans="5:11" x14ac:dyDescent="0.35">
      <c r="E563" s="4">
        <v>45671</v>
      </c>
      <c r="F563" s="3">
        <v>4</v>
      </c>
      <c r="G563" s="3">
        <v>7</v>
      </c>
      <c r="H563" s="7" t="s">
        <v>16</v>
      </c>
      <c r="I563" s="5">
        <f>VLOOKUP(H563,Tabela1[],2,FALSE)*G563</f>
        <v>24.22</v>
      </c>
      <c r="J563" s="6" t="str">
        <f>IFERROR(G563/VLOOKUP(H563,Tabela1[],3,FALSE),"")</f>
        <v/>
      </c>
      <c r="K563" s="11" cm="1">
        <f t="array" ref="K563">VLOOKUP(MAX(_xlfn._xlws.FILTER(Tabela3[data],Tabela3[data]&lt;=Tabela2[[#This Row],[data]])),Tabela3[],2,FALSE)</f>
        <v>7.4</v>
      </c>
    </row>
    <row r="564" spans="5:11" x14ac:dyDescent="0.35">
      <c r="E564" s="4">
        <v>45671</v>
      </c>
      <c r="F564" s="3">
        <v>4</v>
      </c>
      <c r="G564" s="3">
        <v>140</v>
      </c>
      <c r="H564" s="7" t="s">
        <v>30</v>
      </c>
      <c r="I564" s="5">
        <f>VLOOKUP(H564,Tabela1[],2,FALSE)*G564</f>
        <v>0</v>
      </c>
      <c r="J564" s="6" t="str">
        <f>IFERROR(G564/VLOOKUP(H564,Tabela1[],3,FALSE),"")</f>
        <v/>
      </c>
      <c r="K564" s="11" cm="1">
        <f t="array" ref="K564">VLOOKUP(MAX(_xlfn._xlws.FILTER(Tabela3[data],Tabela3[data]&lt;=Tabela2[[#This Row],[data]])),Tabela3[],2,FALSE)</f>
        <v>7.4</v>
      </c>
    </row>
    <row r="565" spans="5:11" x14ac:dyDescent="0.35">
      <c r="E565" s="4">
        <v>45672</v>
      </c>
      <c r="F565" s="3">
        <v>1</v>
      </c>
      <c r="G565" s="3">
        <v>2</v>
      </c>
      <c r="H565" s="7" t="s">
        <v>44</v>
      </c>
      <c r="I565" s="5">
        <f>VLOOKUP(H565,Tabela1[],2,FALSE)*G565</f>
        <v>0</v>
      </c>
      <c r="J565" s="6" t="str">
        <f>IFERROR(G565/VLOOKUP(H565,Tabela1[],3,FALSE),"")</f>
        <v/>
      </c>
      <c r="K565" s="11" cm="1">
        <f t="array" ref="K565">VLOOKUP(MAX(_xlfn._xlws.FILTER(Tabela3[data],Tabela3[data]&lt;=Tabela2[[#This Row],[data]])),Tabela3[],2,FALSE)</f>
        <v>7.4</v>
      </c>
    </row>
    <row r="566" spans="5:11" x14ac:dyDescent="0.35">
      <c r="E566" s="4">
        <v>45672</v>
      </c>
      <c r="F566" s="3">
        <v>1</v>
      </c>
      <c r="G566" s="3">
        <v>161</v>
      </c>
      <c r="H566" s="7" t="s">
        <v>30</v>
      </c>
      <c r="I566" s="5">
        <f>VLOOKUP(H566,Tabela1[],2,FALSE)*G566</f>
        <v>0</v>
      </c>
      <c r="J566" s="6" t="str">
        <f>IFERROR(G566/VLOOKUP(H566,Tabela1[],3,FALSE),"")</f>
        <v/>
      </c>
      <c r="K566" s="11" cm="1">
        <f t="array" ref="K566">VLOOKUP(MAX(_xlfn._xlws.FILTER(Tabela3[data],Tabela3[data]&lt;=Tabela2[[#This Row],[data]])),Tabela3[],2,FALSE)</f>
        <v>7.4</v>
      </c>
    </row>
    <row r="567" spans="5:11" x14ac:dyDescent="0.35">
      <c r="E567" s="4">
        <v>45672</v>
      </c>
      <c r="F567" s="3">
        <v>1</v>
      </c>
      <c r="G567" s="3">
        <v>10</v>
      </c>
      <c r="H567" s="7" t="s">
        <v>47</v>
      </c>
      <c r="I567" s="5">
        <f>VLOOKUP(H567,Tabela1[],2,FALSE)*G567</f>
        <v>0</v>
      </c>
      <c r="J567" s="6" t="str">
        <f>IFERROR(G567/VLOOKUP(H567,Tabela1[],3,FALSE),"")</f>
        <v/>
      </c>
      <c r="K567" s="11" cm="1">
        <f t="array" ref="K567">VLOOKUP(MAX(_xlfn._xlws.FILTER(Tabela3[data],Tabela3[data]&lt;=Tabela2[[#This Row],[data]])),Tabela3[],2,FALSE)</f>
        <v>7.4</v>
      </c>
    </row>
    <row r="568" spans="5:11" x14ac:dyDescent="0.35">
      <c r="E568" s="4">
        <v>45672</v>
      </c>
      <c r="F568" s="3">
        <v>2</v>
      </c>
      <c r="G568" s="3">
        <v>1.5</v>
      </c>
      <c r="H568" s="7" t="s">
        <v>16</v>
      </c>
      <c r="I568" s="5">
        <f>VLOOKUP(H568,Tabela1[],2,FALSE)*G568</f>
        <v>5.1899999999999995</v>
      </c>
      <c r="J568" s="6" t="str">
        <f>IFERROR(G568/VLOOKUP(H568,Tabela1[],3,FALSE),"")</f>
        <v/>
      </c>
      <c r="K568" s="11" cm="1">
        <f t="array" ref="K568">VLOOKUP(MAX(_xlfn._xlws.FILTER(Tabela3[data],Tabela3[data]&lt;=Tabela2[[#This Row],[data]])),Tabela3[],2,FALSE)</f>
        <v>7.4</v>
      </c>
    </row>
    <row r="569" spans="5:11" x14ac:dyDescent="0.35">
      <c r="E569" s="4">
        <v>45672</v>
      </c>
      <c r="F569" s="3">
        <v>2</v>
      </c>
      <c r="G569" s="3">
        <v>90</v>
      </c>
      <c r="H569" s="7" t="s">
        <v>32</v>
      </c>
      <c r="I569" s="5">
        <f>VLOOKUP(H569,Tabela1[],2,FALSE)*G569</f>
        <v>0</v>
      </c>
      <c r="J569" s="6" t="str">
        <f>IFERROR(G569/VLOOKUP(H569,Tabela1[],3,FALSE),"")</f>
        <v/>
      </c>
      <c r="K569" s="11" cm="1">
        <f t="array" ref="K569">VLOOKUP(MAX(_xlfn._xlws.FILTER(Tabela3[data],Tabela3[data]&lt;=Tabela2[[#This Row],[data]])),Tabela3[],2,FALSE)</f>
        <v>7.4</v>
      </c>
    </row>
    <row r="570" spans="5:11" x14ac:dyDescent="0.35">
      <c r="E570" s="4">
        <v>45672</v>
      </c>
      <c r="F570" s="3">
        <v>3</v>
      </c>
      <c r="G570" s="3">
        <v>75</v>
      </c>
      <c r="H570" s="7" t="s">
        <v>45</v>
      </c>
      <c r="I570" s="5">
        <f>VLOOKUP(H570,Tabela1[],2,FALSE)*G570</f>
        <v>0</v>
      </c>
      <c r="J570" s="6" t="str">
        <f>IFERROR(G570/VLOOKUP(H570,Tabela1[],3,FALSE),"")</f>
        <v/>
      </c>
      <c r="K570" s="11" cm="1">
        <f t="array" ref="K570">VLOOKUP(MAX(_xlfn._xlws.FILTER(Tabela3[data],Tabela3[data]&lt;=Tabela2[[#This Row],[data]])),Tabela3[],2,FALSE)</f>
        <v>7.4</v>
      </c>
    </row>
    <row r="571" spans="5:11" x14ac:dyDescent="0.35">
      <c r="E571" s="4">
        <v>45672</v>
      </c>
      <c r="F571" s="3">
        <v>3</v>
      </c>
      <c r="G571" s="3">
        <v>17</v>
      </c>
      <c r="H571" s="7" t="s">
        <v>42</v>
      </c>
      <c r="I571" s="5">
        <f>VLOOKUP(H571,Tabela1[],2,FALSE)*G571</f>
        <v>0</v>
      </c>
      <c r="J571" s="6" t="str">
        <f>IFERROR(G571/VLOOKUP(H571,Tabela1[],3,FALSE),"")</f>
        <v/>
      </c>
      <c r="K571" s="11" cm="1">
        <f t="array" ref="K571">VLOOKUP(MAX(_xlfn._xlws.FILTER(Tabela3[data],Tabela3[data]&lt;=Tabela2[[#This Row],[data]])),Tabela3[],2,FALSE)</f>
        <v>7.4</v>
      </c>
    </row>
    <row r="572" spans="5:11" x14ac:dyDescent="0.35">
      <c r="E572" s="4">
        <v>45672</v>
      </c>
      <c r="F572" s="3">
        <v>3</v>
      </c>
      <c r="G572" s="3">
        <v>5</v>
      </c>
      <c r="H572" s="7" t="s">
        <v>44</v>
      </c>
      <c r="I572" s="5">
        <f>VLOOKUP(H572,Tabela1[],2,FALSE)*G572</f>
        <v>0</v>
      </c>
      <c r="J572" s="6" t="str">
        <f>IFERROR(G572/VLOOKUP(H572,Tabela1[],3,FALSE),"")</f>
        <v/>
      </c>
      <c r="K572" s="11" cm="1">
        <f t="array" ref="K572">VLOOKUP(MAX(_xlfn._xlws.FILTER(Tabela3[data],Tabela3[data]&lt;=Tabela2[[#This Row],[data]])),Tabela3[],2,FALSE)</f>
        <v>7.4</v>
      </c>
    </row>
    <row r="573" spans="5:11" x14ac:dyDescent="0.35">
      <c r="E573" s="4">
        <v>45672</v>
      </c>
      <c r="F573" s="3">
        <v>3</v>
      </c>
      <c r="G573" s="3">
        <v>9</v>
      </c>
      <c r="H573" s="7" t="s">
        <v>46</v>
      </c>
      <c r="I573" s="5">
        <f>VLOOKUP(H573,Tabela1[],2,FALSE)*G573</f>
        <v>0</v>
      </c>
      <c r="J573" s="6" t="str">
        <f>IFERROR(G573/VLOOKUP(H573,Tabela1[],3,FALSE),"")</f>
        <v/>
      </c>
      <c r="K573" s="11" cm="1">
        <f t="array" ref="K573">VLOOKUP(MAX(_xlfn._xlws.FILTER(Tabela3[data],Tabela3[data]&lt;=Tabela2[[#This Row],[data]])),Tabela3[],2,FALSE)</f>
        <v>7.4</v>
      </c>
    </row>
    <row r="574" spans="5:11" x14ac:dyDescent="0.35">
      <c r="E574" s="4">
        <v>45672</v>
      </c>
      <c r="F574" s="3">
        <v>4</v>
      </c>
      <c r="G574" s="3">
        <v>90</v>
      </c>
      <c r="H574" s="7" t="s">
        <v>30</v>
      </c>
      <c r="I574" s="5">
        <f>VLOOKUP(H574,Tabela1[],2,FALSE)*G574</f>
        <v>0</v>
      </c>
      <c r="J574" s="6" t="str">
        <f>IFERROR(G574/VLOOKUP(H574,Tabela1[],3,FALSE),"")</f>
        <v/>
      </c>
      <c r="K574" s="11" cm="1">
        <f t="array" ref="K574">VLOOKUP(MAX(_xlfn._xlws.FILTER(Tabela3[data],Tabela3[data]&lt;=Tabela2[[#This Row],[data]])),Tabela3[],2,FALSE)</f>
        <v>7.4</v>
      </c>
    </row>
    <row r="575" spans="5:11" x14ac:dyDescent="0.35">
      <c r="E575" s="4">
        <v>45672</v>
      </c>
      <c r="F575" s="3">
        <v>4</v>
      </c>
      <c r="G575" s="3">
        <v>4</v>
      </c>
      <c r="H575" s="7" t="s">
        <v>44</v>
      </c>
      <c r="I575" s="5">
        <f>VLOOKUP(H575,Tabela1[],2,FALSE)*G575</f>
        <v>0</v>
      </c>
      <c r="J575" s="6" t="str">
        <f>IFERROR(G575/VLOOKUP(H575,Tabela1[],3,FALSE),"")</f>
        <v/>
      </c>
      <c r="K575" s="11" cm="1">
        <f t="array" ref="K575">VLOOKUP(MAX(_xlfn._xlws.FILTER(Tabela3[data],Tabela3[data]&lt;=Tabela2[[#This Row],[data]])),Tabela3[],2,FALSE)</f>
        <v>7.4</v>
      </c>
    </row>
    <row r="576" spans="5:11" x14ac:dyDescent="0.35">
      <c r="E576" s="4">
        <v>45672</v>
      </c>
      <c r="F576" s="3">
        <v>4</v>
      </c>
      <c r="G576" s="3">
        <v>120</v>
      </c>
      <c r="H576" s="7" t="s">
        <v>26</v>
      </c>
      <c r="I576" s="5">
        <f>VLOOKUP(H576,Tabela1[],2,FALSE)*G576</f>
        <v>0</v>
      </c>
      <c r="J576" s="6">
        <f>IFERROR(G576/VLOOKUP(H576,Tabela1[],3,FALSE),"")</f>
        <v>0.49382716049382713</v>
      </c>
      <c r="K576" s="11" cm="1">
        <f t="array" ref="K576">VLOOKUP(MAX(_xlfn._xlws.FILTER(Tabela3[data],Tabela3[data]&lt;=Tabela2[[#This Row],[data]])),Tabela3[],2,FALSE)</f>
        <v>7.4</v>
      </c>
    </row>
    <row r="577" spans="5:11" x14ac:dyDescent="0.35">
      <c r="E577" s="4">
        <v>45673</v>
      </c>
      <c r="F577" s="3">
        <v>1</v>
      </c>
      <c r="G577" s="3">
        <v>2</v>
      </c>
      <c r="H577" s="7" t="s">
        <v>44</v>
      </c>
      <c r="I577" s="5">
        <f>VLOOKUP(H577,Tabela1[],2,FALSE)*G577</f>
        <v>0</v>
      </c>
      <c r="J577" s="6" t="str">
        <f>IFERROR(G577/VLOOKUP(H577,Tabela1[],3,FALSE),"")</f>
        <v/>
      </c>
      <c r="K577" s="11" cm="1">
        <f t="array" ref="K577">VLOOKUP(MAX(_xlfn._xlws.FILTER(Tabela3[data],Tabela3[data]&lt;=Tabela2[[#This Row],[data]])),Tabela3[],2,FALSE)</f>
        <v>7.4</v>
      </c>
    </row>
    <row r="578" spans="5:11" x14ac:dyDescent="0.35">
      <c r="E578" s="4">
        <v>45673</v>
      </c>
      <c r="F578" s="3">
        <v>1</v>
      </c>
      <c r="G578" s="3">
        <v>140</v>
      </c>
      <c r="H578" s="7" t="s">
        <v>26</v>
      </c>
      <c r="I578" s="5">
        <f>VLOOKUP(H578,Tabela1[],2,FALSE)*G578</f>
        <v>0</v>
      </c>
      <c r="J578" s="6">
        <f>IFERROR(G578/VLOOKUP(H578,Tabela1[],3,FALSE),"")</f>
        <v>0.5761316872427984</v>
      </c>
      <c r="K578" s="11" cm="1">
        <f t="array" ref="K578">VLOOKUP(MAX(_xlfn._xlws.FILTER(Tabela3[data],Tabela3[data]&lt;=Tabela2[[#This Row],[data]])),Tabela3[],2,FALSE)</f>
        <v>7.4</v>
      </c>
    </row>
    <row r="579" spans="5:11" x14ac:dyDescent="0.35">
      <c r="E579" s="4">
        <v>45673</v>
      </c>
      <c r="F579" s="3">
        <v>1</v>
      </c>
      <c r="G579" s="3">
        <v>9</v>
      </c>
      <c r="H579" s="7" t="s">
        <v>46</v>
      </c>
      <c r="I579" s="5">
        <f>VLOOKUP(H579,Tabela1[],2,FALSE)*G579</f>
        <v>0</v>
      </c>
      <c r="J579" s="6" t="str">
        <f>IFERROR(G579/VLOOKUP(H579,Tabela1[],3,FALSE),"")</f>
        <v/>
      </c>
      <c r="K579" s="11" cm="1">
        <f t="array" ref="K579">VLOOKUP(MAX(_xlfn._xlws.FILTER(Tabela3[data],Tabela3[data]&lt;=Tabela2[[#This Row],[data]])),Tabela3[],2,FALSE)</f>
        <v>7.4</v>
      </c>
    </row>
    <row r="580" spans="5:11" x14ac:dyDescent="0.35">
      <c r="E580" s="4">
        <v>45673</v>
      </c>
      <c r="F580" s="3">
        <v>2</v>
      </c>
      <c r="G580" s="3">
        <v>100</v>
      </c>
      <c r="H580" s="7" t="s">
        <v>8</v>
      </c>
      <c r="I580" s="5">
        <f>VLOOKUP(H580,Tabela1[],2,FALSE)*G580</f>
        <v>381.5</v>
      </c>
      <c r="J580" s="6">
        <f>IFERROR(G580/VLOOKUP(H580,Tabela1[],3,FALSE),"")</f>
        <v>1.3175230566534917</v>
      </c>
      <c r="K580" s="11" cm="1">
        <f t="array" ref="K580">VLOOKUP(MAX(_xlfn._xlws.FILTER(Tabela3[data],Tabela3[data]&lt;=Tabela2[[#This Row],[data]])),Tabela3[],2,FALSE)</f>
        <v>7.4</v>
      </c>
    </row>
    <row r="581" spans="5:11" x14ac:dyDescent="0.35">
      <c r="E581" s="4">
        <v>45673</v>
      </c>
      <c r="F581" s="3">
        <v>3</v>
      </c>
      <c r="G581" s="3">
        <v>10</v>
      </c>
      <c r="H581" s="7" t="s">
        <v>47</v>
      </c>
      <c r="I581" s="5">
        <f>VLOOKUP(H581,Tabela1[],2,FALSE)*G581</f>
        <v>0</v>
      </c>
      <c r="J581" s="6" t="str">
        <f>IFERROR(G581/VLOOKUP(H581,Tabela1[],3,FALSE),"")</f>
        <v/>
      </c>
      <c r="K581" s="11" cm="1">
        <f t="array" ref="K581">VLOOKUP(MAX(_xlfn._xlws.FILTER(Tabela3[data],Tabela3[data]&lt;=Tabela2[[#This Row],[data]])),Tabela3[],2,FALSE)</f>
        <v>7.4</v>
      </c>
    </row>
    <row r="582" spans="5:11" x14ac:dyDescent="0.35">
      <c r="E582" s="4">
        <v>45673</v>
      </c>
      <c r="F582" s="3">
        <v>3</v>
      </c>
      <c r="G582" s="3">
        <v>150</v>
      </c>
      <c r="H582" s="7" t="s">
        <v>45</v>
      </c>
      <c r="I582" s="5">
        <f>VLOOKUP(H582,Tabela1[],2,FALSE)*G582</f>
        <v>0</v>
      </c>
      <c r="J582" s="6" t="str">
        <f>IFERROR(G582/VLOOKUP(H582,Tabela1[],3,FALSE),"")</f>
        <v/>
      </c>
      <c r="K582" s="11" cm="1">
        <f t="array" ref="K582">VLOOKUP(MAX(_xlfn._xlws.FILTER(Tabela3[data],Tabela3[data]&lt;=Tabela2[[#This Row],[data]])),Tabela3[],2,FALSE)</f>
        <v>7.4</v>
      </c>
    </row>
    <row r="583" spans="5:11" x14ac:dyDescent="0.35">
      <c r="E583" s="4">
        <v>45673</v>
      </c>
      <c r="F583" s="3">
        <v>3</v>
      </c>
      <c r="G583" s="3">
        <v>2</v>
      </c>
      <c r="H583" s="7" t="s">
        <v>44</v>
      </c>
      <c r="I583" s="5">
        <f>VLOOKUP(H583,Tabela1[],2,FALSE)*G583</f>
        <v>0</v>
      </c>
      <c r="J583" s="6" t="str">
        <f>IFERROR(G583/VLOOKUP(H583,Tabela1[],3,FALSE),"")</f>
        <v/>
      </c>
      <c r="K583" s="11" cm="1">
        <f t="array" ref="K583">VLOOKUP(MAX(_xlfn._xlws.FILTER(Tabela3[data],Tabela3[data]&lt;=Tabela2[[#This Row],[data]])),Tabela3[],2,FALSE)</f>
        <v>7.4</v>
      </c>
    </row>
    <row r="584" spans="5:11" x14ac:dyDescent="0.35">
      <c r="E584" s="4">
        <v>45673</v>
      </c>
      <c r="F584" s="3">
        <v>4</v>
      </c>
      <c r="G584" s="3">
        <v>144</v>
      </c>
      <c r="H584" s="7" t="s">
        <v>26</v>
      </c>
      <c r="I584" s="5">
        <f>VLOOKUP(H584,Tabela1[],2,FALSE)*G584</f>
        <v>0</v>
      </c>
      <c r="J584" s="6">
        <f>IFERROR(G584/VLOOKUP(H584,Tabela1[],3,FALSE),"")</f>
        <v>0.59259259259259256</v>
      </c>
      <c r="K584" s="11" cm="1">
        <f t="array" ref="K584">VLOOKUP(MAX(_xlfn._xlws.FILTER(Tabela3[data],Tabela3[data]&lt;=Tabela2[[#This Row],[data]])),Tabela3[],2,FALSE)</f>
        <v>7.4</v>
      </c>
    </row>
    <row r="585" spans="5:11" x14ac:dyDescent="0.35">
      <c r="E585" s="4">
        <v>45674</v>
      </c>
      <c r="F585" s="3">
        <v>1</v>
      </c>
      <c r="G585" s="3">
        <v>2</v>
      </c>
      <c r="H585" s="7" t="s">
        <v>16</v>
      </c>
      <c r="I585" s="5">
        <f>VLOOKUP(H585,Tabela1[],2,FALSE)*G585</f>
        <v>6.92</v>
      </c>
      <c r="J585" s="6" t="str">
        <f>IFERROR(G585/VLOOKUP(H585,Tabela1[],3,FALSE),"")</f>
        <v/>
      </c>
      <c r="K585" s="11" cm="1">
        <f t="array" ref="K585">VLOOKUP(MAX(_xlfn._xlws.FILTER(Tabela3[data],Tabela3[data]&lt;=Tabela2[[#This Row],[data]])),Tabela3[],2,FALSE)</f>
        <v>7.4</v>
      </c>
    </row>
    <row r="586" spans="5:11" x14ac:dyDescent="0.35">
      <c r="E586" s="4">
        <v>45674</v>
      </c>
      <c r="F586" s="3">
        <v>1</v>
      </c>
      <c r="G586" s="3">
        <v>140</v>
      </c>
      <c r="H586" s="7" t="s">
        <v>27</v>
      </c>
      <c r="I586" s="5">
        <f>VLOOKUP(H586,Tabela1[],2,FALSE)*G586</f>
        <v>0</v>
      </c>
      <c r="J586" s="6" t="str">
        <f>IFERROR(G586/VLOOKUP(H586,Tabela1[],3,FALSE),"")</f>
        <v/>
      </c>
      <c r="K586" s="11" cm="1">
        <f t="array" ref="K586">VLOOKUP(MAX(_xlfn._xlws.FILTER(Tabela3[data],Tabela3[data]&lt;=Tabela2[[#This Row],[data]])),Tabela3[],2,FALSE)</f>
        <v>7.4</v>
      </c>
    </row>
    <row r="587" spans="5:11" x14ac:dyDescent="0.35">
      <c r="E587" s="4">
        <v>45674</v>
      </c>
      <c r="F587" s="3">
        <v>1</v>
      </c>
      <c r="G587" s="3">
        <v>9</v>
      </c>
      <c r="H587" s="7" t="s">
        <v>46</v>
      </c>
      <c r="I587" s="5">
        <f>VLOOKUP(H587,Tabela1[],2,FALSE)*G587</f>
        <v>0</v>
      </c>
      <c r="J587" s="6" t="str">
        <f>IFERROR(G587/VLOOKUP(H587,Tabela1[],3,FALSE),"")</f>
        <v/>
      </c>
      <c r="K587" s="11" cm="1">
        <f t="array" ref="K587">VLOOKUP(MAX(_xlfn._xlws.FILTER(Tabela3[data],Tabela3[data]&lt;=Tabela2[[#This Row],[data]])),Tabela3[],2,FALSE)</f>
        <v>7.4</v>
      </c>
    </row>
    <row r="588" spans="5:11" x14ac:dyDescent="0.35">
      <c r="E588" s="4">
        <v>45674</v>
      </c>
      <c r="F588" s="3">
        <v>2</v>
      </c>
      <c r="G588" s="3">
        <v>3</v>
      </c>
      <c r="H588" s="7" t="s">
        <v>48</v>
      </c>
      <c r="I588" s="5">
        <f>VLOOKUP(H588,Tabela1[],2,FALSE)*G588</f>
        <v>0</v>
      </c>
      <c r="J588" s="6" t="str">
        <f>IFERROR(G588/VLOOKUP(H588,Tabela1[],3,FALSE),"")</f>
        <v/>
      </c>
      <c r="K588" s="11" cm="1">
        <f t="array" ref="K588">VLOOKUP(MAX(_xlfn._xlws.FILTER(Tabela3[data],Tabela3[data]&lt;=Tabela2[[#This Row],[data]])),Tabela3[],2,FALSE)</f>
        <v>7.4</v>
      </c>
    </row>
    <row r="589" spans="5:11" x14ac:dyDescent="0.35">
      <c r="E589" s="4">
        <v>45674</v>
      </c>
      <c r="F589" s="3">
        <v>2</v>
      </c>
      <c r="G589" s="3">
        <v>57</v>
      </c>
      <c r="H589" s="7" t="s">
        <v>8</v>
      </c>
      <c r="I589" s="5">
        <f>VLOOKUP(H589,Tabela1[],2,FALSE)*G589</f>
        <v>217.45499999999998</v>
      </c>
      <c r="J589" s="6">
        <f>IFERROR(G589/VLOOKUP(H589,Tabela1[],3,FALSE),"")</f>
        <v>0.75098814229249022</v>
      </c>
      <c r="K589" s="11" cm="1">
        <f t="array" ref="K589">VLOOKUP(MAX(_xlfn._xlws.FILTER(Tabela3[data],Tabela3[data]&lt;=Tabela2[[#This Row],[data]])),Tabela3[],2,FALSE)</f>
        <v>7.4</v>
      </c>
    </row>
    <row r="590" spans="5:11" x14ac:dyDescent="0.35">
      <c r="E590" s="4">
        <v>45674</v>
      </c>
      <c r="F590" s="3">
        <v>3</v>
      </c>
      <c r="G590" s="3">
        <v>164</v>
      </c>
      <c r="H590" s="7" t="s">
        <v>85</v>
      </c>
      <c r="I590" s="5">
        <f>VLOOKUP(H590,Tabela1[],2,FALSE)*G590</f>
        <v>0</v>
      </c>
      <c r="J590" s="6" t="str">
        <f>IFERROR(G590/VLOOKUP(H590,Tabela1[],3,FALSE),"")</f>
        <v/>
      </c>
      <c r="K590" s="11" cm="1">
        <f t="array" ref="K590">VLOOKUP(MAX(_xlfn._xlws.FILTER(Tabela3[data],Tabela3[data]&lt;=Tabela2[[#This Row],[data]])),Tabela3[],2,FALSE)</f>
        <v>7.4</v>
      </c>
    </row>
    <row r="591" spans="5:11" x14ac:dyDescent="0.35">
      <c r="E591" s="4">
        <v>45674</v>
      </c>
      <c r="F591" s="3">
        <v>3</v>
      </c>
      <c r="G591" s="3">
        <v>5</v>
      </c>
      <c r="H591" s="7" t="s">
        <v>16</v>
      </c>
      <c r="I591" s="5">
        <f>VLOOKUP(H591,Tabela1[],2,FALSE)*G591</f>
        <v>17.3</v>
      </c>
      <c r="J591" s="6" t="str">
        <f>IFERROR(G591/VLOOKUP(H591,Tabela1[],3,FALSE),"")</f>
        <v/>
      </c>
      <c r="K591" s="11" cm="1">
        <f t="array" ref="K591">VLOOKUP(MAX(_xlfn._xlws.FILTER(Tabela3[data],Tabela3[data]&lt;=Tabela2[[#This Row],[data]])),Tabela3[],2,FALSE)</f>
        <v>7.4</v>
      </c>
    </row>
    <row r="592" spans="5:11" x14ac:dyDescent="0.35">
      <c r="E592" s="4">
        <v>45674</v>
      </c>
      <c r="F592" s="3">
        <v>3</v>
      </c>
      <c r="G592" s="3">
        <v>4</v>
      </c>
      <c r="H592" s="7" t="s">
        <v>48</v>
      </c>
      <c r="I592" s="5">
        <f>VLOOKUP(H592,Tabela1[],2,FALSE)*G592</f>
        <v>0</v>
      </c>
      <c r="J592" s="6" t="str">
        <f>IFERROR(G592/VLOOKUP(H592,Tabela1[],3,FALSE),"")</f>
        <v/>
      </c>
      <c r="K592" s="11" cm="1">
        <f t="array" ref="K592">VLOOKUP(MAX(_xlfn._xlws.FILTER(Tabela3[data],Tabela3[data]&lt;=Tabela2[[#This Row],[data]])),Tabela3[],2,FALSE)</f>
        <v>7.4</v>
      </c>
    </row>
    <row r="593" spans="5:11" x14ac:dyDescent="0.35">
      <c r="E593" s="4">
        <v>45674</v>
      </c>
      <c r="F593" s="3">
        <v>4</v>
      </c>
      <c r="G593" s="3">
        <v>10</v>
      </c>
      <c r="H593" s="7" t="s">
        <v>16</v>
      </c>
      <c r="I593" s="5">
        <f>VLOOKUP(H593,Tabela1[],2,FALSE)*G593</f>
        <v>34.6</v>
      </c>
      <c r="J593" s="6" t="str">
        <f>IFERROR(G593/VLOOKUP(H593,Tabela1[],3,FALSE),"")</f>
        <v/>
      </c>
      <c r="K593" s="11" cm="1">
        <f t="array" ref="K593">VLOOKUP(MAX(_xlfn._xlws.FILTER(Tabela3[data],Tabela3[data]&lt;=Tabela2[[#This Row],[data]])),Tabela3[],2,FALSE)</f>
        <v>7.4</v>
      </c>
    </row>
    <row r="594" spans="5:11" x14ac:dyDescent="0.35">
      <c r="E594" s="4">
        <v>45674</v>
      </c>
      <c r="F594" s="3">
        <v>4</v>
      </c>
      <c r="G594" s="3">
        <v>164</v>
      </c>
      <c r="H594" s="7" t="s">
        <v>27</v>
      </c>
      <c r="I594" s="5">
        <f>VLOOKUP(H594,Tabela1[],2,FALSE)*G594</f>
        <v>0</v>
      </c>
      <c r="J594" s="6" t="str">
        <f>IFERROR(G594/VLOOKUP(H594,Tabela1[],3,FALSE),"")</f>
        <v/>
      </c>
      <c r="K594" s="11" cm="1">
        <f t="array" ref="K594">VLOOKUP(MAX(_xlfn._xlws.FILTER(Tabela3[data],Tabela3[data]&lt;=Tabela2[[#This Row],[data]])),Tabela3[],2,FALSE)</f>
        <v>7.4</v>
      </c>
    </row>
    <row r="595" spans="5:11" x14ac:dyDescent="0.35">
      <c r="E595" s="4">
        <v>45675</v>
      </c>
      <c r="F595" s="3">
        <v>1</v>
      </c>
      <c r="G595" s="3">
        <v>2</v>
      </c>
      <c r="H595" s="7" t="s">
        <v>48</v>
      </c>
      <c r="I595" s="5">
        <f>VLOOKUP(H595,Tabela1[],2,FALSE)*G595</f>
        <v>0</v>
      </c>
      <c r="J595" s="6" t="str">
        <f>IFERROR(G595/VLOOKUP(H595,Tabela1[],3,FALSE),"")</f>
        <v/>
      </c>
      <c r="K595" s="11" cm="1">
        <f t="array" ref="K595">VLOOKUP(MAX(_xlfn._xlws.FILTER(Tabela3[data],Tabela3[data]&lt;=Tabela2[[#This Row],[data]])),Tabela3[],2,FALSE)</f>
        <v>7.7</v>
      </c>
    </row>
    <row r="596" spans="5:11" x14ac:dyDescent="0.35">
      <c r="E596" s="4">
        <v>45675</v>
      </c>
      <c r="F596" s="3">
        <v>1</v>
      </c>
      <c r="G596" s="3">
        <v>96</v>
      </c>
      <c r="H596" s="7" t="s">
        <v>27</v>
      </c>
      <c r="I596" s="5">
        <f>VLOOKUP(H596,Tabela1[],2,FALSE)*G596</f>
        <v>0</v>
      </c>
      <c r="J596" s="6" t="str">
        <f>IFERROR(G596/VLOOKUP(H596,Tabela1[],3,FALSE),"")</f>
        <v/>
      </c>
      <c r="K596" s="11" cm="1">
        <f t="array" ref="K596">VLOOKUP(MAX(_xlfn._xlws.FILTER(Tabela3[data],Tabela3[data]&lt;=Tabela2[[#This Row],[data]])),Tabela3[],2,FALSE)</f>
        <v>7.7</v>
      </c>
    </row>
    <row r="597" spans="5:11" x14ac:dyDescent="0.35">
      <c r="E597" s="4">
        <v>45675</v>
      </c>
      <c r="F597" s="3">
        <v>1</v>
      </c>
      <c r="G597" s="3">
        <v>2</v>
      </c>
      <c r="H597" s="7" t="s">
        <v>48</v>
      </c>
      <c r="I597" s="5">
        <f>VLOOKUP(H597,Tabela1[],2,FALSE)*G597</f>
        <v>0</v>
      </c>
      <c r="J597" s="6" t="str">
        <f>IFERROR(G597/VLOOKUP(H597,Tabela1[],3,FALSE),"")</f>
        <v/>
      </c>
      <c r="K597" s="11" cm="1">
        <f t="array" ref="K597">VLOOKUP(MAX(_xlfn._xlws.FILTER(Tabela3[data],Tabela3[data]&lt;=Tabela2[[#This Row],[data]])),Tabela3[],2,FALSE)</f>
        <v>7.7</v>
      </c>
    </row>
    <row r="598" spans="5:11" x14ac:dyDescent="0.35">
      <c r="E598" s="4">
        <v>45675</v>
      </c>
      <c r="F598" s="3">
        <v>2</v>
      </c>
      <c r="G598" s="3">
        <v>3</v>
      </c>
      <c r="H598" s="7" t="s">
        <v>48</v>
      </c>
      <c r="I598" s="5">
        <f>VLOOKUP(H598,Tabela1[],2,FALSE)*G598</f>
        <v>0</v>
      </c>
      <c r="J598" s="6" t="str">
        <f>IFERROR(G598/VLOOKUP(H598,Tabela1[],3,FALSE),"")</f>
        <v/>
      </c>
      <c r="K598" s="11" cm="1">
        <f t="array" ref="K598">VLOOKUP(MAX(_xlfn._xlws.FILTER(Tabela3[data],Tabela3[data]&lt;=Tabela2[[#This Row],[data]])),Tabela3[],2,FALSE)</f>
        <v>7.7</v>
      </c>
    </row>
    <row r="599" spans="5:11" x14ac:dyDescent="0.35">
      <c r="E599" s="4">
        <v>45675</v>
      </c>
      <c r="F599" s="3">
        <v>2</v>
      </c>
      <c r="G599" s="3">
        <v>60</v>
      </c>
      <c r="H599" s="7" t="s">
        <v>8</v>
      </c>
      <c r="I599" s="5">
        <f>VLOOKUP(H599,Tabela1[],2,FALSE)*G599</f>
        <v>228.9</v>
      </c>
      <c r="J599" s="6">
        <f>IFERROR(G599/VLOOKUP(H599,Tabela1[],3,FALSE),"")</f>
        <v>0.79051383399209496</v>
      </c>
      <c r="K599" s="11" cm="1">
        <f t="array" ref="K599">VLOOKUP(MAX(_xlfn._xlws.FILTER(Tabela3[data],Tabela3[data]&lt;=Tabela2[[#This Row],[data]])),Tabela3[],2,FALSE)</f>
        <v>7.7</v>
      </c>
    </row>
    <row r="600" spans="5:11" x14ac:dyDescent="0.35">
      <c r="E600" s="4">
        <v>45675</v>
      </c>
      <c r="F600" s="3">
        <v>3</v>
      </c>
      <c r="G600" s="3">
        <v>139</v>
      </c>
      <c r="H600" s="7" t="s">
        <v>85</v>
      </c>
      <c r="I600" s="5">
        <f>VLOOKUP(H600,Tabela1[],2,FALSE)*G600</f>
        <v>0</v>
      </c>
      <c r="J600" s="6" t="str">
        <f>IFERROR(G600/VLOOKUP(H600,Tabela1[],3,FALSE),"")</f>
        <v/>
      </c>
      <c r="K600" s="11" cm="1">
        <f t="array" ref="K600">VLOOKUP(MAX(_xlfn._xlws.FILTER(Tabela3[data],Tabela3[data]&lt;=Tabela2[[#This Row],[data]])),Tabela3[],2,FALSE)</f>
        <v>7.7</v>
      </c>
    </row>
    <row r="601" spans="5:11" x14ac:dyDescent="0.35">
      <c r="E601" s="4">
        <v>45675</v>
      </c>
      <c r="F601" s="3">
        <v>3</v>
      </c>
      <c r="G601" s="3">
        <v>6</v>
      </c>
      <c r="H601" s="7" t="s">
        <v>48</v>
      </c>
      <c r="I601" s="5">
        <f>VLOOKUP(H601,Tabela1[],2,FALSE)*G601</f>
        <v>0</v>
      </c>
      <c r="J601" s="6" t="str">
        <f>IFERROR(G601/VLOOKUP(H601,Tabela1[],3,FALSE),"")</f>
        <v/>
      </c>
      <c r="K601" s="11" cm="1">
        <f t="array" ref="K601">VLOOKUP(MAX(_xlfn._xlws.FILTER(Tabela3[data],Tabela3[data]&lt;=Tabela2[[#This Row],[data]])),Tabela3[],2,FALSE)</f>
        <v>7.7</v>
      </c>
    </row>
    <row r="602" spans="5:11" x14ac:dyDescent="0.35">
      <c r="E602" s="4">
        <v>45675</v>
      </c>
      <c r="F602" s="3">
        <v>4</v>
      </c>
      <c r="G602" s="3">
        <v>19</v>
      </c>
      <c r="H602" s="7" t="s">
        <v>27</v>
      </c>
      <c r="I602" s="5">
        <f>VLOOKUP(H602,Tabela1[],2,FALSE)*G602</f>
        <v>0</v>
      </c>
      <c r="J602" s="6" t="str">
        <f>IFERROR(G602/VLOOKUP(H602,Tabela1[],3,FALSE),"")</f>
        <v/>
      </c>
      <c r="K602" s="11" cm="1">
        <f t="array" ref="K602">VLOOKUP(MAX(_xlfn._xlws.FILTER(Tabela3[data],Tabela3[data]&lt;=Tabela2[[#This Row],[data]])),Tabela3[],2,FALSE)</f>
        <v>7.7</v>
      </c>
    </row>
    <row r="603" spans="5:11" x14ac:dyDescent="0.35">
      <c r="E603" s="4">
        <v>45675</v>
      </c>
      <c r="F603" s="3">
        <v>4</v>
      </c>
      <c r="G603" s="3">
        <v>80</v>
      </c>
      <c r="H603" s="7" t="s">
        <v>34</v>
      </c>
      <c r="I603" s="5">
        <f>VLOOKUP(H603,Tabela1[],2,FALSE)*G603</f>
        <v>0</v>
      </c>
      <c r="J603" s="6" t="str">
        <f>IFERROR(G603/VLOOKUP(H603,Tabela1[],3,FALSE),"")</f>
        <v/>
      </c>
      <c r="K603" s="11" cm="1">
        <f t="array" ref="K603">VLOOKUP(MAX(_xlfn._xlws.FILTER(Tabela3[data],Tabela3[data]&lt;=Tabela2[[#This Row],[data]])),Tabela3[],2,FALSE)</f>
        <v>7.7</v>
      </c>
    </row>
    <row r="604" spans="5:11" x14ac:dyDescent="0.35">
      <c r="E604" s="4">
        <v>45675</v>
      </c>
      <c r="F604" s="3">
        <v>4</v>
      </c>
      <c r="G604" s="3">
        <v>6</v>
      </c>
      <c r="H604" s="7" t="s">
        <v>48</v>
      </c>
      <c r="I604" s="5">
        <f>VLOOKUP(H604,Tabela1[],2,FALSE)*G604</f>
        <v>0</v>
      </c>
      <c r="J604" s="6" t="str">
        <f>IFERROR(G604/VLOOKUP(H604,Tabela1[],3,FALSE),"")</f>
        <v/>
      </c>
      <c r="K604" s="11" cm="1">
        <f t="array" ref="K604">VLOOKUP(MAX(_xlfn._xlws.FILTER(Tabela3[data],Tabela3[data]&lt;=Tabela2[[#This Row],[data]])),Tabela3[],2,FALSE)</f>
        <v>7.7</v>
      </c>
    </row>
    <row r="605" spans="5:11" x14ac:dyDescent="0.35">
      <c r="E605" s="4">
        <v>45675</v>
      </c>
      <c r="F605" s="3">
        <v>4</v>
      </c>
      <c r="G605" s="3">
        <v>80</v>
      </c>
      <c r="H605" s="7" t="s">
        <v>34</v>
      </c>
      <c r="I605" s="5">
        <f>VLOOKUP(H605,Tabela1[],2,FALSE)*G605</f>
        <v>0</v>
      </c>
      <c r="J605" s="6" t="str">
        <f>IFERROR(G605/VLOOKUP(H605,Tabela1[],3,FALSE),"")</f>
        <v/>
      </c>
      <c r="K605" s="11" cm="1">
        <f t="array" ref="K605">VLOOKUP(MAX(_xlfn._xlws.FILTER(Tabela3[data],Tabela3[data]&lt;=Tabela2[[#This Row],[data]])),Tabela3[],2,FALSE)</f>
        <v>7.7</v>
      </c>
    </row>
    <row r="606" spans="5:11" x14ac:dyDescent="0.35">
      <c r="E606" s="4">
        <v>45676</v>
      </c>
      <c r="F606" s="3">
        <v>1</v>
      </c>
      <c r="G606" s="3">
        <v>3</v>
      </c>
      <c r="H606" s="7" t="s">
        <v>48</v>
      </c>
      <c r="I606" s="5">
        <f>VLOOKUP(H606,Tabela1[],2,FALSE)*G606</f>
        <v>0</v>
      </c>
      <c r="J606" s="6" t="str">
        <f>IFERROR(G606/VLOOKUP(H606,Tabela1[],3,FALSE),"")</f>
        <v/>
      </c>
      <c r="K606" s="11" cm="1">
        <f t="array" ref="K606">VLOOKUP(MAX(_xlfn._xlws.FILTER(Tabela3[data],Tabela3[data]&lt;=Tabela2[[#This Row],[data]])),Tabela3[],2,FALSE)</f>
        <v>7.7</v>
      </c>
    </row>
    <row r="607" spans="5:11" x14ac:dyDescent="0.35">
      <c r="E607" s="4">
        <v>45676</v>
      </c>
      <c r="F607" s="3">
        <v>1</v>
      </c>
      <c r="G607" s="3">
        <v>130</v>
      </c>
      <c r="H607" s="7" t="s">
        <v>34</v>
      </c>
      <c r="I607" s="5">
        <f>VLOOKUP(H607,Tabela1[],2,FALSE)*G607</f>
        <v>0</v>
      </c>
      <c r="J607" s="6" t="str">
        <f>IFERROR(G607/VLOOKUP(H607,Tabela1[],3,FALSE),"")</f>
        <v/>
      </c>
      <c r="K607" s="11" cm="1">
        <f t="array" ref="K607">VLOOKUP(MAX(_xlfn._xlws.FILTER(Tabela3[data],Tabela3[data]&lt;=Tabela2[[#This Row],[data]])),Tabela3[],2,FALSE)</f>
        <v>7.7</v>
      </c>
    </row>
    <row r="608" spans="5:11" x14ac:dyDescent="0.35">
      <c r="E608" s="4">
        <v>45676</v>
      </c>
      <c r="F608" s="3">
        <v>1</v>
      </c>
      <c r="G608" s="3">
        <f>2/3</f>
        <v>0.66666666666666663</v>
      </c>
      <c r="H608" s="7" t="s">
        <v>49</v>
      </c>
      <c r="I608" s="5">
        <f>VLOOKUP(H608,Tabela1[],2,FALSE)*G608</f>
        <v>0</v>
      </c>
      <c r="J608" s="6" t="str">
        <f>IFERROR(G608/VLOOKUP(H608,Tabela1[],3,FALSE),"")</f>
        <v/>
      </c>
      <c r="K608" s="11" cm="1">
        <f t="array" ref="K608">VLOOKUP(MAX(_xlfn._xlws.FILTER(Tabela3[data],Tabela3[data]&lt;=Tabela2[[#This Row],[data]])),Tabela3[],2,FALSE)</f>
        <v>7.7</v>
      </c>
    </row>
    <row r="609" spans="5:11" x14ac:dyDescent="0.35">
      <c r="E609" s="4">
        <v>45676</v>
      </c>
      <c r="F609" s="3">
        <v>2</v>
      </c>
      <c r="G609" s="3">
        <v>60</v>
      </c>
      <c r="H609" s="7" t="s">
        <v>8</v>
      </c>
      <c r="I609" s="5">
        <f>VLOOKUP(H609,Tabela1[],2,FALSE)*G609</f>
        <v>228.9</v>
      </c>
      <c r="J609" s="6">
        <f>IFERROR(G609/VLOOKUP(H609,Tabela1[],3,FALSE),"")</f>
        <v>0.79051383399209496</v>
      </c>
      <c r="K609" s="11" cm="1">
        <f t="array" ref="K609">VLOOKUP(MAX(_xlfn._xlws.FILTER(Tabela3[data],Tabela3[data]&lt;=Tabela2[[#This Row],[data]])),Tabela3[],2,FALSE)</f>
        <v>7.7</v>
      </c>
    </row>
    <row r="610" spans="5:11" x14ac:dyDescent="0.35">
      <c r="E610" s="4">
        <v>45676</v>
      </c>
      <c r="F610" s="3">
        <v>3</v>
      </c>
      <c r="G610" s="3">
        <v>183</v>
      </c>
      <c r="H610" s="7" t="s">
        <v>85</v>
      </c>
      <c r="I610" s="5">
        <f>VLOOKUP(H610,Tabela1[],2,FALSE)*G610</f>
        <v>0</v>
      </c>
      <c r="J610" s="6" t="str">
        <f>IFERROR(G610/VLOOKUP(H610,Tabela1[],3,FALSE),"")</f>
        <v/>
      </c>
      <c r="K610" s="11" cm="1">
        <f t="array" ref="K610">VLOOKUP(MAX(_xlfn._xlws.FILTER(Tabela3[data],Tabela3[data]&lt;=Tabela2[[#This Row],[data]])),Tabela3[],2,FALSE)</f>
        <v>7.7</v>
      </c>
    </row>
    <row r="611" spans="5:11" x14ac:dyDescent="0.35">
      <c r="E611" s="4">
        <v>45676</v>
      </c>
      <c r="F611" s="3">
        <v>3</v>
      </c>
      <c r="G611" s="3">
        <v>3</v>
      </c>
      <c r="H611" s="7" t="s">
        <v>48</v>
      </c>
      <c r="I611" s="5">
        <f>VLOOKUP(H611,Tabela1[],2,FALSE)*G611</f>
        <v>0</v>
      </c>
      <c r="J611" s="6" t="str">
        <f>IFERROR(G611/VLOOKUP(H611,Tabela1[],3,FALSE),"")</f>
        <v/>
      </c>
      <c r="K611" s="11" cm="1">
        <f t="array" ref="K611">VLOOKUP(MAX(_xlfn._xlws.FILTER(Tabela3[data],Tabela3[data]&lt;=Tabela2[[#This Row],[data]])),Tabela3[],2,FALSE)</f>
        <v>7.7</v>
      </c>
    </row>
    <row r="612" spans="5:11" x14ac:dyDescent="0.35">
      <c r="E612" s="4">
        <v>45676</v>
      </c>
      <c r="F612" s="3">
        <v>4</v>
      </c>
      <c r="G612" s="3">
        <v>65</v>
      </c>
      <c r="H612" s="7" t="s">
        <v>34</v>
      </c>
      <c r="I612" s="5">
        <f>VLOOKUP(H612,Tabela1[],2,FALSE)*G612</f>
        <v>0</v>
      </c>
      <c r="J612" s="6" t="str">
        <f>IFERROR(G612/VLOOKUP(H612,Tabela1[],3,FALSE),"")</f>
        <v/>
      </c>
      <c r="K612" s="11" cm="1">
        <f t="array" ref="K612">VLOOKUP(MAX(_xlfn._xlws.FILTER(Tabela3[data],Tabela3[data]&lt;=Tabela2[[#This Row],[data]])),Tabela3[],2,FALSE)</f>
        <v>7.7</v>
      </c>
    </row>
    <row r="613" spans="5:11" x14ac:dyDescent="0.35">
      <c r="E613" s="4">
        <v>45676</v>
      </c>
      <c r="F613" s="3">
        <v>4</v>
      </c>
      <c r="G613" s="3">
        <v>60</v>
      </c>
      <c r="H613" s="7" t="s">
        <v>26</v>
      </c>
      <c r="I613" s="5">
        <f>VLOOKUP(H613,Tabela1[],2,FALSE)*G613</f>
        <v>0</v>
      </c>
      <c r="J613" s="6">
        <f>IFERROR(G613/VLOOKUP(H613,Tabela1[],3,FALSE),"")</f>
        <v>0.24691358024691357</v>
      </c>
      <c r="K613" s="11" cm="1">
        <f t="array" ref="K613">VLOOKUP(MAX(_xlfn._xlws.FILTER(Tabela3[data],Tabela3[data]&lt;=Tabela2[[#This Row],[data]])),Tabela3[],2,FALSE)</f>
        <v>7.7</v>
      </c>
    </row>
    <row r="614" spans="5:11" x14ac:dyDescent="0.35">
      <c r="E614" s="4">
        <v>45677</v>
      </c>
      <c r="F614" s="3">
        <v>1</v>
      </c>
      <c r="G614" s="3">
        <v>3</v>
      </c>
      <c r="H614" s="7" t="s">
        <v>49</v>
      </c>
      <c r="I614" s="5">
        <f>VLOOKUP(H614,Tabela1[],2,FALSE)*G614</f>
        <v>0</v>
      </c>
      <c r="J614" s="6" t="str">
        <f>IFERROR(G614/VLOOKUP(H614,Tabela1[],3,FALSE),"")</f>
        <v/>
      </c>
      <c r="K614" s="11" cm="1">
        <f t="array" ref="K614">VLOOKUP(MAX(_xlfn._xlws.FILTER(Tabela3[data],Tabela3[data]&lt;=Tabela2[[#This Row],[data]])),Tabela3[],2,FALSE)</f>
        <v>7.7</v>
      </c>
    </row>
    <row r="615" spans="5:11" x14ac:dyDescent="0.35">
      <c r="E615" s="4">
        <v>45677</v>
      </c>
      <c r="F615" s="3">
        <v>1</v>
      </c>
      <c r="G615" s="3">
        <v>130</v>
      </c>
      <c r="H615" s="7" t="s">
        <v>26</v>
      </c>
      <c r="I615" s="5">
        <f>VLOOKUP(H615,Tabela1[],2,FALSE)*G615</f>
        <v>0</v>
      </c>
      <c r="J615" s="6">
        <f>IFERROR(G615/VLOOKUP(H615,Tabela1[],3,FALSE),"")</f>
        <v>0.53497942386831276</v>
      </c>
      <c r="K615" s="11" cm="1">
        <f t="array" ref="K615">VLOOKUP(MAX(_xlfn._xlws.FILTER(Tabela3[data],Tabela3[data]&lt;=Tabela2[[#This Row],[data]])),Tabela3[],2,FALSE)</f>
        <v>7.7</v>
      </c>
    </row>
    <row r="616" spans="5:11" x14ac:dyDescent="0.35">
      <c r="E616" s="4">
        <v>45677</v>
      </c>
      <c r="F616" s="3">
        <v>2</v>
      </c>
      <c r="G616" s="3">
        <v>25</v>
      </c>
      <c r="H616" s="7" t="s">
        <v>50</v>
      </c>
      <c r="I616" s="5">
        <f>VLOOKUP(H616,Tabela1[],2,FALSE)*G616</f>
        <v>0</v>
      </c>
      <c r="J616" s="6" t="str">
        <f>IFERROR(G616/VLOOKUP(H616,Tabela1[],3,FALSE),"")</f>
        <v/>
      </c>
      <c r="K616" s="11" cm="1">
        <f t="array" ref="K616">VLOOKUP(MAX(_xlfn._xlws.FILTER(Tabela3[data],Tabela3[data]&lt;=Tabela2[[#This Row],[data]])),Tabela3[],2,FALSE)</f>
        <v>7.7</v>
      </c>
    </row>
    <row r="617" spans="5:11" x14ac:dyDescent="0.35">
      <c r="E617" s="4">
        <v>45677</v>
      </c>
      <c r="F617" s="3">
        <v>2</v>
      </c>
      <c r="G617" s="3">
        <v>36</v>
      </c>
      <c r="H617" s="7" t="s">
        <v>8</v>
      </c>
      <c r="I617" s="5">
        <f>VLOOKUP(H617,Tabela1[],2,FALSE)*G617</f>
        <v>137.34</v>
      </c>
      <c r="J617" s="6">
        <f>IFERROR(G617/VLOOKUP(H617,Tabela1[],3,FALSE),"")</f>
        <v>0.47430830039525695</v>
      </c>
      <c r="K617" s="11" cm="1">
        <f t="array" ref="K617">VLOOKUP(MAX(_xlfn._xlws.FILTER(Tabela3[data],Tabela3[data]&lt;=Tabela2[[#This Row],[data]])),Tabela3[],2,FALSE)</f>
        <v>7.7</v>
      </c>
    </row>
    <row r="618" spans="5:11" x14ac:dyDescent="0.35">
      <c r="E618" s="4">
        <v>45677</v>
      </c>
      <c r="F618" s="3">
        <v>3</v>
      </c>
      <c r="G618" s="3">
        <v>135</v>
      </c>
      <c r="H618" s="7" t="s">
        <v>85</v>
      </c>
      <c r="I618" s="5">
        <f>VLOOKUP(H618,Tabela1[],2,FALSE)*G618</f>
        <v>0</v>
      </c>
      <c r="J618" s="6" t="str">
        <f>IFERROR(G618/VLOOKUP(H618,Tabela1[],3,FALSE),"")</f>
        <v/>
      </c>
      <c r="K618" s="11" cm="1">
        <f t="array" ref="K618">VLOOKUP(MAX(_xlfn._xlws.FILTER(Tabela3[data],Tabela3[data]&lt;=Tabela2[[#This Row],[data]])),Tabela3[],2,FALSE)</f>
        <v>7.7</v>
      </c>
    </row>
    <row r="619" spans="5:11" x14ac:dyDescent="0.35">
      <c r="E619" s="4">
        <v>45677</v>
      </c>
      <c r="F619" s="3">
        <v>3</v>
      </c>
      <c r="G619" s="3">
        <v>8</v>
      </c>
      <c r="H619" s="7" t="s">
        <v>49</v>
      </c>
      <c r="I619" s="5">
        <f>VLOOKUP(H619,Tabela1[],2,FALSE)*G619</f>
        <v>0</v>
      </c>
      <c r="J619" s="6" t="str">
        <f>IFERROR(G619/VLOOKUP(H619,Tabela1[],3,FALSE),"")</f>
        <v/>
      </c>
      <c r="K619" s="11" cm="1">
        <f t="array" ref="K619">VLOOKUP(MAX(_xlfn._xlws.FILTER(Tabela3[data],Tabela3[data]&lt;=Tabela2[[#This Row],[data]])),Tabela3[],2,FALSE)</f>
        <v>7.7</v>
      </c>
    </row>
    <row r="620" spans="5:11" x14ac:dyDescent="0.35">
      <c r="E620" s="4">
        <v>45677</v>
      </c>
      <c r="F620" s="3">
        <v>3</v>
      </c>
      <c r="G620" s="3">
        <v>5</v>
      </c>
      <c r="H620" s="7" t="s">
        <v>48</v>
      </c>
      <c r="I620" s="5">
        <f>VLOOKUP(H620,Tabela1[],2,FALSE)*G620</f>
        <v>0</v>
      </c>
      <c r="J620" s="6" t="str">
        <f>IFERROR(G620/VLOOKUP(H620,Tabela1[],3,FALSE),"")</f>
        <v/>
      </c>
      <c r="K620" s="11" cm="1">
        <f t="array" ref="K620">VLOOKUP(MAX(_xlfn._xlws.FILTER(Tabela3[data],Tabela3[data]&lt;=Tabela2[[#This Row],[data]])),Tabela3[],2,FALSE)</f>
        <v>7.7</v>
      </c>
    </row>
    <row r="621" spans="5:11" x14ac:dyDescent="0.35">
      <c r="E621" s="4">
        <v>45677</v>
      </c>
      <c r="F621" s="3">
        <v>3</v>
      </c>
      <c r="G621" s="3">
        <v>9</v>
      </c>
      <c r="H621" s="7" t="s">
        <v>46</v>
      </c>
      <c r="I621" s="5">
        <f>VLOOKUP(H621,Tabela1[],2,FALSE)*G621</f>
        <v>0</v>
      </c>
      <c r="J621" s="6" t="str">
        <f>IFERROR(G621/VLOOKUP(H621,Tabela1[],3,FALSE),"")</f>
        <v/>
      </c>
      <c r="K621" s="11" cm="1">
        <f t="array" ref="K621">VLOOKUP(MAX(_xlfn._xlws.FILTER(Tabela3[data],Tabela3[data]&lt;=Tabela2[[#This Row],[data]])),Tabela3[],2,FALSE)</f>
        <v>7.7</v>
      </c>
    </row>
    <row r="622" spans="5:11" x14ac:dyDescent="0.35">
      <c r="E622" s="4">
        <v>45677</v>
      </c>
      <c r="F622" s="3">
        <v>4</v>
      </c>
      <c r="G622" s="3">
        <v>130</v>
      </c>
      <c r="H622" s="7" t="s">
        <v>26</v>
      </c>
      <c r="I622" s="5">
        <f>VLOOKUP(H622,Tabela1[],2,FALSE)*G622</f>
        <v>0</v>
      </c>
      <c r="J622" s="6">
        <f>IFERROR(G622/VLOOKUP(H622,Tabela1[],3,FALSE),"")</f>
        <v>0.53497942386831276</v>
      </c>
      <c r="K622" s="11" cm="1">
        <f t="array" ref="K622">VLOOKUP(MAX(_xlfn._xlws.FILTER(Tabela3[data],Tabela3[data]&lt;=Tabela2[[#This Row],[data]])),Tabela3[],2,FALSE)</f>
        <v>7.7</v>
      </c>
    </row>
    <row r="623" spans="5:11" x14ac:dyDescent="0.35">
      <c r="E623" s="4">
        <v>45677</v>
      </c>
      <c r="F623" s="3">
        <v>4</v>
      </c>
      <c r="G623" s="3">
        <v>63</v>
      </c>
      <c r="H623" s="7" t="s">
        <v>26</v>
      </c>
      <c r="I623" s="5">
        <f>VLOOKUP(H623,Tabela1[],2,FALSE)*G623</f>
        <v>0</v>
      </c>
      <c r="J623" s="6">
        <f>IFERROR(G623/VLOOKUP(H623,Tabela1[],3,FALSE),"")</f>
        <v>0.25925925925925924</v>
      </c>
      <c r="K623" s="11" cm="1">
        <f t="array" ref="K623">VLOOKUP(MAX(_xlfn._xlws.FILTER(Tabela3[data],Tabela3[data]&lt;=Tabela2[[#This Row],[data]])),Tabela3[],2,FALSE)</f>
        <v>7.7</v>
      </c>
    </row>
    <row r="624" spans="5:11" x14ac:dyDescent="0.35">
      <c r="E624" s="4">
        <v>45678</v>
      </c>
      <c r="F624" s="3">
        <v>1</v>
      </c>
      <c r="G624" s="3">
        <v>2</v>
      </c>
      <c r="H624" s="7" t="s">
        <v>49</v>
      </c>
      <c r="I624" s="5">
        <f>VLOOKUP(H624,Tabela1[],2,FALSE)*G624</f>
        <v>0</v>
      </c>
      <c r="J624" s="6" t="str">
        <f>IFERROR(G624/VLOOKUP(H624,Tabela1[],3,FALSE),"")</f>
        <v/>
      </c>
      <c r="K624" s="11" cm="1">
        <f t="array" ref="K624">VLOOKUP(MAX(_xlfn._xlws.FILTER(Tabela3[data],Tabela3[data]&lt;=Tabela2[[#This Row],[data]])),Tabela3[],2,FALSE)</f>
        <v>7.7</v>
      </c>
    </row>
    <row r="625" spans="5:11" x14ac:dyDescent="0.35">
      <c r="E625" s="4">
        <v>45678</v>
      </c>
      <c r="F625" s="3">
        <v>1</v>
      </c>
      <c r="G625" s="3">
        <v>180</v>
      </c>
      <c r="H625" s="7" t="s">
        <v>27</v>
      </c>
      <c r="I625" s="5">
        <f>VLOOKUP(H625,Tabela1[],2,FALSE)*G625</f>
        <v>0</v>
      </c>
      <c r="J625" s="6" t="str">
        <f>IFERROR(G625/VLOOKUP(H625,Tabela1[],3,FALSE),"")</f>
        <v/>
      </c>
      <c r="K625" s="11" cm="1">
        <f t="array" ref="K625">VLOOKUP(MAX(_xlfn._xlws.FILTER(Tabela3[data],Tabela3[data]&lt;=Tabela2[[#This Row],[data]])),Tabela3[],2,FALSE)</f>
        <v>7.7</v>
      </c>
    </row>
    <row r="626" spans="5:11" x14ac:dyDescent="0.35">
      <c r="E626" s="4">
        <v>45678</v>
      </c>
      <c r="F626" s="3">
        <v>1</v>
      </c>
      <c r="G626" s="3">
        <v>9</v>
      </c>
      <c r="H626" s="7" t="s">
        <v>46</v>
      </c>
      <c r="I626" s="5">
        <f>VLOOKUP(H626,Tabela1[],2,FALSE)*G626</f>
        <v>0</v>
      </c>
      <c r="J626" s="6" t="str">
        <f>IFERROR(G626/VLOOKUP(H626,Tabela1[],3,FALSE),"")</f>
        <v/>
      </c>
      <c r="K626" s="11" cm="1">
        <f t="array" ref="K626">VLOOKUP(MAX(_xlfn._xlws.FILTER(Tabela3[data],Tabela3[data]&lt;=Tabela2[[#This Row],[data]])),Tabela3[],2,FALSE)</f>
        <v>7.7</v>
      </c>
    </row>
    <row r="627" spans="5:11" x14ac:dyDescent="0.35">
      <c r="E627" s="4">
        <v>45678</v>
      </c>
      <c r="F627" s="3">
        <v>2</v>
      </c>
      <c r="G627" s="3">
        <v>70</v>
      </c>
      <c r="H627" s="7" t="s">
        <v>32</v>
      </c>
      <c r="I627" s="5">
        <f>VLOOKUP(H627,Tabela1[],2,FALSE)*G627</f>
        <v>0</v>
      </c>
      <c r="J627" s="6" t="str">
        <f>IFERROR(G627/VLOOKUP(H627,Tabela1[],3,FALSE),"")</f>
        <v/>
      </c>
      <c r="K627" s="11" cm="1">
        <f t="array" ref="K627">VLOOKUP(MAX(_xlfn._xlws.FILTER(Tabela3[data],Tabela3[data]&lt;=Tabela2[[#This Row],[data]])),Tabela3[],2,FALSE)</f>
        <v>7.7</v>
      </c>
    </row>
    <row r="628" spans="5:11" x14ac:dyDescent="0.35">
      <c r="E628" s="4">
        <v>45678</v>
      </c>
      <c r="F628" s="3">
        <v>3</v>
      </c>
      <c r="G628" s="3">
        <v>145</v>
      </c>
      <c r="H628" s="7" t="s">
        <v>85</v>
      </c>
      <c r="I628" s="5">
        <f>VLOOKUP(H628,Tabela1[],2,FALSE)*G628</f>
        <v>0</v>
      </c>
      <c r="J628" s="6" t="str">
        <f>IFERROR(G628/VLOOKUP(H628,Tabela1[],3,FALSE),"")</f>
        <v/>
      </c>
      <c r="K628" s="11" cm="1">
        <f t="array" ref="K628">VLOOKUP(MAX(_xlfn._xlws.FILTER(Tabela3[data],Tabela3[data]&lt;=Tabela2[[#This Row],[data]])),Tabela3[],2,FALSE)</f>
        <v>7.7</v>
      </c>
    </row>
    <row r="629" spans="5:11" x14ac:dyDescent="0.35">
      <c r="E629" s="4">
        <v>45678</v>
      </c>
      <c r="F629" s="3">
        <v>3</v>
      </c>
      <c r="G629" s="3">
        <v>3</v>
      </c>
      <c r="H629" s="7" t="s">
        <v>49</v>
      </c>
      <c r="I629" s="5">
        <f>VLOOKUP(H629,Tabela1[],2,FALSE)*G629</f>
        <v>0</v>
      </c>
      <c r="J629" s="6" t="str">
        <f>IFERROR(G629/VLOOKUP(H629,Tabela1[],3,FALSE),"")</f>
        <v/>
      </c>
      <c r="K629" s="11" cm="1">
        <f t="array" ref="K629">VLOOKUP(MAX(_xlfn._xlws.FILTER(Tabela3[data],Tabela3[data]&lt;=Tabela2[[#This Row],[data]])),Tabela3[],2,FALSE)</f>
        <v>7.7</v>
      </c>
    </row>
    <row r="630" spans="5:11" x14ac:dyDescent="0.35">
      <c r="E630" s="4">
        <v>45678</v>
      </c>
      <c r="F630" s="3">
        <v>3</v>
      </c>
      <c r="G630" s="3">
        <v>5</v>
      </c>
      <c r="H630" s="7" t="s">
        <v>47</v>
      </c>
      <c r="I630" s="5">
        <f>VLOOKUP(H630,Tabela1[],2,FALSE)*G630</f>
        <v>0</v>
      </c>
      <c r="J630" s="6" t="str">
        <f>IFERROR(G630/VLOOKUP(H630,Tabela1[],3,FALSE),"")</f>
        <v/>
      </c>
      <c r="K630" s="11" cm="1">
        <f t="array" ref="K630">VLOOKUP(MAX(_xlfn._xlws.FILTER(Tabela3[data],Tabela3[data]&lt;=Tabela2[[#This Row],[data]])),Tabela3[],2,FALSE)</f>
        <v>7.7</v>
      </c>
    </row>
    <row r="631" spans="5:11" x14ac:dyDescent="0.35">
      <c r="E631" s="4">
        <v>45678</v>
      </c>
      <c r="F631" s="3">
        <v>4</v>
      </c>
      <c r="G631" s="3">
        <v>1.5</v>
      </c>
      <c r="H631" s="7" t="s">
        <v>48</v>
      </c>
      <c r="I631" s="5">
        <f>VLOOKUP(H631,Tabela1[],2,FALSE)*G631</f>
        <v>0</v>
      </c>
      <c r="J631" s="6" t="str">
        <f>IFERROR(G631/VLOOKUP(H631,Tabela1[],3,FALSE),"")</f>
        <v/>
      </c>
      <c r="K631" s="11" cm="1">
        <f t="array" ref="K631">VLOOKUP(MAX(_xlfn._xlws.FILTER(Tabela3[data],Tabela3[data]&lt;=Tabela2[[#This Row],[data]])),Tabela3[],2,FALSE)</f>
        <v>7.7</v>
      </c>
    </row>
    <row r="632" spans="5:11" x14ac:dyDescent="0.35">
      <c r="E632" s="4">
        <v>45678</v>
      </c>
      <c r="F632" s="3">
        <v>4</v>
      </c>
      <c r="G632" s="3">
        <v>120</v>
      </c>
      <c r="H632" s="7" t="s">
        <v>27</v>
      </c>
      <c r="I632" s="5">
        <f>VLOOKUP(H632,Tabela1[],2,FALSE)*G632</f>
        <v>0</v>
      </c>
      <c r="J632" s="6" t="str">
        <f>IFERROR(G632/VLOOKUP(H632,Tabela1[],3,FALSE),"")</f>
        <v/>
      </c>
      <c r="K632" s="11" cm="1">
        <f t="array" ref="K632">VLOOKUP(MAX(_xlfn._xlws.FILTER(Tabela3[data],Tabela3[data]&lt;=Tabela2[[#This Row],[data]])),Tabela3[],2,FALSE)</f>
        <v>7.7</v>
      </c>
    </row>
    <row r="633" spans="5:11" x14ac:dyDescent="0.35">
      <c r="E633" s="4">
        <v>45679</v>
      </c>
      <c r="F633" s="3">
        <v>1</v>
      </c>
      <c r="G633" s="3">
        <v>3</v>
      </c>
      <c r="H633" s="7" t="s">
        <v>48</v>
      </c>
      <c r="I633" s="5">
        <f>VLOOKUP(H633,Tabela1[],2,FALSE)*G633</f>
        <v>0</v>
      </c>
      <c r="J633" s="6" t="str">
        <f>IFERROR(G633/VLOOKUP(H633,Tabela1[],3,FALSE),"")</f>
        <v/>
      </c>
      <c r="K633" s="11" cm="1">
        <f t="array" ref="K633">VLOOKUP(MAX(_xlfn._xlws.FILTER(Tabela3[data],Tabela3[data]&lt;=Tabela2[[#This Row],[data]])),Tabela3[],2,FALSE)</f>
        <v>7.7</v>
      </c>
    </row>
    <row r="634" spans="5:11" x14ac:dyDescent="0.35">
      <c r="E634" s="4">
        <v>45679</v>
      </c>
      <c r="F634" s="3">
        <v>1</v>
      </c>
      <c r="G634" s="3">
        <v>100</v>
      </c>
      <c r="H634" s="7" t="s">
        <v>27</v>
      </c>
      <c r="I634" s="5">
        <f>VLOOKUP(H634,Tabela1[],2,FALSE)*G634</f>
        <v>0</v>
      </c>
      <c r="J634" s="6" t="str">
        <f>IFERROR(G634/VLOOKUP(H634,Tabela1[],3,FALSE),"")</f>
        <v/>
      </c>
      <c r="K634" s="11" cm="1">
        <f t="array" ref="K634">VLOOKUP(MAX(_xlfn._xlws.FILTER(Tabela3[data],Tabela3[data]&lt;=Tabela2[[#This Row],[data]])),Tabela3[],2,FALSE)</f>
        <v>7.7</v>
      </c>
    </row>
    <row r="635" spans="5:11" x14ac:dyDescent="0.35">
      <c r="E635" s="4">
        <v>45679</v>
      </c>
      <c r="F635" s="3">
        <v>1</v>
      </c>
      <c r="G635" s="3">
        <v>80</v>
      </c>
      <c r="H635" s="7" t="s">
        <v>34</v>
      </c>
      <c r="I635" s="5">
        <f>VLOOKUP(H635,Tabela1[],2,FALSE)*G635</f>
        <v>0</v>
      </c>
      <c r="J635" s="6" t="str">
        <f>IFERROR(G635/VLOOKUP(H635,Tabela1[],3,FALSE),"")</f>
        <v/>
      </c>
      <c r="K635" s="11" cm="1">
        <f t="array" ref="K635">VLOOKUP(MAX(_xlfn._xlws.FILTER(Tabela3[data],Tabela3[data]&lt;=Tabela2[[#This Row],[data]])),Tabela3[],2,FALSE)</f>
        <v>7.7</v>
      </c>
    </row>
    <row r="636" spans="5:11" x14ac:dyDescent="0.35">
      <c r="E636" s="4">
        <v>45679</v>
      </c>
      <c r="F636" s="3">
        <v>2</v>
      </c>
      <c r="G636" s="3">
        <v>73</v>
      </c>
      <c r="H636" s="7" t="s">
        <v>8</v>
      </c>
      <c r="I636" s="5">
        <f>VLOOKUP(H636,Tabela1[],2,FALSE)*G636</f>
        <v>278.495</v>
      </c>
      <c r="J636" s="6">
        <f>IFERROR(G636/VLOOKUP(H636,Tabela1[],3,FALSE),"")</f>
        <v>0.96179183135704882</v>
      </c>
      <c r="K636" s="11" cm="1">
        <f t="array" ref="K636">VLOOKUP(MAX(_xlfn._xlws.FILTER(Tabela3[data],Tabela3[data]&lt;=Tabela2[[#This Row],[data]])),Tabela3[],2,FALSE)</f>
        <v>7.7</v>
      </c>
    </row>
    <row r="637" spans="5:11" x14ac:dyDescent="0.35">
      <c r="E637" s="4">
        <v>45679</v>
      </c>
      <c r="F637" s="3">
        <v>3</v>
      </c>
      <c r="G637" s="3">
        <v>180</v>
      </c>
      <c r="H637" s="7" t="s">
        <v>45</v>
      </c>
      <c r="I637" s="5">
        <f>VLOOKUP(H637,Tabela1[],2,FALSE)*G637</f>
        <v>0</v>
      </c>
      <c r="J637" s="6" t="str">
        <f>IFERROR(G637/VLOOKUP(H637,Tabela1[],3,FALSE),"")</f>
        <v/>
      </c>
      <c r="K637" s="11" cm="1">
        <f t="array" ref="K637">VLOOKUP(MAX(_xlfn._xlws.FILTER(Tabela3[data],Tabela3[data]&lt;=Tabela2[[#This Row],[data]])),Tabela3[],2,FALSE)</f>
        <v>7.7</v>
      </c>
    </row>
    <row r="638" spans="5:11" x14ac:dyDescent="0.35">
      <c r="E638" s="4">
        <v>45679</v>
      </c>
      <c r="F638" s="3">
        <v>3</v>
      </c>
      <c r="G638" s="3">
        <f>3/2</f>
        <v>1.5</v>
      </c>
      <c r="H638" s="7" t="s">
        <v>48</v>
      </c>
      <c r="I638" s="5">
        <f>VLOOKUP(H638,Tabela1[],2,FALSE)*G638</f>
        <v>0</v>
      </c>
      <c r="J638" s="6" t="str">
        <f>IFERROR(G638/VLOOKUP(H638,Tabela1[],3,FALSE),"")</f>
        <v/>
      </c>
      <c r="K638" s="11" cm="1">
        <f t="array" ref="K638">VLOOKUP(MAX(_xlfn._xlws.FILTER(Tabela3[data],Tabela3[data]&lt;=Tabela2[[#This Row],[data]])),Tabela3[],2,FALSE)</f>
        <v>7.7</v>
      </c>
    </row>
    <row r="639" spans="5:11" x14ac:dyDescent="0.35">
      <c r="E639" s="4">
        <v>45679</v>
      </c>
      <c r="F639" s="3">
        <v>3</v>
      </c>
      <c r="G639" s="3">
        <v>5</v>
      </c>
      <c r="H639" s="7" t="s">
        <v>49</v>
      </c>
      <c r="I639" s="5">
        <f>VLOOKUP(H639,Tabela1[],2,FALSE)*G639</f>
        <v>0</v>
      </c>
      <c r="J639" s="6" t="str">
        <f>IFERROR(G639/VLOOKUP(H639,Tabela1[],3,FALSE),"")</f>
        <v/>
      </c>
      <c r="K639" s="11" cm="1">
        <f t="array" ref="K639">VLOOKUP(MAX(_xlfn._xlws.FILTER(Tabela3[data],Tabela3[data]&lt;=Tabela2[[#This Row],[data]])),Tabela3[],2,FALSE)</f>
        <v>7.7</v>
      </c>
    </row>
    <row r="640" spans="5:11" x14ac:dyDescent="0.35">
      <c r="E640" s="4">
        <v>45679</v>
      </c>
      <c r="F640" s="3">
        <v>4</v>
      </c>
      <c r="G640" s="3">
        <v>130</v>
      </c>
      <c r="H640" s="7" t="s">
        <v>34</v>
      </c>
      <c r="I640" s="5">
        <f>VLOOKUP(H640,Tabela1[],2,FALSE)*G640</f>
        <v>0</v>
      </c>
      <c r="J640" s="6" t="str">
        <f>IFERROR(G640/VLOOKUP(H640,Tabela1[],3,FALSE),"")</f>
        <v/>
      </c>
      <c r="K640" s="11" cm="1">
        <f t="array" ref="K640">VLOOKUP(MAX(_xlfn._xlws.FILTER(Tabela3[data],Tabela3[data]&lt;=Tabela2[[#This Row],[data]])),Tabela3[],2,FALSE)</f>
        <v>7.7</v>
      </c>
    </row>
    <row r="641" spans="5:11" x14ac:dyDescent="0.35">
      <c r="E641" s="4">
        <v>45679</v>
      </c>
      <c r="F641" s="3">
        <v>4</v>
      </c>
      <c r="G641" s="3">
        <v>62</v>
      </c>
      <c r="H641" s="7" t="s">
        <v>34</v>
      </c>
      <c r="I641" s="5">
        <f>VLOOKUP(H641,Tabela1[],2,FALSE)*G641</f>
        <v>0</v>
      </c>
      <c r="J641" s="6" t="str">
        <f>IFERROR(G641/VLOOKUP(H641,Tabela1[],3,FALSE),"")</f>
        <v/>
      </c>
      <c r="K641" s="11" cm="1">
        <f t="array" ref="K641">VLOOKUP(MAX(_xlfn._xlws.FILTER(Tabela3[data],Tabela3[data]&lt;=Tabela2[[#This Row],[data]])),Tabela3[],2,FALSE)</f>
        <v>7.7</v>
      </c>
    </row>
    <row r="642" spans="5:11" x14ac:dyDescent="0.35">
      <c r="E642" s="4">
        <v>45679</v>
      </c>
      <c r="F642" s="3">
        <v>4</v>
      </c>
      <c r="G642" s="3">
        <v>15</v>
      </c>
      <c r="H642" s="7" t="s">
        <v>16</v>
      </c>
      <c r="I642" s="5">
        <f>VLOOKUP(H642,Tabela1[],2,FALSE)*G642</f>
        <v>51.9</v>
      </c>
      <c r="J642" s="6" t="str">
        <f>IFERROR(G642/VLOOKUP(H642,Tabela1[],3,FALSE),"")</f>
        <v/>
      </c>
      <c r="K642" s="11" cm="1">
        <f t="array" ref="K642">VLOOKUP(MAX(_xlfn._xlws.FILTER(Tabela3[data],Tabela3[data]&lt;=Tabela2[[#This Row],[data]])),Tabela3[],2,FALSE)</f>
        <v>7.7</v>
      </c>
    </row>
    <row r="643" spans="5:11" x14ac:dyDescent="0.35">
      <c r="E643" s="4">
        <v>45679</v>
      </c>
      <c r="F643" s="3">
        <v>4</v>
      </c>
      <c r="G643" s="3">
        <f>4/3</f>
        <v>1.3333333333333333</v>
      </c>
      <c r="H643" s="7" t="s">
        <v>49</v>
      </c>
      <c r="I643" s="5">
        <f>VLOOKUP(H643,Tabela1[],2,FALSE)*G643</f>
        <v>0</v>
      </c>
      <c r="J643" s="6" t="str">
        <f>IFERROR(G643/VLOOKUP(H643,Tabela1[],3,FALSE),"")</f>
        <v/>
      </c>
      <c r="K643" s="11" cm="1">
        <f t="array" ref="K643">VLOOKUP(MAX(_xlfn._xlws.FILTER(Tabela3[data],Tabela3[data]&lt;=Tabela2[[#This Row],[data]])),Tabela3[],2,FALSE)</f>
        <v>7.7</v>
      </c>
    </row>
    <row r="644" spans="5:11" x14ac:dyDescent="0.35">
      <c r="E644" s="4">
        <v>45680</v>
      </c>
      <c r="F644" s="3">
        <v>1</v>
      </c>
      <c r="G644" s="3">
        <f>3/3</f>
        <v>1</v>
      </c>
      <c r="H644" s="7" t="s">
        <v>49</v>
      </c>
      <c r="I644" s="5">
        <f>VLOOKUP(H644,Tabela1[],2,FALSE)*G644</f>
        <v>0</v>
      </c>
      <c r="J644" s="6" t="str">
        <f>IFERROR(G644/VLOOKUP(H644,Tabela1[],3,FALSE),"")</f>
        <v/>
      </c>
      <c r="K644" s="11" cm="1">
        <f t="array" ref="K644">VLOOKUP(MAX(_xlfn._xlws.FILTER(Tabela3[data],Tabela3[data]&lt;=Tabela2[[#This Row],[data]])),Tabela3[],2,FALSE)</f>
        <v>7.7</v>
      </c>
    </row>
    <row r="645" spans="5:11" x14ac:dyDescent="0.35">
      <c r="E645" s="4">
        <v>45680</v>
      </c>
      <c r="F645" s="3">
        <v>1</v>
      </c>
      <c r="G645" s="3">
        <v>70</v>
      </c>
      <c r="H645" s="7" t="s">
        <v>34</v>
      </c>
      <c r="I645" s="5">
        <f>VLOOKUP(H645,Tabela1[],2,FALSE)*G645</f>
        <v>0</v>
      </c>
      <c r="J645" s="6" t="str">
        <f>IFERROR(G645/VLOOKUP(H645,Tabela1[],3,FALSE),"")</f>
        <v/>
      </c>
      <c r="K645" s="11" cm="1">
        <f t="array" ref="K645">VLOOKUP(MAX(_xlfn._xlws.FILTER(Tabela3[data],Tabela3[data]&lt;=Tabela2[[#This Row],[data]])),Tabela3[],2,FALSE)</f>
        <v>7.7</v>
      </c>
    </row>
    <row r="646" spans="5:11" x14ac:dyDescent="0.35">
      <c r="E646" s="4">
        <v>45680</v>
      </c>
      <c r="F646" s="3">
        <v>1</v>
      </c>
      <c r="G646" s="3">
        <v>70</v>
      </c>
      <c r="H646" s="7" t="s">
        <v>30</v>
      </c>
      <c r="I646" s="5">
        <f>VLOOKUP(H646,Tabela1[],2,FALSE)*G646</f>
        <v>0</v>
      </c>
      <c r="J646" s="6" t="str">
        <f>IFERROR(G646/VLOOKUP(H646,Tabela1[],3,FALSE),"")</f>
        <v/>
      </c>
      <c r="K646" s="11" cm="1">
        <f t="array" ref="K646">VLOOKUP(MAX(_xlfn._xlws.FILTER(Tabela3[data],Tabela3[data]&lt;=Tabela2[[#This Row],[data]])),Tabela3[],2,FALSE)</f>
        <v>7.7</v>
      </c>
    </row>
    <row r="647" spans="5:11" x14ac:dyDescent="0.35">
      <c r="E647" s="4">
        <v>45680</v>
      </c>
      <c r="F647" s="3">
        <v>2</v>
      </c>
      <c r="G647" s="3">
        <v>70</v>
      </c>
      <c r="H647" s="7" t="s">
        <v>8</v>
      </c>
      <c r="I647" s="5">
        <f>VLOOKUP(H647,Tabela1[],2,FALSE)*G647</f>
        <v>267.05</v>
      </c>
      <c r="J647" s="6">
        <f>IFERROR(G647/VLOOKUP(H647,Tabela1[],3,FALSE),"")</f>
        <v>0.92226613965744408</v>
      </c>
      <c r="K647" s="11" cm="1">
        <f t="array" ref="K647">VLOOKUP(MAX(_xlfn._xlws.FILTER(Tabela3[data],Tabela3[data]&lt;=Tabela2[[#This Row],[data]])),Tabela3[],2,FALSE)</f>
        <v>7.7</v>
      </c>
    </row>
    <row r="648" spans="5:11" x14ac:dyDescent="0.35">
      <c r="E648" s="4">
        <v>45680</v>
      </c>
      <c r="F648" s="3">
        <v>2</v>
      </c>
      <c r="G648" s="3">
        <f>2/3</f>
        <v>0.66666666666666663</v>
      </c>
      <c r="H648" s="7" t="s">
        <v>49</v>
      </c>
      <c r="I648" s="5">
        <f>VLOOKUP(H648,Tabela1[],2,FALSE)*G648</f>
        <v>0</v>
      </c>
      <c r="J648" s="6" t="str">
        <f>IFERROR(G648/VLOOKUP(H648,Tabela1[],3,FALSE),"")</f>
        <v/>
      </c>
      <c r="K648" s="11" cm="1">
        <f t="array" ref="K648">VLOOKUP(MAX(_xlfn._xlws.FILTER(Tabela3[data],Tabela3[data]&lt;=Tabela2[[#This Row],[data]])),Tabela3[],2,FALSE)</f>
        <v>7.7</v>
      </c>
    </row>
    <row r="649" spans="5:11" x14ac:dyDescent="0.35">
      <c r="E649" s="4">
        <v>45680</v>
      </c>
      <c r="F649" s="3">
        <v>3</v>
      </c>
      <c r="G649" s="3">
        <v>150</v>
      </c>
      <c r="H649" s="7" t="s">
        <v>85</v>
      </c>
      <c r="I649" s="5">
        <f>VLOOKUP(H649,Tabela1[],2,FALSE)*G649</f>
        <v>0</v>
      </c>
      <c r="J649" s="6" t="str">
        <f>IFERROR(G649/VLOOKUP(H649,Tabela1[],3,FALSE),"")</f>
        <v/>
      </c>
      <c r="K649" s="11" cm="1">
        <f t="array" ref="K649">VLOOKUP(MAX(_xlfn._xlws.FILTER(Tabela3[data],Tabela3[data]&lt;=Tabela2[[#This Row],[data]])),Tabela3[],2,FALSE)</f>
        <v>7.7</v>
      </c>
    </row>
    <row r="650" spans="5:11" x14ac:dyDescent="0.35">
      <c r="E650" s="4">
        <v>45680</v>
      </c>
      <c r="F650" s="3">
        <v>4</v>
      </c>
      <c r="G650" s="3">
        <f>3/3</f>
        <v>1</v>
      </c>
      <c r="H650" s="7" t="s">
        <v>49</v>
      </c>
      <c r="I650" s="5">
        <f>VLOOKUP(H650,Tabela1[],2,FALSE)*G650</f>
        <v>0</v>
      </c>
      <c r="J650" s="6" t="str">
        <f>IFERROR(G650/VLOOKUP(H650,Tabela1[],3,FALSE),"")</f>
        <v/>
      </c>
      <c r="K650" s="11" cm="1">
        <f t="array" ref="K650">VLOOKUP(MAX(_xlfn._xlws.FILTER(Tabela3[data],Tabela3[data]&lt;=Tabela2[[#This Row],[data]])),Tabela3[],2,FALSE)</f>
        <v>7.7</v>
      </c>
    </row>
    <row r="651" spans="5:11" x14ac:dyDescent="0.35">
      <c r="E651" s="4">
        <v>45680</v>
      </c>
      <c r="F651" s="3">
        <v>4</v>
      </c>
      <c r="G651" s="3">
        <v>280</v>
      </c>
      <c r="H651" s="7" t="s">
        <v>30</v>
      </c>
      <c r="I651" s="5">
        <f>VLOOKUP(H651,Tabela1[],2,FALSE)*G651</f>
        <v>0</v>
      </c>
      <c r="J651" s="6" t="str">
        <f>IFERROR(G651/VLOOKUP(H651,Tabela1[],3,FALSE),"")</f>
        <v/>
      </c>
      <c r="K651" s="11" cm="1">
        <f t="array" ref="K651">VLOOKUP(MAX(_xlfn._xlws.FILTER(Tabela3[data],Tabela3[data]&lt;=Tabela2[[#This Row],[data]])),Tabela3[],2,FALSE)</f>
        <v>7.7</v>
      </c>
    </row>
    <row r="652" spans="5:11" x14ac:dyDescent="0.35">
      <c r="E652" s="4">
        <v>45681</v>
      </c>
      <c r="F652" s="3">
        <v>1</v>
      </c>
      <c r="G652" s="3">
        <f>2/3</f>
        <v>0.66666666666666663</v>
      </c>
      <c r="H652" s="7" t="s">
        <v>49</v>
      </c>
      <c r="I652" s="5">
        <f>VLOOKUP(H652,Tabela1[],2,FALSE)*G652</f>
        <v>0</v>
      </c>
      <c r="J652" s="6" t="str">
        <f>IFERROR(G652/VLOOKUP(H652,Tabela1[],3,FALSE),"")</f>
        <v/>
      </c>
      <c r="K652" s="11" cm="1">
        <f t="array" ref="K652">VLOOKUP(MAX(_xlfn._xlws.FILTER(Tabela3[data],Tabela3[data]&lt;=Tabela2[[#This Row],[data]])),Tabela3[],2,FALSE)</f>
        <v>7.7</v>
      </c>
    </row>
    <row r="653" spans="5:11" x14ac:dyDescent="0.35">
      <c r="E653" s="4">
        <v>45681</v>
      </c>
      <c r="F653" s="3">
        <v>1</v>
      </c>
      <c r="G653" s="3">
        <v>160</v>
      </c>
      <c r="H653" s="7" t="s">
        <v>30</v>
      </c>
      <c r="I653" s="5">
        <f>VLOOKUP(H653,Tabela1[],2,FALSE)*G653</f>
        <v>0</v>
      </c>
      <c r="J653" s="6" t="str">
        <f>IFERROR(G653/VLOOKUP(H653,Tabela1[],3,FALSE),"")</f>
        <v/>
      </c>
      <c r="K653" s="11" cm="1">
        <f t="array" ref="K653">VLOOKUP(MAX(_xlfn._xlws.FILTER(Tabela3[data],Tabela3[data]&lt;=Tabela2[[#This Row],[data]])),Tabela3[],2,FALSE)</f>
        <v>7.7</v>
      </c>
    </row>
    <row r="654" spans="5:11" x14ac:dyDescent="0.35">
      <c r="E654" s="4">
        <v>45681</v>
      </c>
      <c r="F654" s="3">
        <v>2</v>
      </c>
      <c r="G654" s="3">
        <v>77</v>
      </c>
      <c r="H654" s="7" t="s">
        <v>32</v>
      </c>
      <c r="I654" s="5">
        <f>VLOOKUP(H654,Tabela1[],2,FALSE)*G654</f>
        <v>0</v>
      </c>
      <c r="J654" s="6" t="str">
        <f>IFERROR(G654/VLOOKUP(H654,Tabela1[],3,FALSE),"")</f>
        <v/>
      </c>
      <c r="K654" s="11" cm="1">
        <f t="array" ref="K654">VLOOKUP(MAX(_xlfn._xlws.FILTER(Tabela3[data],Tabela3[data]&lt;=Tabela2[[#This Row],[data]])),Tabela3[],2,FALSE)</f>
        <v>7.7</v>
      </c>
    </row>
    <row r="655" spans="5:11" x14ac:dyDescent="0.35">
      <c r="E655" s="4">
        <v>45681</v>
      </c>
      <c r="F655" s="3">
        <v>3</v>
      </c>
      <c r="G655" s="3">
        <v>150</v>
      </c>
      <c r="H655" s="7" t="s">
        <v>85</v>
      </c>
      <c r="I655" s="5">
        <f>VLOOKUP(H655,Tabela1[],2,FALSE)*G655</f>
        <v>0</v>
      </c>
      <c r="J655" s="6" t="str">
        <f>IFERROR(G655/VLOOKUP(H655,Tabela1[],3,FALSE),"")</f>
        <v/>
      </c>
      <c r="K655" s="11" cm="1">
        <f t="array" ref="K655">VLOOKUP(MAX(_xlfn._xlws.FILTER(Tabela3[data],Tabela3[data]&lt;=Tabela2[[#This Row],[data]])),Tabela3[],2,FALSE)</f>
        <v>7.7</v>
      </c>
    </row>
    <row r="656" spans="5:11" x14ac:dyDescent="0.35">
      <c r="E656" s="4">
        <v>45681</v>
      </c>
      <c r="F656" s="3">
        <v>4</v>
      </c>
      <c r="G656" s="3">
        <v>180</v>
      </c>
      <c r="H656" s="7" t="s">
        <v>30</v>
      </c>
      <c r="I656" s="5">
        <f>VLOOKUP(H656,Tabela1[],2,FALSE)*G656</f>
        <v>0</v>
      </c>
      <c r="J656" s="6" t="str">
        <f>IFERROR(G656/VLOOKUP(H656,Tabela1[],3,FALSE),"")</f>
        <v/>
      </c>
      <c r="K656" s="11" cm="1">
        <f t="array" ref="K656">VLOOKUP(MAX(_xlfn._xlws.FILTER(Tabela3[data],Tabela3[data]&lt;=Tabela2[[#This Row],[data]])),Tabela3[],2,FALSE)</f>
        <v>7.7</v>
      </c>
    </row>
    <row r="657" spans="5:11" x14ac:dyDescent="0.35">
      <c r="E657" s="4">
        <v>45681</v>
      </c>
      <c r="F657" s="3">
        <v>4</v>
      </c>
      <c r="G657" s="3">
        <v>50</v>
      </c>
      <c r="H657" s="7" t="s">
        <v>30</v>
      </c>
      <c r="I657" s="5">
        <f>VLOOKUP(H657,Tabela1[],2,FALSE)*G657</f>
        <v>0</v>
      </c>
      <c r="J657" s="6" t="str">
        <f>IFERROR(G657/VLOOKUP(H657,Tabela1[],3,FALSE),"")</f>
        <v/>
      </c>
      <c r="K657" s="11" cm="1">
        <f t="array" ref="K657">VLOOKUP(MAX(_xlfn._xlws.FILTER(Tabela3[data],Tabela3[data]&lt;=Tabela2[[#This Row],[data]])),Tabela3[],2,FALSE)</f>
        <v>7.7</v>
      </c>
    </row>
    <row r="658" spans="5:11" x14ac:dyDescent="0.35">
      <c r="E658" s="4">
        <v>45682</v>
      </c>
      <c r="F658" s="3">
        <v>1</v>
      </c>
      <c r="G658" s="3">
        <v>62</v>
      </c>
      <c r="H658" s="7" t="s">
        <v>30</v>
      </c>
      <c r="I658" s="5">
        <f>VLOOKUP(H658,Tabela1[],2,FALSE)*G658</f>
        <v>0</v>
      </c>
      <c r="J658" s="6" t="str">
        <f>IFERROR(G658/VLOOKUP(H658,Tabela1[],3,FALSE),"")</f>
        <v/>
      </c>
      <c r="K658" s="11" cm="1">
        <f t="array" ref="K658">VLOOKUP(MAX(_xlfn._xlws.FILTER(Tabela3[data],Tabela3[data]&lt;=Tabela2[[#This Row],[data]])),Tabela3[],2,FALSE)</f>
        <v>7.7</v>
      </c>
    </row>
    <row r="659" spans="5:11" x14ac:dyDescent="0.35">
      <c r="E659" s="4">
        <v>45682</v>
      </c>
      <c r="F659" s="3">
        <v>1</v>
      </c>
      <c r="G659" s="3">
        <v>100</v>
      </c>
      <c r="H659" s="7" t="s">
        <v>12</v>
      </c>
      <c r="I659" s="5">
        <f>VLOOKUP(H659,Tabela1[],2,FALSE)*G659</f>
        <v>0</v>
      </c>
      <c r="J659" s="6">
        <f>IFERROR(G659/VLOOKUP(H659,Tabela1[],3,FALSE),"")</f>
        <v>0.54249547920434005</v>
      </c>
      <c r="K659" s="11" cm="1">
        <f t="array" ref="K659">VLOOKUP(MAX(_xlfn._xlws.FILTER(Tabela3[data],Tabela3[data]&lt;=Tabela2[[#This Row],[data]])),Tabela3[],2,FALSE)</f>
        <v>7.7</v>
      </c>
    </row>
    <row r="660" spans="5:11" x14ac:dyDescent="0.35">
      <c r="E660" s="4">
        <v>45682</v>
      </c>
      <c r="F660" s="3">
        <v>2</v>
      </c>
      <c r="G660" s="3">
        <v>40</v>
      </c>
      <c r="H660" s="7" t="s">
        <v>8</v>
      </c>
      <c r="I660" s="5">
        <f>VLOOKUP(H660,Tabela1[],2,FALSE)*G660</f>
        <v>152.6</v>
      </c>
      <c r="J660" s="6">
        <f>IFERROR(G660/VLOOKUP(H660,Tabela1[],3,FALSE),"")</f>
        <v>0.5270092226613966</v>
      </c>
      <c r="K660" s="11" cm="1">
        <f t="array" ref="K660">VLOOKUP(MAX(_xlfn._xlws.FILTER(Tabela3[data],Tabela3[data]&lt;=Tabela2[[#This Row],[data]])),Tabela3[],2,FALSE)</f>
        <v>7.7</v>
      </c>
    </row>
    <row r="661" spans="5:11" x14ac:dyDescent="0.35">
      <c r="E661" s="4">
        <v>45682</v>
      </c>
      <c r="F661" s="3">
        <v>3</v>
      </c>
      <c r="G661" s="3">
        <v>153</v>
      </c>
      <c r="H661" s="7" t="s">
        <v>45</v>
      </c>
      <c r="I661" s="5">
        <f>VLOOKUP(H661,Tabela1[],2,FALSE)*G661</f>
        <v>0</v>
      </c>
      <c r="J661" s="6" t="str">
        <f>IFERROR(G661/VLOOKUP(H661,Tabela1[],3,FALSE),"")</f>
        <v/>
      </c>
      <c r="K661" s="11" cm="1">
        <f t="array" ref="K661">VLOOKUP(MAX(_xlfn._xlws.FILTER(Tabela3[data],Tabela3[data]&lt;=Tabela2[[#This Row],[data]])),Tabela3[],2,FALSE)</f>
        <v>7.7</v>
      </c>
    </row>
    <row r="662" spans="5:11" x14ac:dyDescent="0.35">
      <c r="E662" s="4">
        <v>45682</v>
      </c>
      <c r="F662" s="3">
        <v>3</v>
      </c>
      <c r="G662" s="3">
        <v>3</v>
      </c>
      <c r="H662" s="7" t="s">
        <v>48</v>
      </c>
      <c r="I662" s="5">
        <f>VLOOKUP(H662,Tabela1[],2,FALSE)*G662</f>
        <v>0</v>
      </c>
      <c r="J662" s="6" t="str">
        <f>IFERROR(G662/VLOOKUP(H662,Tabela1[],3,FALSE),"")</f>
        <v/>
      </c>
      <c r="K662" s="11" cm="1">
        <f t="array" ref="K662">VLOOKUP(MAX(_xlfn._xlws.FILTER(Tabela3[data],Tabela3[data]&lt;=Tabela2[[#This Row],[data]])),Tabela3[],2,FALSE)</f>
        <v>7.7</v>
      </c>
    </row>
    <row r="663" spans="5:11" x14ac:dyDescent="0.35">
      <c r="E663" s="4">
        <v>45682</v>
      </c>
      <c r="F663" s="3">
        <v>4</v>
      </c>
      <c r="G663" s="3">
        <v>161</v>
      </c>
      <c r="H663" s="7" t="s">
        <v>12</v>
      </c>
      <c r="I663" s="5">
        <f>VLOOKUP(H663,Tabela1[],2,FALSE)*G663</f>
        <v>0</v>
      </c>
      <c r="J663" s="6">
        <f>IFERROR(G663/VLOOKUP(H663,Tabela1[],3,FALSE),"")</f>
        <v>0.87341772151898744</v>
      </c>
      <c r="K663" s="11" cm="1">
        <f t="array" ref="K663">VLOOKUP(MAX(_xlfn._xlws.FILTER(Tabela3[data],Tabela3[data]&lt;=Tabela2[[#This Row],[data]])),Tabela3[],2,FALSE)</f>
        <v>7.7</v>
      </c>
    </row>
    <row r="664" spans="5:11" x14ac:dyDescent="0.35">
      <c r="E664" s="4">
        <v>45682</v>
      </c>
      <c r="F664" s="3">
        <v>4</v>
      </c>
      <c r="G664" s="3">
        <f>4/3</f>
        <v>1.3333333333333333</v>
      </c>
      <c r="H664" s="7" t="s">
        <v>49</v>
      </c>
      <c r="I664" s="5">
        <f>VLOOKUP(H664,Tabela1[],2,FALSE)*G664</f>
        <v>0</v>
      </c>
      <c r="J664" s="6" t="str">
        <f>IFERROR(G664/VLOOKUP(H664,Tabela1[],3,FALSE),"")</f>
        <v/>
      </c>
      <c r="K664" s="11" cm="1">
        <f t="array" ref="K664">VLOOKUP(MAX(_xlfn._xlws.FILTER(Tabela3[data],Tabela3[data]&lt;=Tabela2[[#This Row],[data]])),Tabela3[],2,FALSE)</f>
        <v>7.7</v>
      </c>
    </row>
    <row r="665" spans="5:11" x14ac:dyDescent="0.35">
      <c r="E665" s="4">
        <v>45682</v>
      </c>
      <c r="F665" s="3">
        <v>4</v>
      </c>
      <c r="G665" s="3">
        <f>3/3</f>
        <v>1</v>
      </c>
      <c r="H665" s="7" t="s">
        <v>51</v>
      </c>
      <c r="I665" s="5">
        <f>VLOOKUP(H665,Tabela1[],2,FALSE)*G665</f>
        <v>0</v>
      </c>
      <c r="J665" s="6" t="str">
        <f>IFERROR(G665/VLOOKUP(H665,Tabela1[],3,FALSE),"")</f>
        <v/>
      </c>
      <c r="K665" s="11" cm="1">
        <f t="array" ref="K665">VLOOKUP(MAX(_xlfn._xlws.FILTER(Tabela3[data],Tabela3[data]&lt;=Tabela2[[#This Row],[data]])),Tabela3[],2,FALSE)</f>
        <v>7.7</v>
      </c>
    </row>
    <row r="666" spans="5:11" x14ac:dyDescent="0.35">
      <c r="E666" s="4">
        <v>45682</v>
      </c>
      <c r="F666" s="3">
        <v>4</v>
      </c>
      <c r="G666" s="3">
        <v>100</v>
      </c>
      <c r="H666" s="7" t="s">
        <v>12</v>
      </c>
      <c r="I666" s="5">
        <f>VLOOKUP(H666,Tabela1[],2,FALSE)*G666</f>
        <v>0</v>
      </c>
      <c r="J666" s="6">
        <f>IFERROR(G666/VLOOKUP(H666,Tabela1[],3,FALSE),"")</f>
        <v>0.54249547920434005</v>
      </c>
      <c r="K666" s="11" cm="1">
        <f t="array" ref="K666">VLOOKUP(MAX(_xlfn._xlws.FILTER(Tabela3[data],Tabela3[data]&lt;=Tabela2[[#This Row],[data]])),Tabela3[],2,FALSE)</f>
        <v>7.7</v>
      </c>
    </row>
    <row r="667" spans="5:11" x14ac:dyDescent="0.35">
      <c r="E667" s="4">
        <v>45683</v>
      </c>
      <c r="F667" s="3">
        <v>1</v>
      </c>
      <c r="G667" s="3">
        <f>2/3</f>
        <v>0.66666666666666663</v>
      </c>
      <c r="H667" s="7" t="s">
        <v>51</v>
      </c>
      <c r="I667" s="5">
        <f>VLOOKUP(H667,Tabela1[],2,FALSE)*G667</f>
        <v>0</v>
      </c>
      <c r="J667" s="6" t="str">
        <f>IFERROR(G667/VLOOKUP(H667,Tabela1[],3,FALSE),"")</f>
        <v/>
      </c>
      <c r="K667" s="11" cm="1">
        <f t="array" ref="K667">VLOOKUP(MAX(_xlfn._xlws.FILTER(Tabela3[data],Tabela3[data]&lt;=Tabela2[[#This Row],[data]])),Tabela3[],2,FALSE)</f>
        <v>7.7</v>
      </c>
    </row>
    <row r="668" spans="5:11" x14ac:dyDescent="0.35">
      <c r="E668" s="4">
        <v>45683</v>
      </c>
      <c r="F668" s="3">
        <v>1</v>
      </c>
      <c r="G668" s="3">
        <v>39</v>
      </c>
      <c r="H668" s="7" t="s">
        <v>12</v>
      </c>
      <c r="I668" s="5">
        <f>VLOOKUP(H668,Tabela1[],2,FALSE)*G668</f>
        <v>0</v>
      </c>
      <c r="J668" s="6">
        <f>IFERROR(G668/VLOOKUP(H668,Tabela1[],3,FALSE),"")</f>
        <v>0.2115732368896926</v>
      </c>
      <c r="K668" s="11" cm="1">
        <f t="array" ref="K668">VLOOKUP(MAX(_xlfn._xlws.FILTER(Tabela3[data],Tabela3[data]&lt;=Tabela2[[#This Row],[data]])),Tabela3[],2,FALSE)</f>
        <v>7.7</v>
      </c>
    </row>
    <row r="669" spans="5:11" x14ac:dyDescent="0.35">
      <c r="E669" s="4">
        <v>45683</v>
      </c>
      <c r="F669" s="3">
        <v>1</v>
      </c>
      <c r="G669" s="3">
        <v>150</v>
      </c>
      <c r="H669" s="7" t="s">
        <v>34</v>
      </c>
      <c r="I669" s="5">
        <f>VLOOKUP(H669,Tabela1[],2,FALSE)*G669</f>
        <v>0</v>
      </c>
      <c r="J669" s="6" t="str">
        <f>IFERROR(G669/VLOOKUP(H669,Tabela1[],3,FALSE),"")</f>
        <v/>
      </c>
      <c r="K669" s="11" cm="1">
        <f t="array" ref="K669">VLOOKUP(MAX(_xlfn._xlws.FILTER(Tabela3[data],Tabela3[data]&lt;=Tabela2[[#This Row],[data]])),Tabela3[],2,FALSE)</f>
        <v>7.7</v>
      </c>
    </row>
    <row r="670" spans="5:11" x14ac:dyDescent="0.35">
      <c r="E670" s="4">
        <v>45683</v>
      </c>
      <c r="F670" s="3">
        <v>2</v>
      </c>
      <c r="G670" s="3">
        <v>10</v>
      </c>
      <c r="H670" s="7" t="s">
        <v>8</v>
      </c>
      <c r="I670" s="5">
        <f>VLOOKUP(H670,Tabela1[],2,FALSE)*G670</f>
        <v>38.15</v>
      </c>
      <c r="J670" s="6">
        <f>IFERROR(G670/VLOOKUP(H670,Tabela1[],3,FALSE),"")</f>
        <v>0.13175230566534915</v>
      </c>
      <c r="K670" s="11" cm="1">
        <f t="array" ref="K670">VLOOKUP(MAX(_xlfn._xlws.FILTER(Tabela3[data],Tabela3[data]&lt;=Tabela2[[#This Row],[data]])),Tabela3[],2,FALSE)</f>
        <v>7.7</v>
      </c>
    </row>
    <row r="671" spans="5:11" x14ac:dyDescent="0.35">
      <c r="E671" s="4">
        <v>45683</v>
      </c>
      <c r="F671" s="3">
        <v>3</v>
      </c>
      <c r="G671" s="3">
        <v>180</v>
      </c>
      <c r="H671" s="7" t="s">
        <v>45</v>
      </c>
      <c r="I671" s="5">
        <f>VLOOKUP(H671,Tabela1[],2,FALSE)*G671</f>
        <v>0</v>
      </c>
      <c r="J671" s="6" t="str">
        <f>IFERROR(G671/VLOOKUP(H671,Tabela1[],3,FALSE),"")</f>
        <v/>
      </c>
      <c r="K671" s="11" cm="1">
        <f t="array" ref="K671">VLOOKUP(MAX(_xlfn._xlws.FILTER(Tabela3[data],Tabela3[data]&lt;=Tabela2[[#This Row],[data]])),Tabela3[],2,FALSE)</f>
        <v>7.7</v>
      </c>
    </row>
    <row r="672" spans="5:11" x14ac:dyDescent="0.35">
      <c r="E672" s="4">
        <v>45683</v>
      </c>
      <c r="F672" s="3">
        <v>4</v>
      </c>
      <c r="G672" s="3">
        <v>150</v>
      </c>
      <c r="H672" s="7" t="s">
        <v>34</v>
      </c>
      <c r="I672" s="5">
        <f>VLOOKUP(H672,Tabela1[],2,FALSE)*G672</f>
        <v>0</v>
      </c>
      <c r="J672" s="6" t="str">
        <f>IFERROR(G672/VLOOKUP(H672,Tabela1[],3,FALSE),"")</f>
        <v/>
      </c>
      <c r="K672" s="11" cm="1">
        <f t="array" ref="K672">VLOOKUP(MAX(_xlfn._xlws.FILTER(Tabela3[data],Tabela3[data]&lt;=Tabela2[[#This Row],[data]])),Tabela3[],2,FALSE)</f>
        <v>7.7</v>
      </c>
    </row>
    <row r="673" spans="5:11" x14ac:dyDescent="0.35">
      <c r="E673" s="4">
        <v>45684</v>
      </c>
      <c r="F673" s="3">
        <v>1</v>
      </c>
      <c r="G673" s="3">
        <v>3</v>
      </c>
      <c r="H673" s="7" t="s">
        <v>51</v>
      </c>
      <c r="I673" s="5">
        <f>VLOOKUP(H673,Tabela1[],2,FALSE)*G673</f>
        <v>0</v>
      </c>
      <c r="J673" s="6" t="str">
        <f>IFERROR(G673/VLOOKUP(H673,Tabela1[],3,FALSE),"")</f>
        <v/>
      </c>
      <c r="K673" s="11" cm="1">
        <f t="array" ref="K673">VLOOKUP(MAX(_xlfn._xlws.FILTER(Tabela3[data],Tabela3[data]&lt;=Tabela2[[#This Row],[data]])),Tabela3[],2,FALSE)</f>
        <v>7.7</v>
      </c>
    </row>
    <row r="674" spans="5:11" x14ac:dyDescent="0.35">
      <c r="E674" s="4">
        <v>45684</v>
      </c>
      <c r="F674" s="3">
        <v>1</v>
      </c>
      <c r="G674" s="3">
        <v>67</v>
      </c>
      <c r="H674" s="7" t="s">
        <v>34</v>
      </c>
      <c r="I674" s="5">
        <f>VLOOKUP(H674,Tabela1[],2,FALSE)*G674</f>
        <v>0</v>
      </c>
      <c r="J674" s="6" t="str">
        <f>IFERROR(G674/VLOOKUP(H674,Tabela1[],3,FALSE),"")</f>
        <v/>
      </c>
      <c r="K674" s="11" cm="1">
        <f t="array" ref="K674">VLOOKUP(MAX(_xlfn._xlws.FILTER(Tabela3[data],Tabela3[data]&lt;=Tabela2[[#This Row],[data]])),Tabela3[],2,FALSE)</f>
        <v>7.7</v>
      </c>
    </row>
    <row r="675" spans="5:11" x14ac:dyDescent="0.35">
      <c r="E675" s="4">
        <v>45684</v>
      </c>
      <c r="F675" s="3">
        <v>1</v>
      </c>
      <c r="G675" s="3">
        <v>25</v>
      </c>
      <c r="H675" s="7" t="s">
        <v>50</v>
      </c>
      <c r="I675" s="5">
        <f>VLOOKUP(H675,Tabela1[],2,FALSE)*G675</f>
        <v>0</v>
      </c>
      <c r="J675" s="6" t="str">
        <f>IFERROR(G675/VLOOKUP(H675,Tabela1[],3,FALSE),"")</f>
        <v/>
      </c>
      <c r="K675" s="11" cm="1">
        <f t="array" ref="K675">VLOOKUP(MAX(_xlfn._xlws.FILTER(Tabela3[data],Tabela3[data]&lt;=Tabela2[[#This Row],[data]])),Tabela3[],2,FALSE)</f>
        <v>7.7</v>
      </c>
    </row>
    <row r="676" spans="5:11" x14ac:dyDescent="0.35">
      <c r="E676" s="4">
        <v>45684</v>
      </c>
      <c r="F676" s="3">
        <v>2</v>
      </c>
      <c r="G676" s="3">
        <v>3</v>
      </c>
      <c r="H676" s="7" t="s">
        <v>48</v>
      </c>
      <c r="I676" s="5">
        <f>VLOOKUP(H676,Tabela1[],2,FALSE)*G676</f>
        <v>0</v>
      </c>
      <c r="J676" s="6" t="str">
        <f>IFERROR(G676/VLOOKUP(H676,Tabela1[],3,FALSE),"")</f>
        <v/>
      </c>
      <c r="K676" s="11" cm="1">
        <f t="array" ref="K676">VLOOKUP(MAX(_xlfn._xlws.FILTER(Tabela3[data],Tabela3[data]&lt;=Tabela2[[#This Row],[data]])),Tabela3[],2,FALSE)</f>
        <v>7.7</v>
      </c>
    </row>
    <row r="677" spans="5:11" x14ac:dyDescent="0.35">
      <c r="E677" s="4">
        <v>45684</v>
      </c>
      <c r="F677" s="3">
        <v>2</v>
      </c>
      <c r="G677" s="3">
        <v>41</v>
      </c>
      <c r="H677" s="7" t="s">
        <v>8</v>
      </c>
      <c r="I677" s="5">
        <f>VLOOKUP(H677,Tabela1[],2,FALSE)*G677</f>
        <v>156.41499999999999</v>
      </c>
      <c r="J677" s="6">
        <f>IFERROR(G677/VLOOKUP(H677,Tabela1[],3,FALSE),"")</f>
        <v>0.54018445322793152</v>
      </c>
      <c r="K677" s="11" cm="1">
        <f t="array" ref="K677">VLOOKUP(MAX(_xlfn._xlws.FILTER(Tabela3[data],Tabela3[data]&lt;=Tabela2[[#This Row],[data]])),Tabela3[],2,FALSE)</f>
        <v>7.7</v>
      </c>
    </row>
    <row r="678" spans="5:11" x14ac:dyDescent="0.35">
      <c r="E678" s="4">
        <v>45684</v>
      </c>
      <c r="F678" s="3">
        <v>2</v>
      </c>
      <c r="G678" s="3">
        <v>3</v>
      </c>
      <c r="H678" s="7" t="s">
        <v>51</v>
      </c>
      <c r="I678" s="5">
        <f>VLOOKUP(H678,Tabela1[],2,FALSE)*G678</f>
        <v>0</v>
      </c>
      <c r="J678" s="6" t="str">
        <f>IFERROR(G678/VLOOKUP(H678,Tabela1[],3,FALSE),"")</f>
        <v/>
      </c>
      <c r="K678" s="11" cm="1">
        <f t="array" ref="K678">VLOOKUP(MAX(_xlfn._xlws.FILTER(Tabela3[data],Tabela3[data]&lt;=Tabela2[[#This Row],[data]])),Tabela3[],2,FALSE)</f>
        <v>7.7</v>
      </c>
    </row>
    <row r="679" spans="5:11" x14ac:dyDescent="0.35">
      <c r="E679" s="4">
        <v>45684</v>
      </c>
      <c r="F679" s="3">
        <v>2</v>
      </c>
      <c r="G679" s="3">
        <v>2</v>
      </c>
      <c r="H679" s="7" t="s">
        <v>51</v>
      </c>
      <c r="I679" s="5">
        <f>VLOOKUP(H679,Tabela1[],2,FALSE)*G679</f>
        <v>0</v>
      </c>
      <c r="J679" s="6" t="str">
        <f>IFERROR(G679/VLOOKUP(H679,Tabela1[],3,FALSE),"")</f>
        <v/>
      </c>
      <c r="K679" s="11" cm="1">
        <f t="array" ref="K679">VLOOKUP(MAX(_xlfn._xlws.FILTER(Tabela3[data],Tabela3[data]&lt;=Tabela2[[#This Row],[data]])),Tabela3[],2,FALSE)</f>
        <v>7.7</v>
      </c>
    </row>
    <row r="680" spans="5:11" x14ac:dyDescent="0.35">
      <c r="E680" s="4">
        <v>45684</v>
      </c>
      <c r="F680" s="3">
        <v>3</v>
      </c>
      <c r="G680" s="3">
        <v>180</v>
      </c>
      <c r="H680" s="7" t="s">
        <v>45</v>
      </c>
      <c r="I680" s="5">
        <f>VLOOKUP(H680,Tabela1[],2,FALSE)*G680</f>
        <v>0</v>
      </c>
      <c r="J680" s="6" t="str">
        <f>IFERROR(G680/VLOOKUP(H680,Tabela1[],3,FALSE),"")</f>
        <v/>
      </c>
      <c r="K680" s="11" cm="1">
        <f t="array" ref="K680">VLOOKUP(MAX(_xlfn._xlws.FILTER(Tabela3[data],Tabela3[data]&lt;=Tabela2[[#This Row],[data]])),Tabela3[],2,FALSE)</f>
        <v>7.7</v>
      </c>
    </row>
    <row r="681" spans="5:11" x14ac:dyDescent="0.35">
      <c r="E681" s="4">
        <v>45684</v>
      </c>
      <c r="F681" s="3">
        <v>3</v>
      </c>
      <c r="G681" s="3">
        <v>3</v>
      </c>
      <c r="H681" s="7" t="s">
        <v>51</v>
      </c>
      <c r="I681" s="5">
        <f>VLOOKUP(H681,Tabela1[],2,FALSE)*G681</f>
        <v>0</v>
      </c>
      <c r="J681" s="6" t="str">
        <f>IFERROR(G681/VLOOKUP(H681,Tabela1[],3,FALSE),"")</f>
        <v/>
      </c>
      <c r="K681" s="11" cm="1">
        <f t="array" ref="K681">VLOOKUP(MAX(_xlfn._xlws.FILTER(Tabela3[data],Tabela3[data]&lt;=Tabela2[[#This Row],[data]])),Tabela3[],2,FALSE)</f>
        <v>7.7</v>
      </c>
    </row>
    <row r="682" spans="5:11" x14ac:dyDescent="0.35">
      <c r="E682" s="4">
        <v>45684</v>
      </c>
      <c r="F682" s="3">
        <v>4</v>
      </c>
      <c r="G682" s="3">
        <v>33</v>
      </c>
      <c r="H682" s="7" t="s">
        <v>34</v>
      </c>
      <c r="I682" s="5">
        <f>VLOOKUP(H682,Tabela1[],2,FALSE)*G682</f>
        <v>0</v>
      </c>
      <c r="J682" s="6" t="str">
        <f>IFERROR(G682/VLOOKUP(H682,Tabela1[],3,FALSE),"")</f>
        <v/>
      </c>
      <c r="K682" s="11" cm="1">
        <f t="array" ref="K682">VLOOKUP(MAX(_xlfn._xlws.FILTER(Tabela3[data],Tabela3[data]&lt;=Tabela2[[#This Row],[data]])),Tabela3[],2,FALSE)</f>
        <v>7.7</v>
      </c>
    </row>
    <row r="683" spans="5:11" x14ac:dyDescent="0.35">
      <c r="E683" s="4">
        <v>45684</v>
      </c>
      <c r="F683" s="3">
        <v>4</v>
      </c>
      <c r="G683" s="3">
        <v>167</v>
      </c>
      <c r="H683" s="7" t="s">
        <v>26</v>
      </c>
      <c r="I683" s="5">
        <f>VLOOKUP(H683,Tabela1[],2,FALSE)*G683</f>
        <v>0</v>
      </c>
      <c r="J683" s="6">
        <f>IFERROR(G683/VLOOKUP(H683,Tabela1[],3,FALSE),"")</f>
        <v>0.68724279835390945</v>
      </c>
      <c r="K683" s="11" cm="1">
        <f t="array" ref="K683">VLOOKUP(MAX(_xlfn._xlws.FILTER(Tabela3[data],Tabela3[data]&lt;=Tabela2[[#This Row],[data]])),Tabela3[],2,FALSE)</f>
        <v>7.7</v>
      </c>
    </row>
    <row r="684" spans="5:11" x14ac:dyDescent="0.35">
      <c r="E684" s="4">
        <v>45685</v>
      </c>
      <c r="F684" s="3">
        <v>1</v>
      </c>
      <c r="G684" s="3">
        <v>3</v>
      </c>
      <c r="H684" s="7" t="s">
        <v>51</v>
      </c>
      <c r="I684" s="5">
        <f>VLOOKUP(H684,Tabela1[],2,FALSE)*G684</f>
        <v>0</v>
      </c>
      <c r="J684" s="6" t="str">
        <f>IFERROR(G684/VLOOKUP(H684,Tabela1[],3,FALSE),"")</f>
        <v/>
      </c>
      <c r="K684" s="11" cm="1">
        <f t="array" ref="K684">VLOOKUP(MAX(_xlfn._xlws.FILTER(Tabela3[data],Tabela3[data]&lt;=Tabela2[[#This Row],[data]])),Tabela3[],2,FALSE)</f>
        <v>7.7</v>
      </c>
    </row>
    <row r="685" spans="5:11" x14ac:dyDescent="0.35">
      <c r="E685" s="4">
        <v>45685</v>
      </c>
      <c r="F685" s="3">
        <v>1</v>
      </c>
      <c r="G685" s="3">
        <v>150</v>
      </c>
      <c r="H685" s="7" t="s">
        <v>26</v>
      </c>
      <c r="I685" s="5">
        <f>VLOOKUP(H685,Tabela1[],2,FALSE)*G685</f>
        <v>0</v>
      </c>
      <c r="J685" s="6">
        <f>IFERROR(G685/VLOOKUP(H685,Tabela1[],3,FALSE),"")</f>
        <v>0.61728395061728392</v>
      </c>
      <c r="K685" s="11" cm="1">
        <f t="array" ref="K685">VLOOKUP(MAX(_xlfn._xlws.FILTER(Tabela3[data],Tabela3[data]&lt;=Tabela2[[#This Row],[data]])),Tabela3[],2,FALSE)</f>
        <v>7.7</v>
      </c>
    </row>
    <row r="686" spans="5:11" x14ac:dyDescent="0.35">
      <c r="E686" s="4">
        <v>45685</v>
      </c>
      <c r="F686" s="3">
        <v>1</v>
      </c>
      <c r="G686" s="3">
        <v>25</v>
      </c>
      <c r="H686" s="7" t="s">
        <v>50</v>
      </c>
      <c r="I686" s="5">
        <f>VLOOKUP(H686,Tabela1[],2,FALSE)*G686</f>
        <v>0</v>
      </c>
      <c r="J686" s="6" t="str">
        <f>IFERROR(G686/VLOOKUP(H686,Tabela1[],3,FALSE),"")</f>
        <v/>
      </c>
      <c r="K686" s="11" cm="1">
        <f t="array" ref="K686">VLOOKUP(MAX(_xlfn._xlws.FILTER(Tabela3[data],Tabela3[data]&lt;=Tabela2[[#This Row],[data]])),Tabela3[],2,FALSE)</f>
        <v>7.7</v>
      </c>
    </row>
    <row r="687" spans="5:11" x14ac:dyDescent="0.35">
      <c r="E687" s="4">
        <v>45685</v>
      </c>
      <c r="F687" s="3">
        <v>2</v>
      </c>
      <c r="G687" s="3">
        <v>80</v>
      </c>
      <c r="H687" s="7" t="s">
        <v>8</v>
      </c>
      <c r="I687" s="5">
        <f>VLOOKUP(H687,Tabela1[],2,FALSE)*G687</f>
        <v>305.2</v>
      </c>
      <c r="J687" s="6">
        <f>IFERROR(G687/VLOOKUP(H687,Tabela1[],3,FALSE),"")</f>
        <v>1.0540184453227932</v>
      </c>
      <c r="K687" s="11" cm="1">
        <f t="array" ref="K687">VLOOKUP(MAX(_xlfn._xlws.FILTER(Tabela3[data],Tabela3[data]&lt;=Tabela2[[#This Row],[data]])),Tabela3[],2,FALSE)</f>
        <v>7.7</v>
      </c>
    </row>
    <row r="688" spans="5:11" x14ac:dyDescent="0.35">
      <c r="E688" s="4">
        <v>45685</v>
      </c>
      <c r="F688" s="3">
        <v>3</v>
      </c>
      <c r="G688" s="3">
        <v>150</v>
      </c>
      <c r="H688" s="7" t="s">
        <v>85</v>
      </c>
      <c r="I688" s="5">
        <f>VLOOKUP(H688,Tabela1[],2,FALSE)*G688</f>
        <v>0</v>
      </c>
      <c r="J688" s="6" t="str">
        <f>IFERROR(G688/VLOOKUP(H688,Tabela1[],3,FALSE),"")</f>
        <v/>
      </c>
      <c r="K688" s="11" cm="1">
        <f t="array" ref="K688">VLOOKUP(MAX(_xlfn._xlws.FILTER(Tabela3[data],Tabela3[data]&lt;=Tabela2[[#This Row],[data]])),Tabela3[],2,FALSE)</f>
        <v>7.7</v>
      </c>
    </row>
    <row r="689" spans="5:11" x14ac:dyDescent="0.35">
      <c r="E689" s="4">
        <v>45685</v>
      </c>
      <c r="F689" s="3">
        <v>3</v>
      </c>
      <c r="G689" s="3">
        <v>3</v>
      </c>
      <c r="H689" s="7" t="s">
        <v>51</v>
      </c>
      <c r="I689" s="5">
        <f>VLOOKUP(H689,Tabela1[],2,FALSE)*G689</f>
        <v>0</v>
      </c>
      <c r="J689" s="6" t="str">
        <f>IFERROR(G689/VLOOKUP(H689,Tabela1[],3,FALSE),"")</f>
        <v/>
      </c>
      <c r="K689" s="11" cm="1">
        <f t="array" ref="K689">VLOOKUP(MAX(_xlfn._xlws.FILTER(Tabela3[data],Tabela3[data]&lt;=Tabela2[[#This Row],[data]])),Tabela3[],2,FALSE)</f>
        <v>7.7</v>
      </c>
    </row>
    <row r="690" spans="5:11" x14ac:dyDescent="0.35">
      <c r="E690" s="4">
        <v>45685</v>
      </c>
      <c r="F690" s="3">
        <v>4</v>
      </c>
      <c r="G690" s="3">
        <v>73</v>
      </c>
      <c r="H690" s="7" t="s">
        <v>26</v>
      </c>
      <c r="I690" s="5">
        <f>VLOOKUP(H690,Tabela1[],2,FALSE)*G690</f>
        <v>0</v>
      </c>
      <c r="J690" s="6">
        <f>IFERROR(G690/VLOOKUP(H690,Tabela1[],3,FALSE),"")</f>
        <v>0.30041152263374488</v>
      </c>
      <c r="K690" s="11" cm="1">
        <f t="array" ref="K690">VLOOKUP(MAX(_xlfn._xlws.FILTER(Tabela3[data],Tabela3[data]&lt;=Tabela2[[#This Row],[data]])),Tabela3[],2,FALSE)</f>
        <v>7.7</v>
      </c>
    </row>
    <row r="691" spans="5:11" x14ac:dyDescent="0.35">
      <c r="E691" s="4">
        <v>45685</v>
      </c>
      <c r="F691" s="3">
        <v>4</v>
      </c>
      <c r="G691" s="3">
        <v>5</v>
      </c>
      <c r="H691" s="7" t="s">
        <v>51</v>
      </c>
      <c r="I691" s="5">
        <f>VLOOKUP(H691,Tabela1[],2,FALSE)*G691</f>
        <v>0</v>
      </c>
      <c r="J691" s="6" t="str">
        <f>IFERROR(G691/VLOOKUP(H691,Tabela1[],3,FALSE),"")</f>
        <v/>
      </c>
      <c r="K691" s="11" cm="1">
        <f t="array" ref="K691">VLOOKUP(MAX(_xlfn._xlws.FILTER(Tabela3[data],Tabela3[data]&lt;=Tabela2[[#This Row],[data]])),Tabela3[],2,FALSE)</f>
        <v>7.7</v>
      </c>
    </row>
    <row r="692" spans="5:11" x14ac:dyDescent="0.35">
      <c r="E692" s="4">
        <v>45685</v>
      </c>
      <c r="F692" s="3">
        <v>4</v>
      </c>
      <c r="G692" s="3">
        <v>100</v>
      </c>
      <c r="H692" s="7" t="s">
        <v>33</v>
      </c>
      <c r="I692" s="5">
        <f>VLOOKUP(H692,Tabela1[],2,FALSE)*G692</f>
        <v>0</v>
      </c>
      <c r="J692" s="6" t="str">
        <f>IFERROR(G692/VLOOKUP(H692,Tabela1[],3,FALSE),"")</f>
        <v/>
      </c>
      <c r="K692" s="11" cm="1">
        <f t="array" ref="K692">VLOOKUP(MAX(_xlfn._xlws.FILTER(Tabela3[data],Tabela3[data]&lt;=Tabela2[[#This Row],[data]])),Tabela3[],2,FALSE)</f>
        <v>7.7</v>
      </c>
    </row>
    <row r="693" spans="5:11" x14ac:dyDescent="0.35">
      <c r="E693" s="4">
        <v>45686</v>
      </c>
      <c r="F693" s="3">
        <v>1</v>
      </c>
      <c r="G693" s="3">
        <v>3</v>
      </c>
      <c r="H693" s="7" t="s">
        <v>51</v>
      </c>
      <c r="I693" s="5">
        <f>VLOOKUP(H693,Tabela1[],2,FALSE)*G693</f>
        <v>0</v>
      </c>
      <c r="J693" s="6" t="str">
        <f>IFERROR(G693/VLOOKUP(H693,Tabela1[],3,FALSE),"")</f>
        <v/>
      </c>
      <c r="K693" s="11" cm="1">
        <f t="array" ref="K693">VLOOKUP(MAX(_xlfn._xlws.FILTER(Tabela3[data],Tabela3[data]&lt;=Tabela2[[#This Row],[data]])),Tabela3[],2,FALSE)</f>
        <v>7.7</v>
      </c>
    </row>
    <row r="694" spans="5:11" x14ac:dyDescent="0.35">
      <c r="E694" s="4">
        <v>45686</v>
      </c>
      <c r="F694" s="3">
        <v>1</v>
      </c>
      <c r="G694" s="3">
        <v>150</v>
      </c>
      <c r="H694" s="7" t="s">
        <v>33</v>
      </c>
      <c r="I694" s="5">
        <f>VLOOKUP(H694,Tabela1[],2,FALSE)*G694</f>
        <v>0</v>
      </c>
      <c r="J694" s="6" t="str">
        <f>IFERROR(G694/VLOOKUP(H694,Tabela1[],3,FALSE),"")</f>
        <v/>
      </c>
      <c r="K694" s="11" cm="1">
        <f t="array" ref="K694">VLOOKUP(MAX(_xlfn._xlws.FILTER(Tabela3[data],Tabela3[data]&lt;=Tabela2[[#This Row],[data]])),Tabela3[],2,FALSE)</f>
        <v>7.7</v>
      </c>
    </row>
    <row r="695" spans="5:11" x14ac:dyDescent="0.35">
      <c r="E695" s="4">
        <v>45686</v>
      </c>
      <c r="F695" s="3">
        <v>2</v>
      </c>
      <c r="G695" s="3">
        <v>80</v>
      </c>
      <c r="H695" s="7" t="s">
        <v>32</v>
      </c>
      <c r="I695" s="5">
        <f>VLOOKUP(H695,Tabela1[],2,FALSE)*G695</f>
        <v>0</v>
      </c>
      <c r="J695" s="6" t="str">
        <f>IFERROR(G695/VLOOKUP(H695,Tabela1[],3,FALSE),"")</f>
        <v/>
      </c>
      <c r="K695" s="11" cm="1">
        <f t="array" ref="K695">VLOOKUP(MAX(_xlfn._xlws.FILTER(Tabela3[data],Tabela3[data]&lt;=Tabela2[[#This Row],[data]])),Tabela3[],2,FALSE)</f>
        <v>7.7</v>
      </c>
    </row>
    <row r="696" spans="5:11" x14ac:dyDescent="0.35">
      <c r="E696" s="4">
        <v>45686</v>
      </c>
      <c r="F696" s="3">
        <v>3</v>
      </c>
      <c r="G696" s="3">
        <v>173</v>
      </c>
      <c r="H696" s="7" t="s">
        <v>45</v>
      </c>
      <c r="I696" s="5">
        <f>VLOOKUP(H696,Tabela1[],2,FALSE)*G696</f>
        <v>0</v>
      </c>
      <c r="J696" s="6" t="str">
        <f>IFERROR(G696/VLOOKUP(H696,Tabela1[],3,FALSE),"")</f>
        <v/>
      </c>
      <c r="K696" s="11" cm="1">
        <f t="array" ref="K696">VLOOKUP(MAX(_xlfn._xlws.FILTER(Tabela3[data],Tabela3[data]&lt;=Tabela2[[#This Row],[data]])),Tabela3[],2,FALSE)</f>
        <v>7.7</v>
      </c>
    </row>
    <row r="697" spans="5:11" x14ac:dyDescent="0.35">
      <c r="E697" s="4">
        <v>45686</v>
      </c>
      <c r="F697" s="3">
        <v>3</v>
      </c>
      <c r="G697" s="3">
        <v>6</v>
      </c>
      <c r="H697" s="7" t="s">
        <v>51</v>
      </c>
      <c r="I697" s="5">
        <f>VLOOKUP(H697,Tabela1[],2,FALSE)*G697</f>
        <v>0</v>
      </c>
      <c r="J697" s="6" t="str">
        <f>IFERROR(G697/VLOOKUP(H697,Tabela1[],3,FALSE),"")</f>
        <v/>
      </c>
      <c r="K697" s="11" cm="1">
        <f t="array" ref="K697">VLOOKUP(MAX(_xlfn._xlws.FILTER(Tabela3[data],Tabela3[data]&lt;=Tabela2[[#This Row],[data]])),Tabela3[],2,FALSE)</f>
        <v>7.7</v>
      </c>
    </row>
    <row r="698" spans="5:11" x14ac:dyDescent="0.35">
      <c r="E698" s="4">
        <v>45686</v>
      </c>
      <c r="F698" s="3">
        <v>3</v>
      </c>
      <c r="G698" s="3">
        <v>3</v>
      </c>
      <c r="H698" s="7" t="s">
        <v>48</v>
      </c>
      <c r="I698" s="5">
        <f>VLOOKUP(H698,Tabela1[],2,FALSE)*G698</f>
        <v>0</v>
      </c>
      <c r="J698" s="6" t="str">
        <f>IFERROR(G698/VLOOKUP(H698,Tabela1[],3,FALSE),"")</f>
        <v/>
      </c>
      <c r="K698" s="11" cm="1">
        <f t="array" ref="K698">VLOOKUP(MAX(_xlfn._xlws.FILTER(Tabela3[data],Tabela3[data]&lt;=Tabela2[[#This Row],[data]])),Tabela3[],2,FALSE)</f>
        <v>7.7</v>
      </c>
    </row>
    <row r="699" spans="5:11" x14ac:dyDescent="0.35">
      <c r="E699" s="4">
        <v>45686</v>
      </c>
      <c r="F699" s="3">
        <v>3</v>
      </c>
      <c r="G699" s="3">
        <v>10</v>
      </c>
      <c r="H699" s="7" t="s">
        <v>47</v>
      </c>
      <c r="I699" s="5">
        <f>VLOOKUP(H699,Tabela1[],2,FALSE)*G699</f>
        <v>0</v>
      </c>
      <c r="J699" s="6" t="str">
        <f>IFERROR(G699/VLOOKUP(H699,Tabela1[],3,FALSE),"")</f>
        <v/>
      </c>
      <c r="K699" s="11" cm="1">
        <f t="array" ref="K699">VLOOKUP(MAX(_xlfn._xlws.FILTER(Tabela3[data],Tabela3[data]&lt;=Tabela2[[#This Row],[data]])),Tabela3[],2,FALSE)</f>
        <v>7.7</v>
      </c>
    </row>
    <row r="700" spans="5:11" x14ac:dyDescent="0.35">
      <c r="E700" s="4">
        <v>45686</v>
      </c>
      <c r="F700" s="3">
        <v>4</v>
      </c>
      <c r="G700" s="3">
        <v>150</v>
      </c>
      <c r="H700" s="7" t="s">
        <v>33</v>
      </c>
      <c r="I700" s="5">
        <f>VLOOKUP(H700,Tabela1[],2,FALSE)*G700</f>
        <v>0</v>
      </c>
      <c r="J700" s="6" t="str">
        <f>IFERROR(G700/VLOOKUP(H700,Tabela1[],3,FALSE),"")</f>
        <v/>
      </c>
      <c r="K700" s="11" cm="1">
        <f t="array" ref="K700">VLOOKUP(MAX(_xlfn._xlws.FILTER(Tabela3[data],Tabela3[data]&lt;=Tabela2[[#This Row],[data]])),Tabela3[],2,FALSE)</f>
        <v>7.7</v>
      </c>
    </row>
    <row r="701" spans="5:11" x14ac:dyDescent="0.35">
      <c r="E701" s="4">
        <v>45687</v>
      </c>
      <c r="F701" s="3">
        <v>1</v>
      </c>
      <c r="G701" s="3">
        <v>2</v>
      </c>
      <c r="H701" s="7" t="s">
        <v>51</v>
      </c>
      <c r="I701" s="5">
        <f>VLOOKUP(H701,Tabela1[],2,FALSE)*G701</f>
        <v>0</v>
      </c>
      <c r="J701" s="6" t="str">
        <f>IFERROR(G701/VLOOKUP(H701,Tabela1[],3,FALSE),"")</f>
        <v/>
      </c>
      <c r="K701" s="11" cm="1">
        <f t="array" ref="K701">VLOOKUP(MAX(_xlfn._xlws.FILTER(Tabela3[data],Tabela3[data]&lt;=Tabela2[[#This Row],[data]])),Tabela3[],2,FALSE)</f>
        <v>7.7</v>
      </c>
    </row>
    <row r="702" spans="5:11" x14ac:dyDescent="0.35">
      <c r="E702" s="4">
        <v>45687</v>
      </c>
      <c r="F702" s="3">
        <v>1</v>
      </c>
      <c r="G702" s="3">
        <v>180</v>
      </c>
      <c r="H702" s="7" t="s">
        <v>27</v>
      </c>
      <c r="I702" s="5">
        <f>VLOOKUP(H702,Tabela1[],2,FALSE)*G702</f>
        <v>0</v>
      </c>
      <c r="J702" s="6" t="str">
        <f>IFERROR(G702/VLOOKUP(H702,Tabela1[],3,FALSE),"")</f>
        <v/>
      </c>
      <c r="K702" s="11" cm="1">
        <f t="array" ref="K702">VLOOKUP(MAX(_xlfn._xlws.FILTER(Tabela3[data],Tabela3[data]&lt;=Tabela2[[#This Row],[data]])),Tabela3[],2,FALSE)</f>
        <v>7.7</v>
      </c>
    </row>
    <row r="703" spans="5:11" x14ac:dyDescent="0.35">
      <c r="E703" s="4">
        <v>45687</v>
      </c>
      <c r="F703" s="3">
        <v>2</v>
      </c>
      <c r="G703" s="3">
        <v>70</v>
      </c>
      <c r="H703" s="7" t="s">
        <v>8</v>
      </c>
      <c r="I703" s="5">
        <f>VLOOKUP(H703,Tabela1[],2,FALSE)*G703</f>
        <v>267.05</v>
      </c>
      <c r="J703" s="6">
        <f>IFERROR(G703/VLOOKUP(H703,Tabela1[],3,FALSE),"")</f>
        <v>0.92226613965744408</v>
      </c>
      <c r="K703" s="11" cm="1">
        <f t="array" ref="K703">VLOOKUP(MAX(_xlfn._xlws.FILTER(Tabela3[data],Tabela3[data]&lt;=Tabela2[[#This Row],[data]])),Tabela3[],2,FALSE)</f>
        <v>7.7</v>
      </c>
    </row>
    <row r="704" spans="5:11" x14ac:dyDescent="0.35">
      <c r="E704" s="4">
        <v>45687</v>
      </c>
      <c r="F704" s="3">
        <v>3</v>
      </c>
      <c r="G704" s="3">
        <v>3</v>
      </c>
      <c r="H704" s="7" t="s">
        <v>51</v>
      </c>
      <c r="I704" s="5">
        <f>VLOOKUP(H704,Tabela1[],2,FALSE)*G704</f>
        <v>0</v>
      </c>
      <c r="J704" s="6" t="str">
        <f>IFERROR(G704/VLOOKUP(H704,Tabela1[],3,FALSE),"")</f>
        <v/>
      </c>
      <c r="K704" s="11" cm="1">
        <f t="array" ref="K704">VLOOKUP(MAX(_xlfn._xlws.FILTER(Tabela3[data],Tabela3[data]&lt;=Tabela2[[#This Row],[data]])),Tabela3[],2,FALSE)</f>
        <v>7.7</v>
      </c>
    </row>
    <row r="705" spans="5:11" x14ac:dyDescent="0.35">
      <c r="E705" s="4">
        <v>45687</v>
      </c>
      <c r="F705" s="3">
        <v>3</v>
      </c>
      <c r="G705" s="3">
        <v>143</v>
      </c>
      <c r="H705" s="7" t="s">
        <v>85</v>
      </c>
      <c r="I705" s="5">
        <f>VLOOKUP(H705,Tabela1[],2,FALSE)*G705</f>
        <v>0</v>
      </c>
      <c r="J705" s="6" t="str">
        <f>IFERROR(G705/VLOOKUP(H705,Tabela1[],3,FALSE),"")</f>
        <v/>
      </c>
      <c r="K705" s="11" cm="1">
        <f t="array" ref="K705">VLOOKUP(MAX(_xlfn._xlws.FILTER(Tabela3[data],Tabela3[data]&lt;=Tabela2[[#This Row],[data]])),Tabela3[],2,FALSE)</f>
        <v>7.7</v>
      </c>
    </row>
    <row r="706" spans="5:11" x14ac:dyDescent="0.35">
      <c r="E706" s="4">
        <v>45687</v>
      </c>
      <c r="F706" s="3">
        <v>3</v>
      </c>
      <c r="G706" s="3">
        <v>3</v>
      </c>
      <c r="H706" s="7" t="s">
        <v>51</v>
      </c>
      <c r="I706" s="5">
        <f>VLOOKUP(H706,Tabela1[],2,FALSE)*G706</f>
        <v>0</v>
      </c>
      <c r="J706" s="6" t="str">
        <f>IFERROR(G706/VLOOKUP(H706,Tabela1[],3,FALSE),"")</f>
        <v/>
      </c>
      <c r="K706" s="11" cm="1">
        <f t="array" ref="K706">VLOOKUP(MAX(_xlfn._xlws.FILTER(Tabela3[data],Tabela3[data]&lt;=Tabela2[[#This Row],[data]])),Tabela3[],2,FALSE)</f>
        <v>7.7</v>
      </c>
    </row>
    <row r="707" spans="5:11" x14ac:dyDescent="0.35">
      <c r="E707" s="4">
        <v>45687</v>
      </c>
      <c r="F707" s="3">
        <v>4</v>
      </c>
      <c r="G707" s="3">
        <v>220</v>
      </c>
      <c r="H707" s="7" t="s">
        <v>27</v>
      </c>
      <c r="I707" s="5">
        <f>VLOOKUP(H707,Tabela1[],2,FALSE)*G707</f>
        <v>0</v>
      </c>
      <c r="J707" s="6" t="str">
        <f>IFERROR(G707/VLOOKUP(H707,Tabela1[],3,FALSE),"")</f>
        <v/>
      </c>
      <c r="K707" s="11" cm="1">
        <f t="array" ref="K707">VLOOKUP(MAX(_xlfn._xlws.FILTER(Tabela3[data],Tabela3[data]&lt;=Tabela2[[#This Row],[data]])),Tabela3[],2,FALSE)</f>
        <v>7.7</v>
      </c>
    </row>
    <row r="708" spans="5:11" x14ac:dyDescent="0.35">
      <c r="E708" s="4">
        <v>45687</v>
      </c>
      <c r="F708" s="3">
        <v>4</v>
      </c>
      <c r="G708" s="3">
        <v>15</v>
      </c>
      <c r="H708" s="7" t="s">
        <v>16</v>
      </c>
      <c r="I708" s="5">
        <f>VLOOKUP(H708,Tabela1[],2,FALSE)*G708</f>
        <v>51.9</v>
      </c>
      <c r="J708" s="6" t="str">
        <f>IFERROR(G708/VLOOKUP(H708,Tabela1[],3,FALSE),"")</f>
        <v/>
      </c>
      <c r="K708" s="11" cm="1">
        <f t="array" ref="K708">VLOOKUP(MAX(_xlfn._xlws.FILTER(Tabela3[data],Tabela3[data]&lt;=Tabela2[[#This Row],[data]])),Tabela3[],2,FALSE)</f>
        <v>7.7</v>
      </c>
    </row>
    <row r="709" spans="5:11" x14ac:dyDescent="0.35">
      <c r="E709" s="4">
        <v>45688</v>
      </c>
      <c r="F709" s="3">
        <v>1</v>
      </c>
      <c r="G709" s="3">
        <v>2</v>
      </c>
      <c r="H709" s="7" t="s">
        <v>51</v>
      </c>
      <c r="I709" s="5">
        <f>VLOOKUP(H709,Tabela1[],2,FALSE)*G709</f>
        <v>0</v>
      </c>
      <c r="J709" s="6" t="str">
        <f>IFERROR(G709/VLOOKUP(H709,Tabela1[],3,FALSE),"")</f>
        <v/>
      </c>
      <c r="K709" s="11" cm="1">
        <f t="array" ref="K709">VLOOKUP(MAX(_xlfn._xlws.FILTER(Tabela3[data],Tabela3[data]&lt;=Tabela2[[#This Row],[data]])),Tabela3[],2,FALSE)</f>
        <v>8.9</v>
      </c>
    </row>
    <row r="710" spans="5:11" x14ac:dyDescent="0.35">
      <c r="E710" s="4">
        <v>45688</v>
      </c>
      <c r="F710" s="3">
        <v>1</v>
      </c>
      <c r="G710" s="3">
        <v>180</v>
      </c>
      <c r="H710" s="7" t="s">
        <v>12</v>
      </c>
      <c r="I710" s="5">
        <f>VLOOKUP(H710,Tabela1[],2,FALSE)*G710</f>
        <v>0</v>
      </c>
      <c r="J710" s="6">
        <f>IFERROR(G710/VLOOKUP(H710,Tabela1[],3,FALSE),"")</f>
        <v>0.97649186256781206</v>
      </c>
      <c r="K710" s="11" cm="1">
        <f t="array" ref="K710">VLOOKUP(MAX(_xlfn._xlws.FILTER(Tabela3[data],Tabela3[data]&lt;=Tabela2[[#This Row],[data]])),Tabela3[],2,FALSE)</f>
        <v>8.9</v>
      </c>
    </row>
    <row r="711" spans="5:11" x14ac:dyDescent="0.35">
      <c r="E711" s="4">
        <v>45688</v>
      </c>
      <c r="F711" s="3">
        <v>2</v>
      </c>
      <c r="G711" s="3">
        <v>90</v>
      </c>
      <c r="H711" s="7" t="s">
        <v>8</v>
      </c>
      <c r="I711" s="5">
        <f>VLOOKUP(H711,Tabela1[],2,FALSE)*G711</f>
        <v>343.35</v>
      </c>
      <c r="J711" s="6">
        <f>IFERROR(G711/VLOOKUP(H711,Tabela1[],3,FALSE),"")</f>
        <v>1.1857707509881423</v>
      </c>
      <c r="K711" s="11" cm="1">
        <f t="array" ref="K711">VLOOKUP(MAX(_xlfn._xlws.FILTER(Tabela3[data],Tabela3[data]&lt;=Tabela2[[#This Row],[data]])),Tabela3[],2,FALSE)</f>
        <v>8.9</v>
      </c>
    </row>
    <row r="712" spans="5:11" x14ac:dyDescent="0.35">
      <c r="E712" s="4">
        <v>45688</v>
      </c>
      <c r="F712" s="3">
        <v>2</v>
      </c>
      <c r="G712" s="3">
        <v>3</v>
      </c>
      <c r="H712" s="7" t="s">
        <v>51</v>
      </c>
      <c r="I712" s="5">
        <f>VLOOKUP(H712,Tabela1[],2,FALSE)*G712</f>
        <v>0</v>
      </c>
      <c r="J712" s="6" t="str">
        <f>IFERROR(G712/VLOOKUP(H712,Tabela1[],3,FALSE),"")</f>
        <v/>
      </c>
      <c r="K712" s="11" cm="1">
        <f t="array" ref="K712">VLOOKUP(MAX(_xlfn._xlws.FILTER(Tabela3[data],Tabela3[data]&lt;=Tabela2[[#This Row],[data]])),Tabela3[],2,FALSE)</f>
        <v>8.9</v>
      </c>
    </row>
    <row r="713" spans="5:11" x14ac:dyDescent="0.35">
      <c r="E713" s="4">
        <v>45688</v>
      </c>
      <c r="F713" s="3">
        <v>3</v>
      </c>
      <c r="G713" s="3">
        <v>200</v>
      </c>
      <c r="H713" s="7" t="s">
        <v>85</v>
      </c>
      <c r="I713" s="5">
        <f>VLOOKUP(H713,Tabela1[],2,FALSE)*G713</f>
        <v>0</v>
      </c>
      <c r="J713" s="6" t="str">
        <f>IFERROR(G713/VLOOKUP(H713,Tabela1[],3,FALSE),"")</f>
        <v/>
      </c>
      <c r="K713" s="11" cm="1">
        <f t="array" ref="K713">VLOOKUP(MAX(_xlfn._xlws.FILTER(Tabela3[data],Tabela3[data]&lt;=Tabela2[[#This Row],[data]])),Tabela3[],2,FALSE)</f>
        <v>8.9</v>
      </c>
    </row>
    <row r="714" spans="5:11" x14ac:dyDescent="0.35">
      <c r="E714" s="4">
        <v>45688</v>
      </c>
      <c r="F714" s="3">
        <v>3</v>
      </c>
      <c r="G714" s="3">
        <v>3</v>
      </c>
      <c r="H714" s="7" t="s">
        <v>51</v>
      </c>
      <c r="I714" s="5">
        <f>VLOOKUP(H714,Tabela1[],2,FALSE)*G714</f>
        <v>0</v>
      </c>
      <c r="J714" s="6" t="str">
        <f>IFERROR(G714/VLOOKUP(H714,Tabela1[],3,FALSE),"")</f>
        <v/>
      </c>
      <c r="K714" s="11" cm="1">
        <f t="array" ref="K714">VLOOKUP(MAX(_xlfn._xlws.FILTER(Tabela3[data],Tabela3[data]&lt;=Tabela2[[#This Row],[data]])),Tabela3[],2,FALSE)</f>
        <v>8.9</v>
      </c>
    </row>
    <row r="715" spans="5:11" x14ac:dyDescent="0.35">
      <c r="E715" s="4">
        <v>45688</v>
      </c>
      <c r="F715" s="3">
        <v>4</v>
      </c>
      <c r="G715" s="3">
        <v>150</v>
      </c>
      <c r="H715" s="7" t="s">
        <v>12</v>
      </c>
      <c r="I715" s="5">
        <f>VLOOKUP(H715,Tabela1[],2,FALSE)*G715</f>
        <v>0</v>
      </c>
      <c r="J715" s="6">
        <f>IFERROR(G715/VLOOKUP(H715,Tabela1[],3,FALSE),"")</f>
        <v>0.81374321880651002</v>
      </c>
      <c r="K715" s="11" cm="1">
        <f t="array" ref="K715">VLOOKUP(MAX(_xlfn._xlws.FILTER(Tabela3[data],Tabela3[data]&lt;=Tabela2[[#This Row],[data]])),Tabela3[],2,FALSE)</f>
        <v>8.9</v>
      </c>
    </row>
    <row r="716" spans="5:11" x14ac:dyDescent="0.35">
      <c r="E716" s="4">
        <v>45689</v>
      </c>
      <c r="F716" s="3">
        <v>1</v>
      </c>
      <c r="G716" s="3">
        <v>70</v>
      </c>
      <c r="H716" s="7" t="s">
        <v>12</v>
      </c>
      <c r="I716" s="5">
        <f>VLOOKUP(H716,Tabela1[],2,FALSE)*G716</f>
        <v>0</v>
      </c>
      <c r="J716" s="6">
        <f>IFERROR(G716/VLOOKUP(H716,Tabela1[],3,FALSE),"")</f>
        <v>0.379746835443038</v>
      </c>
      <c r="K716" s="11" cm="1">
        <f t="array" ref="K716">VLOOKUP(MAX(_xlfn._xlws.FILTER(Tabela3[data],Tabela3[data]&lt;=Tabela2[[#This Row],[data]])),Tabela3[],2,FALSE)</f>
        <v>8.9</v>
      </c>
    </row>
    <row r="717" spans="5:11" x14ac:dyDescent="0.35">
      <c r="E717" s="4">
        <v>45689</v>
      </c>
      <c r="F717" s="3">
        <v>1</v>
      </c>
      <c r="G717" s="3">
        <v>110</v>
      </c>
      <c r="H717" s="7" t="s">
        <v>30</v>
      </c>
      <c r="I717" s="5">
        <f>VLOOKUP(H717,Tabela1[],2,FALSE)*G717</f>
        <v>0</v>
      </c>
      <c r="J717" s="6" t="str">
        <f>IFERROR(G717/VLOOKUP(H717,Tabela1[],3,FALSE),"")</f>
        <v/>
      </c>
      <c r="K717" s="11" cm="1">
        <f t="array" ref="K717">VLOOKUP(MAX(_xlfn._xlws.FILTER(Tabela3[data],Tabela3[data]&lt;=Tabela2[[#This Row],[data]])),Tabela3[],2,FALSE)</f>
        <v>8.9</v>
      </c>
    </row>
    <row r="718" spans="5:11" x14ac:dyDescent="0.35">
      <c r="E718" s="4">
        <v>45689</v>
      </c>
      <c r="F718" s="3">
        <v>1</v>
      </c>
      <c r="G718" s="3">
        <v>2</v>
      </c>
      <c r="H718" s="7" t="s">
        <v>52</v>
      </c>
      <c r="I718" s="5">
        <f>VLOOKUP(H718,Tabela1[],2,FALSE)*G718</f>
        <v>0</v>
      </c>
      <c r="J718" s="6" t="str">
        <f>IFERROR(G718/VLOOKUP(H718,Tabela1[],3,FALSE),"")</f>
        <v/>
      </c>
      <c r="K718" s="11" cm="1">
        <f t="array" ref="K718">VLOOKUP(MAX(_xlfn._xlws.FILTER(Tabela3[data],Tabela3[data]&lt;=Tabela2[[#This Row],[data]])),Tabela3[],2,FALSE)</f>
        <v>8.9</v>
      </c>
    </row>
    <row r="719" spans="5:11" x14ac:dyDescent="0.35">
      <c r="E719" s="4">
        <v>45689</v>
      </c>
      <c r="F719" s="3">
        <v>1</v>
      </c>
      <c r="G719" s="3">
        <v>9</v>
      </c>
      <c r="H719" s="7" t="s">
        <v>46</v>
      </c>
      <c r="I719" s="5">
        <f>VLOOKUP(H719,Tabela1[],2,FALSE)*G719</f>
        <v>0</v>
      </c>
      <c r="J719" s="6" t="str">
        <f>IFERROR(G719/VLOOKUP(H719,Tabela1[],3,FALSE),"")</f>
        <v/>
      </c>
      <c r="K719" s="11" cm="1">
        <f t="array" ref="K719">VLOOKUP(MAX(_xlfn._xlws.FILTER(Tabela3[data],Tabela3[data]&lt;=Tabela2[[#This Row],[data]])),Tabela3[],2,FALSE)</f>
        <v>8.9</v>
      </c>
    </row>
    <row r="720" spans="5:11" x14ac:dyDescent="0.35">
      <c r="E720" s="4">
        <v>45689</v>
      </c>
      <c r="F720" s="3">
        <v>2</v>
      </c>
      <c r="G720" s="3">
        <v>70</v>
      </c>
      <c r="H720" s="7" t="s">
        <v>32</v>
      </c>
      <c r="I720" s="5">
        <f>VLOOKUP(H720,Tabela1[],2,FALSE)*G720</f>
        <v>0</v>
      </c>
      <c r="J720" s="6" t="str">
        <f>IFERROR(G720/VLOOKUP(H720,Tabela1[],3,FALSE),"")</f>
        <v/>
      </c>
      <c r="K720" s="11" cm="1">
        <f t="array" ref="K720">VLOOKUP(MAX(_xlfn._xlws.FILTER(Tabela3[data],Tabela3[data]&lt;=Tabela2[[#This Row],[data]])),Tabela3[],2,FALSE)</f>
        <v>8.9</v>
      </c>
    </row>
    <row r="721" spans="5:11" x14ac:dyDescent="0.35">
      <c r="E721" s="4">
        <v>45689</v>
      </c>
      <c r="F721" s="3">
        <v>3</v>
      </c>
      <c r="G721" s="3">
        <v>205</v>
      </c>
      <c r="H721" s="7" t="s">
        <v>85</v>
      </c>
      <c r="I721" s="5">
        <f>VLOOKUP(H721,Tabela1[],2,FALSE)*G721</f>
        <v>0</v>
      </c>
      <c r="J721" s="6" t="str">
        <f>IFERROR(G721/VLOOKUP(H721,Tabela1[],3,FALSE),"")</f>
        <v/>
      </c>
      <c r="K721" s="11" cm="1">
        <f t="array" ref="K721">VLOOKUP(MAX(_xlfn._xlws.FILTER(Tabela3[data],Tabela3[data]&lt;=Tabela2[[#This Row],[data]])),Tabela3[],2,FALSE)</f>
        <v>8.9</v>
      </c>
    </row>
    <row r="722" spans="5:11" x14ac:dyDescent="0.35">
      <c r="E722" s="4">
        <v>45689</v>
      </c>
      <c r="F722" s="3">
        <v>3</v>
      </c>
      <c r="G722" s="3">
        <v>6</v>
      </c>
      <c r="H722" s="7" t="s">
        <v>53</v>
      </c>
      <c r="I722" s="5">
        <f>VLOOKUP(H722,Tabela1[],2,FALSE)*G722</f>
        <v>0</v>
      </c>
      <c r="J722" s="6" t="str">
        <f>IFERROR(G722/VLOOKUP(H722,Tabela1[],3,FALSE),"")</f>
        <v/>
      </c>
      <c r="K722" s="11" cm="1">
        <f t="array" ref="K722">VLOOKUP(MAX(_xlfn._xlws.FILTER(Tabela3[data],Tabela3[data]&lt;=Tabela2[[#This Row],[data]])),Tabela3[],2,FALSE)</f>
        <v>8.9</v>
      </c>
    </row>
    <row r="723" spans="5:11" x14ac:dyDescent="0.35">
      <c r="E723" s="4">
        <v>45689</v>
      </c>
      <c r="F723" s="3">
        <v>4</v>
      </c>
      <c r="G723" s="3">
        <v>4</v>
      </c>
      <c r="H723" s="7" t="s">
        <v>53</v>
      </c>
      <c r="I723" s="5">
        <f>VLOOKUP(H723,Tabela1[],2,FALSE)*G723</f>
        <v>0</v>
      </c>
      <c r="J723" s="6" t="str">
        <f>IFERROR(G723/VLOOKUP(H723,Tabela1[],3,FALSE),"")</f>
        <v/>
      </c>
      <c r="K723" s="11" cm="1">
        <f t="array" ref="K723">VLOOKUP(MAX(_xlfn._xlws.FILTER(Tabela3[data],Tabela3[data]&lt;=Tabela2[[#This Row],[data]])),Tabela3[],2,FALSE)</f>
        <v>8.9</v>
      </c>
    </row>
    <row r="724" spans="5:11" x14ac:dyDescent="0.35">
      <c r="E724" s="4">
        <v>45689</v>
      </c>
      <c r="F724" s="3">
        <v>4</v>
      </c>
      <c r="G724" s="3">
        <v>150</v>
      </c>
      <c r="H724" s="7" t="s">
        <v>30</v>
      </c>
      <c r="I724" s="5">
        <f>VLOOKUP(H724,Tabela1[],2,FALSE)*G724</f>
        <v>0</v>
      </c>
      <c r="J724" s="6" t="str">
        <f>IFERROR(G724/VLOOKUP(H724,Tabela1[],3,FALSE),"")</f>
        <v/>
      </c>
      <c r="K724" s="11" cm="1">
        <f t="array" ref="K724">VLOOKUP(MAX(_xlfn._xlws.FILTER(Tabela3[data],Tabela3[data]&lt;=Tabela2[[#This Row],[data]])),Tabela3[],2,FALSE)</f>
        <v>8.9</v>
      </c>
    </row>
    <row r="725" spans="5:11" x14ac:dyDescent="0.35">
      <c r="E725" s="4">
        <v>45690</v>
      </c>
      <c r="F725" s="3">
        <v>1</v>
      </c>
      <c r="G725" s="3">
        <v>5</v>
      </c>
      <c r="H725" s="7" t="s">
        <v>53</v>
      </c>
      <c r="I725" s="5">
        <f>VLOOKUP(H725,Tabela1[],2,FALSE)*G725</f>
        <v>0</v>
      </c>
      <c r="J725" s="6" t="str">
        <f>IFERROR(G725/VLOOKUP(H725,Tabela1[],3,FALSE),"")</f>
        <v/>
      </c>
      <c r="K725" s="11" cm="1">
        <f t="array" ref="K725">VLOOKUP(MAX(_xlfn._xlws.FILTER(Tabela3[data],Tabela3[data]&lt;=Tabela2[[#This Row],[data]])),Tabela3[],2,FALSE)</f>
        <v>8.9</v>
      </c>
    </row>
    <row r="726" spans="5:11" x14ac:dyDescent="0.35">
      <c r="E726" s="4">
        <v>45690</v>
      </c>
      <c r="F726" s="3">
        <v>1</v>
      </c>
      <c r="G726" s="3">
        <v>87</v>
      </c>
      <c r="H726" s="7" t="s">
        <v>30</v>
      </c>
      <c r="I726" s="5">
        <f>VLOOKUP(H726,Tabela1[],2,FALSE)*G726</f>
        <v>0</v>
      </c>
      <c r="J726" s="6" t="str">
        <f>IFERROR(G726/VLOOKUP(H726,Tabela1[],3,FALSE),"")</f>
        <v/>
      </c>
      <c r="K726" s="11" cm="1">
        <f t="array" ref="K726">VLOOKUP(MAX(_xlfn._xlws.FILTER(Tabela3[data],Tabela3[data]&lt;=Tabela2[[#This Row],[data]])),Tabela3[],2,FALSE)</f>
        <v>8.9</v>
      </c>
    </row>
    <row r="727" spans="5:11" x14ac:dyDescent="0.35">
      <c r="E727" s="4">
        <v>45690</v>
      </c>
      <c r="F727" s="3">
        <v>2</v>
      </c>
      <c r="G727" s="3">
        <v>90</v>
      </c>
      <c r="H727" s="7" t="s">
        <v>8</v>
      </c>
      <c r="I727" s="5">
        <f>VLOOKUP(H727,Tabela1[],2,FALSE)*G727</f>
        <v>343.35</v>
      </c>
      <c r="J727" s="6">
        <f>IFERROR(G727/VLOOKUP(H727,Tabela1[],3,FALSE),"")</f>
        <v>1.1857707509881423</v>
      </c>
      <c r="K727" s="11" cm="1">
        <f t="array" ref="K727">VLOOKUP(MAX(_xlfn._xlws.FILTER(Tabela3[data],Tabela3[data]&lt;=Tabela2[[#This Row],[data]])),Tabela3[],2,FALSE)</f>
        <v>8.9</v>
      </c>
    </row>
    <row r="728" spans="5:11" x14ac:dyDescent="0.35">
      <c r="E728" s="4">
        <v>45690</v>
      </c>
      <c r="F728" s="3">
        <v>3</v>
      </c>
      <c r="G728" s="3">
        <v>2</v>
      </c>
      <c r="H728" s="7" t="s">
        <v>53</v>
      </c>
      <c r="I728" s="5">
        <f>VLOOKUP(H728,Tabela1[],2,FALSE)*G728</f>
        <v>0</v>
      </c>
      <c r="J728" s="6" t="str">
        <f>IFERROR(G728/VLOOKUP(H728,Tabela1[],3,FALSE),"")</f>
        <v/>
      </c>
      <c r="K728" s="11" cm="1">
        <f t="array" ref="K728">VLOOKUP(MAX(_xlfn._xlws.FILTER(Tabela3[data],Tabela3[data]&lt;=Tabela2[[#This Row],[data]])),Tabela3[],2,FALSE)</f>
        <v>8.9</v>
      </c>
    </row>
    <row r="729" spans="5:11" x14ac:dyDescent="0.35">
      <c r="E729" s="4">
        <v>45690</v>
      </c>
      <c r="F729" s="3">
        <v>3</v>
      </c>
      <c r="G729" s="3">
        <v>217</v>
      </c>
      <c r="H729" s="7" t="s">
        <v>85</v>
      </c>
      <c r="I729" s="5">
        <f>VLOOKUP(H729,Tabela1[],2,FALSE)*G729</f>
        <v>0</v>
      </c>
      <c r="J729" s="6" t="str">
        <f>IFERROR(G729/VLOOKUP(H729,Tabela1[],3,FALSE),"")</f>
        <v/>
      </c>
      <c r="K729" s="11" cm="1">
        <f t="array" ref="K729">VLOOKUP(MAX(_xlfn._xlws.FILTER(Tabela3[data],Tabela3[data]&lt;=Tabela2[[#This Row],[data]])),Tabela3[],2,FALSE)</f>
        <v>8.9</v>
      </c>
    </row>
    <row r="730" spans="5:11" x14ac:dyDescent="0.35">
      <c r="E730" s="4">
        <v>45690</v>
      </c>
      <c r="F730" s="3">
        <v>4</v>
      </c>
      <c r="G730" s="3">
        <v>20</v>
      </c>
      <c r="H730" s="7" t="s">
        <v>30</v>
      </c>
      <c r="I730" s="5">
        <f>VLOOKUP(H730,Tabela1[],2,FALSE)*G730</f>
        <v>0</v>
      </c>
      <c r="J730" s="6" t="str">
        <f>IFERROR(G730/VLOOKUP(H730,Tabela1[],3,FALSE),"")</f>
        <v/>
      </c>
      <c r="K730" s="11" cm="1">
        <f t="array" ref="K730">VLOOKUP(MAX(_xlfn._xlws.FILTER(Tabela3[data],Tabela3[data]&lt;=Tabela2[[#This Row],[data]])),Tabela3[],2,FALSE)</f>
        <v>8.9</v>
      </c>
    </row>
    <row r="731" spans="5:11" x14ac:dyDescent="0.35">
      <c r="E731" s="4">
        <v>45690</v>
      </c>
      <c r="F731" s="3">
        <v>4</v>
      </c>
      <c r="G731" s="3">
        <v>4</v>
      </c>
      <c r="H731" s="7" t="s">
        <v>53</v>
      </c>
      <c r="I731" s="5">
        <f>VLOOKUP(H731,Tabela1[],2,FALSE)*G731</f>
        <v>0</v>
      </c>
      <c r="J731" s="6" t="str">
        <f>IFERROR(G731/VLOOKUP(H731,Tabela1[],3,FALSE),"")</f>
        <v/>
      </c>
      <c r="K731" s="11" cm="1">
        <f t="array" ref="K731">VLOOKUP(MAX(_xlfn._xlws.FILTER(Tabela3[data],Tabela3[data]&lt;=Tabela2[[#This Row],[data]])),Tabela3[],2,FALSE)</f>
        <v>8.9</v>
      </c>
    </row>
    <row r="732" spans="5:11" x14ac:dyDescent="0.35">
      <c r="E732" s="4">
        <v>45690</v>
      </c>
      <c r="F732" s="3">
        <v>4</v>
      </c>
      <c r="G732" s="3">
        <v>200</v>
      </c>
      <c r="H732" s="7" t="s">
        <v>34</v>
      </c>
      <c r="I732" s="5">
        <f>VLOOKUP(H732,Tabela1[],2,FALSE)*G732</f>
        <v>0</v>
      </c>
      <c r="J732" s="6" t="str">
        <f>IFERROR(G732/VLOOKUP(H732,Tabela1[],3,FALSE),"")</f>
        <v/>
      </c>
      <c r="K732" s="11" cm="1">
        <f t="array" ref="K732">VLOOKUP(MAX(_xlfn._xlws.FILTER(Tabela3[data],Tabela3[data]&lt;=Tabela2[[#This Row],[data]])),Tabela3[],2,FALSE)</f>
        <v>8.9</v>
      </c>
    </row>
    <row r="733" spans="5:11" x14ac:dyDescent="0.35">
      <c r="E733" s="4">
        <v>45690</v>
      </c>
      <c r="F733" s="3">
        <v>4</v>
      </c>
      <c r="G733" s="3">
        <v>25</v>
      </c>
      <c r="H733" s="7" t="s">
        <v>50</v>
      </c>
      <c r="I733" s="5">
        <f>VLOOKUP(H733,Tabela1[],2,FALSE)*G733</f>
        <v>0</v>
      </c>
      <c r="J733" s="6" t="str">
        <f>IFERROR(G733/VLOOKUP(H733,Tabela1[],3,FALSE),"")</f>
        <v/>
      </c>
      <c r="K733" s="11" cm="1">
        <f t="array" ref="K733">VLOOKUP(MAX(_xlfn._xlws.FILTER(Tabela3[data],Tabela3[data]&lt;=Tabela2[[#This Row],[data]])),Tabela3[],2,FALSE)</f>
        <v>8.9</v>
      </c>
    </row>
    <row r="734" spans="5:11" x14ac:dyDescent="0.35">
      <c r="E734" s="4">
        <v>45691</v>
      </c>
      <c r="F734" s="3">
        <v>1</v>
      </c>
      <c r="G734" s="3">
        <v>2</v>
      </c>
      <c r="H734" s="7" t="s">
        <v>53</v>
      </c>
      <c r="I734" s="5">
        <f>VLOOKUP(H734,Tabela1[],2,FALSE)*G734</f>
        <v>0</v>
      </c>
      <c r="J734" s="6" t="str">
        <f>IFERROR(G734/VLOOKUP(H734,Tabela1[],3,FALSE),"")</f>
        <v/>
      </c>
      <c r="K734" s="11" cm="1">
        <f t="array" ref="K734">VLOOKUP(MAX(_xlfn._xlws.FILTER(Tabela3[data],Tabela3[data]&lt;=Tabela2[[#This Row],[data]])),Tabela3[],2,FALSE)</f>
        <v>8.9</v>
      </c>
    </row>
    <row r="735" spans="5:11" x14ac:dyDescent="0.35">
      <c r="E735" s="4">
        <v>45691</v>
      </c>
      <c r="F735" s="3">
        <v>1</v>
      </c>
      <c r="G735" s="3">
        <v>145</v>
      </c>
      <c r="H735" s="7" t="s">
        <v>34</v>
      </c>
      <c r="I735" s="5">
        <f>VLOOKUP(H735,Tabela1[],2,FALSE)*G735</f>
        <v>0</v>
      </c>
      <c r="J735" s="6" t="str">
        <f>IFERROR(G735/VLOOKUP(H735,Tabela1[],3,FALSE),"")</f>
        <v/>
      </c>
      <c r="K735" s="11" cm="1">
        <f t="array" ref="K735">VLOOKUP(MAX(_xlfn._xlws.FILTER(Tabela3[data],Tabela3[data]&lt;=Tabela2[[#This Row],[data]])),Tabela3[],2,FALSE)</f>
        <v>8.9</v>
      </c>
    </row>
    <row r="736" spans="5:11" x14ac:dyDescent="0.35">
      <c r="E736" s="4">
        <v>45691</v>
      </c>
      <c r="F736" s="3">
        <v>2</v>
      </c>
      <c r="G736" s="3">
        <v>90</v>
      </c>
      <c r="H736" s="7" t="s">
        <v>32</v>
      </c>
      <c r="I736" s="5">
        <f>VLOOKUP(H736,Tabela1[],2,FALSE)*G736</f>
        <v>0</v>
      </c>
      <c r="J736" s="6" t="str">
        <f>IFERROR(G736/VLOOKUP(H736,Tabela1[],3,FALSE),"")</f>
        <v/>
      </c>
      <c r="K736" s="11" cm="1">
        <f t="array" ref="K736">VLOOKUP(MAX(_xlfn._xlws.FILTER(Tabela3[data],Tabela3[data]&lt;=Tabela2[[#This Row],[data]])),Tabela3[],2,FALSE)</f>
        <v>8.9</v>
      </c>
    </row>
    <row r="737" spans="5:11" x14ac:dyDescent="0.35">
      <c r="E737" s="4">
        <v>45691</v>
      </c>
      <c r="F737" s="3">
        <v>3</v>
      </c>
      <c r="G737" s="3">
        <v>180</v>
      </c>
      <c r="H737" s="7" t="s">
        <v>43</v>
      </c>
      <c r="I737" s="5">
        <f>VLOOKUP(H737,Tabela1[],2,FALSE)*G737</f>
        <v>0</v>
      </c>
      <c r="J737" s="6" t="str">
        <f>IFERROR(G737/VLOOKUP(H737,Tabela1[],3,FALSE),"")</f>
        <v/>
      </c>
      <c r="K737" s="11" cm="1">
        <f t="array" ref="K737">VLOOKUP(MAX(_xlfn._xlws.FILTER(Tabela3[data],Tabela3[data]&lt;=Tabela2[[#This Row],[data]])),Tabela3[],2,FALSE)</f>
        <v>8.9</v>
      </c>
    </row>
    <row r="738" spans="5:11" x14ac:dyDescent="0.35">
      <c r="E738" s="4">
        <v>45691</v>
      </c>
      <c r="F738" s="3">
        <v>3</v>
      </c>
      <c r="G738" s="3">
        <v>4</v>
      </c>
      <c r="H738" s="7" t="s">
        <v>53</v>
      </c>
      <c r="I738" s="5">
        <f>VLOOKUP(H738,Tabela1[],2,FALSE)*G738</f>
        <v>0</v>
      </c>
      <c r="J738" s="6" t="str">
        <f>IFERROR(G738/VLOOKUP(H738,Tabela1[],3,FALSE),"")</f>
        <v/>
      </c>
      <c r="K738" s="11" cm="1">
        <f t="array" ref="K738">VLOOKUP(MAX(_xlfn._xlws.FILTER(Tabela3[data],Tabela3[data]&lt;=Tabela2[[#This Row],[data]])),Tabela3[],2,FALSE)</f>
        <v>8.9</v>
      </c>
    </row>
    <row r="739" spans="5:11" x14ac:dyDescent="0.35">
      <c r="E739" s="4">
        <v>45691</v>
      </c>
      <c r="F739" s="3">
        <v>4</v>
      </c>
      <c r="G739" s="3">
        <v>3</v>
      </c>
      <c r="H739" s="7" t="s">
        <v>53</v>
      </c>
      <c r="I739" s="5">
        <f>VLOOKUP(H739,Tabela1[],2,FALSE)*G739</f>
        <v>0</v>
      </c>
      <c r="J739" s="6" t="str">
        <f>IFERROR(G739/VLOOKUP(H739,Tabela1[],3,FALSE),"")</f>
        <v/>
      </c>
      <c r="K739" s="11" cm="1">
        <f t="array" ref="K739">VLOOKUP(MAX(_xlfn._xlws.FILTER(Tabela3[data],Tabela3[data]&lt;=Tabela2[[#This Row],[data]])),Tabela3[],2,FALSE)</f>
        <v>8.9</v>
      </c>
    </row>
    <row r="740" spans="5:11" x14ac:dyDescent="0.35">
      <c r="E740" s="4">
        <v>45691</v>
      </c>
      <c r="F740" s="3">
        <v>4</v>
      </c>
      <c r="G740" s="3">
        <v>193</v>
      </c>
      <c r="H740" s="7" t="s">
        <v>30</v>
      </c>
      <c r="I740" s="5">
        <f>VLOOKUP(H740,Tabela1[],2,FALSE)*G740</f>
        <v>0</v>
      </c>
      <c r="J740" s="6" t="str">
        <f>IFERROR(G740/VLOOKUP(H740,Tabela1[],3,FALSE),"")</f>
        <v/>
      </c>
      <c r="K740" s="11" cm="1">
        <f t="array" ref="K740">VLOOKUP(MAX(_xlfn._xlws.FILTER(Tabela3[data],Tabela3[data]&lt;=Tabela2[[#This Row],[data]])),Tabela3[],2,FALSE)</f>
        <v>8.9</v>
      </c>
    </row>
    <row r="741" spans="5:11" x14ac:dyDescent="0.35">
      <c r="E741" s="4">
        <v>45692</v>
      </c>
      <c r="F741" s="3">
        <v>1</v>
      </c>
      <c r="G741" s="3">
        <v>25</v>
      </c>
      <c r="H741" s="7" t="s">
        <v>30</v>
      </c>
      <c r="I741" s="5">
        <f>VLOOKUP(H741,Tabela1[],2,FALSE)*G741</f>
        <v>0</v>
      </c>
      <c r="J741" s="6" t="str">
        <f>IFERROR(G741/VLOOKUP(H741,Tabela1[],3,FALSE),"")</f>
        <v/>
      </c>
      <c r="K741" s="11" cm="1">
        <f t="array" ref="K741">VLOOKUP(MAX(_xlfn._xlws.FILTER(Tabela3[data],Tabela3[data]&lt;=Tabela2[[#This Row],[data]])),Tabela3[],2,FALSE)</f>
        <v>8.9</v>
      </c>
    </row>
    <row r="742" spans="5:11" x14ac:dyDescent="0.35">
      <c r="E742" s="4">
        <v>45692</v>
      </c>
      <c r="F742" s="3">
        <v>1</v>
      </c>
      <c r="G742" s="3">
        <v>3</v>
      </c>
      <c r="H742" s="7" t="s">
        <v>53</v>
      </c>
      <c r="I742" s="5">
        <f>VLOOKUP(H742,Tabela1[],2,FALSE)*G742</f>
        <v>0</v>
      </c>
      <c r="J742" s="6" t="str">
        <f>IFERROR(G742/VLOOKUP(H742,Tabela1[],3,FALSE),"")</f>
        <v/>
      </c>
      <c r="K742" s="11" cm="1">
        <f t="array" ref="K742">VLOOKUP(MAX(_xlfn._xlws.FILTER(Tabela3[data],Tabela3[data]&lt;=Tabela2[[#This Row],[data]])),Tabela3[],2,FALSE)</f>
        <v>8.9</v>
      </c>
    </row>
    <row r="743" spans="5:11" x14ac:dyDescent="0.35">
      <c r="E743" s="4">
        <v>45692</v>
      </c>
      <c r="F743" s="3">
        <v>2</v>
      </c>
      <c r="G743" s="3">
        <v>2</v>
      </c>
      <c r="H743" s="7" t="s">
        <v>52</v>
      </c>
      <c r="I743" s="5">
        <f>VLOOKUP(H743,Tabela1[],2,FALSE)*G743</f>
        <v>0</v>
      </c>
      <c r="J743" s="6" t="str">
        <f>IFERROR(G743/VLOOKUP(H743,Tabela1[],3,FALSE),"")</f>
        <v/>
      </c>
      <c r="K743" s="11" cm="1">
        <f t="array" ref="K743">VLOOKUP(MAX(_xlfn._xlws.FILTER(Tabela3[data],Tabela3[data]&lt;=Tabela2[[#This Row],[data]])),Tabela3[],2,FALSE)</f>
        <v>8.9</v>
      </c>
    </row>
    <row r="744" spans="5:11" x14ac:dyDescent="0.35">
      <c r="E744" s="4">
        <v>45692</v>
      </c>
      <c r="F744" s="3">
        <v>2</v>
      </c>
      <c r="G744" s="3">
        <v>25</v>
      </c>
      <c r="H744" s="7" t="s">
        <v>50</v>
      </c>
      <c r="I744" s="5">
        <f>VLOOKUP(H744,Tabela1[],2,FALSE)*G744</f>
        <v>0</v>
      </c>
      <c r="J744" s="6" t="str">
        <f>IFERROR(G744/VLOOKUP(H744,Tabela1[],3,FALSE),"")</f>
        <v/>
      </c>
      <c r="K744" s="11" cm="1">
        <f t="array" ref="K744">VLOOKUP(MAX(_xlfn._xlws.FILTER(Tabela3[data],Tabela3[data]&lt;=Tabela2[[#This Row],[data]])),Tabela3[],2,FALSE)</f>
        <v>8.9</v>
      </c>
    </row>
    <row r="745" spans="5:11" x14ac:dyDescent="0.35">
      <c r="E745" s="4">
        <v>45692</v>
      </c>
      <c r="F745" s="3">
        <v>2</v>
      </c>
      <c r="G745" s="3">
        <v>90</v>
      </c>
      <c r="H745" s="7" t="s">
        <v>32</v>
      </c>
      <c r="I745" s="5">
        <f>VLOOKUP(H745,Tabela1[],2,FALSE)*G745</f>
        <v>0</v>
      </c>
      <c r="J745" s="6" t="str">
        <f>IFERROR(G745/VLOOKUP(H745,Tabela1[],3,FALSE),"")</f>
        <v/>
      </c>
      <c r="K745" s="11" cm="1">
        <f t="array" ref="K745">VLOOKUP(MAX(_xlfn._xlws.FILTER(Tabela3[data],Tabela3[data]&lt;=Tabela2[[#This Row],[data]])),Tabela3[],2,FALSE)</f>
        <v>8.9</v>
      </c>
    </row>
    <row r="746" spans="5:11" x14ac:dyDescent="0.35">
      <c r="E746" s="4">
        <v>45692</v>
      </c>
      <c r="F746" s="3">
        <v>3</v>
      </c>
      <c r="G746" s="3">
        <v>203</v>
      </c>
      <c r="H746" s="7" t="s">
        <v>85</v>
      </c>
      <c r="I746" s="5">
        <f>VLOOKUP(H746,Tabela1[],2,FALSE)*G746</f>
        <v>0</v>
      </c>
      <c r="J746" s="6" t="str">
        <f>IFERROR(G746/VLOOKUP(H746,Tabela1[],3,FALSE),"")</f>
        <v/>
      </c>
      <c r="K746" s="11" cm="1">
        <f t="array" ref="K746">VLOOKUP(MAX(_xlfn._xlws.FILTER(Tabela3[data],Tabela3[data]&lt;=Tabela2[[#This Row],[data]])),Tabela3[],2,FALSE)</f>
        <v>8.9</v>
      </c>
    </row>
    <row r="747" spans="5:11" x14ac:dyDescent="0.35">
      <c r="E747" s="4">
        <v>45692</v>
      </c>
      <c r="F747" s="3">
        <v>3</v>
      </c>
      <c r="G747" s="3">
        <v>4</v>
      </c>
      <c r="H747" s="7" t="s">
        <v>53</v>
      </c>
      <c r="I747" s="5">
        <f>VLOOKUP(H747,Tabela1[],2,FALSE)*G747</f>
        <v>0</v>
      </c>
      <c r="J747" s="6" t="str">
        <f>IFERROR(G747/VLOOKUP(H747,Tabela1[],3,FALSE),"")</f>
        <v/>
      </c>
      <c r="K747" s="11" cm="1">
        <f t="array" ref="K747">VLOOKUP(MAX(_xlfn._xlws.FILTER(Tabela3[data],Tabela3[data]&lt;=Tabela2[[#This Row],[data]])),Tabela3[],2,FALSE)</f>
        <v>8.9</v>
      </c>
    </row>
    <row r="748" spans="5:11" x14ac:dyDescent="0.35">
      <c r="E748" s="4">
        <v>45692</v>
      </c>
      <c r="F748" s="3">
        <v>4</v>
      </c>
      <c r="G748" s="3">
        <v>5</v>
      </c>
      <c r="H748" s="7" t="s">
        <v>53</v>
      </c>
      <c r="I748" s="5">
        <f>VLOOKUP(H748,Tabela1[],2,FALSE)*G748</f>
        <v>0</v>
      </c>
      <c r="J748" s="6" t="str">
        <f>IFERROR(G748/VLOOKUP(H748,Tabela1[],3,FALSE),"")</f>
        <v/>
      </c>
      <c r="K748" s="11" cm="1">
        <f t="array" ref="K748">VLOOKUP(MAX(_xlfn._xlws.FILTER(Tabela3[data],Tabela3[data]&lt;=Tabela2[[#This Row],[data]])),Tabela3[],2,FALSE)</f>
        <v>8.9</v>
      </c>
    </row>
    <row r="749" spans="5:11" x14ac:dyDescent="0.35">
      <c r="E749" s="4">
        <v>45692</v>
      </c>
      <c r="F749" s="3">
        <v>4</v>
      </c>
      <c r="G749" s="3">
        <v>197</v>
      </c>
      <c r="H749" s="7" t="s">
        <v>30</v>
      </c>
      <c r="I749" s="5">
        <f>VLOOKUP(H749,Tabela1[],2,FALSE)*G749</f>
        <v>0</v>
      </c>
      <c r="J749" s="6" t="str">
        <f>IFERROR(G749/VLOOKUP(H749,Tabela1[],3,FALSE),"")</f>
        <v/>
      </c>
      <c r="K749" s="11" cm="1">
        <f t="array" ref="K749">VLOOKUP(MAX(_xlfn._xlws.FILTER(Tabela3[data],Tabela3[data]&lt;=Tabela2[[#This Row],[data]])),Tabela3[],2,FALSE)</f>
        <v>8.9</v>
      </c>
    </row>
    <row r="750" spans="5:11" x14ac:dyDescent="0.35">
      <c r="E750" s="4">
        <v>45693</v>
      </c>
      <c r="F750" s="3">
        <v>1</v>
      </c>
      <c r="G750" s="3">
        <v>5</v>
      </c>
      <c r="H750" s="7" t="s">
        <v>53</v>
      </c>
      <c r="I750" s="5">
        <f>VLOOKUP(H750,Tabela1[],2,FALSE)*G750</f>
        <v>0</v>
      </c>
      <c r="J750" s="6" t="str">
        <f>IFERROR(G750/VLOOKUP(H750,Tabela1[],3,FALSE),"")</f>
        <v/>
      </c>
      <c r="K750" s="11" cm="1">
        <f t="array" ref="K750">VLOOKUP(MAX(_xlfn._xlws.FILTER(Tabela3[data],Tabela3[data]&lt;=Tabela2[[#This Row],[data]])),Tabela3[],2,FALSE)</f>
        <v>8.9</v>
      </c>
    </row>
    <row r="751" spans="5:11" x14ac:dyDescent="0.35">
      <c r="E751" s="4">
        <v>45693</v>
      </c>
      <c r="F751" s="3">
        <v>1</v>
      </c>
      <c r="G751" s="3">
        <v>25</v>
      </c>
      <c r="H751" s="7" t="s">
        <v>33</v>
      </c>
      <c r="I751" s="5">
        <f>VLOOKUP(H751,Tabela1[],2,FALSE)*G751</f>
        <v>0</v>
      </c>
      <c r="J751" s="6" t="str">
        <f>IFERROR(G751/VLOOKUP(H751,Tabela1[],3,FALSE),"")</f>
        <v/>
      </c>
      <c r="K751" s="11" cm="1">
        <f t="array" ref="K751">VLOOKUP(MAX(_xlfn._xlws.FILTER(Tabela3[data],Tabela3[data]&lt;=Tabela2[[#This Row],[data]])),Tabela3[],2,FALSE)</f>
        <v>8.9</v>
      </c>
    </row>
    <row r="752" spans="5:11" x14ac:dyDescent="0.35">
      <c r="E752" s="4">
        <v>45693</v>
      </c>
      <c r="F752" s="3">
        <v>2</v>
      </c>
      <c r="G752" s="3">
        <v>88</v>
      </c>
      <c r="H752" s="7" t="s">
        <v>32</v>
      </c>
      <c r="I752" s="5">
        <f>VLOOKUP(H752,Tabela1[],2,FALSE)*G752</f>
        <v>0</v>
      </c>
      <c r="J752" s="6" t="str">
        <f>IFERROR(G752/VLOOKUP(H752,Tabela1[],3,FALSE),"")</f>
        <v/>
      </c>
      <c r="K752" s="11" cm="1">
        <f t="array" ref="K752">VLOOKUP(MAX(_xlfn._xlws.FILTER(Tabela3[data],Tabela3[data]&lt;=Tabela2[[#This Row],[data]])),Tabela3[],2,FALSE)</f>
        <v>8.9</v>
      </c>
    </row>
    <row r="753" spans="5:11" x14ac:dyDescent="0.35">
      <c r="E753" s="4">
        <v>45693</v>
      </c>
      <c r="F753" s="3">
        <v>2</v>
      </c>
      <c r="G753" s="3">
        <v>10</v>
      </c>
      <c r="H753" s="7" t="s">
        <v>53</v>
      </c>
      <c r="I753" s="5">
        <f>VLOOKUP(H753,Tabela1[],2,FALSE)*G753</f>
        <v>0</v>
      </c>
      <c r="J753" s="6" t="str">
        <f>IFERROR(G753/VLOOKUP(H753,Tabela1[],3,FALSE),"")</f>
        <v/>
      </c>
      <c r="K753" s="11" cm="1">
        <f t="array" ref="K753">VLOOKUP(MAX(_xlfn._xlws.FILTER(Tabela3[data],Tabela3[data]&lt;=Tabela2[[#This Row],[data]])),Tabela3[],2,FALSE)</f>
        <v>8.9</v>
      </c>
    </row>
    <row r="754" spans="5:11" x14ac:dyDescent="0.35">
      <c r="E754" s="4">
        <v>45693</v>
      </c>
      <c r="F754" s="3">
        <v>3</v>
      </c>
      <c r="G754" s="3">
        <v>163</v>
      </c>
      <c r="H754" s="7" t="s">
        <v>85</v>
      </c>
      <c r="I754" s="5">
        <f>VLOOKUP(H754,Tabela1[],2,FALSE)*G754</f>
        <v>0</v>
      </c>
      <c r="J754" s="6" t="str">
        <f>IFERROR(G754/VLOOKUP(H754,Tabela1[],3,FALSE),"")</f>
        <v/>
      </c>
      <c r="K754" s="11" cm="1">
        <f t="array" ref="K754">VLOOKUP(MAX(_xlfn._xlws.FILTER(Tabela3[data],Tabela3[data]&lt;=Tabela2[[#This Row],[data]])),Tabela3[],2,FALSE)</f>
        <v>8.9</v>
      </c>
    </row>
    <row r="755" spans="5:11" x14ac:dyDescent="0.35">
      <c r="E755" s="4">
        <v>45693</v>
      </c>
      <c r="F755" s="3">
        <v>3</v>
      </c>
      <c r="G755" s="3">
        <v>7</v>
      </c>
      <c r="H755" s="7" t="s">
        <v>53</v>
      </c>
      <c r="I755" s="5">
        <f>VLOOKUP(H755,Tabela1[],2,FALSE)*G755</f>
        <v>0</v>
      </c>
      <c r="J755" s="6" t="str">
        <f>IFERROR(G755/VLOOKUP(H755,Tabela1[],3,FALSE),"")</f>
        <v/>
      </c>
      <c r="K755" s="11" cm="1">
        <f t="array" ref="K755">VLOOKUP(MAX(_xlfn._xlws.FILTER(Tabela3[data],Tabela3[data]&lt;=Tabela2[[#This Row],[data]])),Tabela3[],2,FALSE)</f>
        <v>8.9</v>
      </c>
    </row>
    <row r="756" spans="5:11" x14ac:dyDescent="0.35">
      <c r="E756" s="4">
        <v>45693</v>
      </c>
      <c r="F756" s="3">
        <v>3</v>
      </c>
      <c r="G756" s="3">
        <v>15</v>
      </c>
      <c r="H756" s="7" t="s">
        <v>16</v>
      </c>
      <c r="I756" s="5">
        <f>VLOOKUP(H756,Tabela1[],2,FALSE)*G756</f>
        <v>51.9</v>
      </c>
      <c r="J756" s="6" t="str">
        <f>IFERROR(G756/VLOOKUP(H756,Tabela1[],3,FALSE),"")</f>
        <v/>
      </c>
      <c r="K756" s="11" cm="1">
        <f t="array" ref="K756">VLOOKUP(MAX(_xlfn._xlws.FILTER(Tabela3[data],Tabela3[data]&lt;=Tabela2[[#This Row],[data]])),Tabela3[],2,FALSE)</f>
        <v>8.9</v>
      </c>
    </row>
    <row r="757" spans="5:11" x14ac:dyDescent="0.35">
      <c r="E757" s="4">
        <v>45693</v>
      </c>
      <c r="F757" s="3">
        <v>4</v>
      </c>
      <c r="G757" s="3">
        <v>200</v>
      </c>
      <c r="H757" s="7" t="s">
        <v>33</v>
      </c>
      <c r="I757" s="5">
        <f>VLOOKUP(H757,Tabela1[],2,FALSE)*G757</f>
        <v>0</v>
      </c>
      <c r="J757" s="6" t="str">
        <f>IFERROR(G757/VLOOKUP(H757,Tabela1[],3,FALSE),"")</f>
        <v/>
      </c>
      <c r="K757" s="11" cm="1">
        <f t="array" ref="K757">VLOOKUP(MAX(_xlfn._xlws.FILTER(Tabela3[data],Tabela3[data]&lt;=Tabela2[[#This Row],[data]])),Tabela3[],2,FALSE)</f>
        <v>8.9</v>
      </c>
    </row>
    <row r="758" spans="5:11" x14ac:dyDescent="0.35">
      <c r="E758" s="4">
        <v>45694</v>
      </c>
      <c r="F758" s="3">
        <v>1</v>
      </c>
      <c r="G758" s="3">
        <v>2</v>
      </c>
      <c r="H758" s="7" t="s">
        <v>53</v>
      </c>
      <c r="I758" s="5">
        <f>VLOOKUP(H758,Tabela1[],2,FALSE)*G758</f>
        <v>0</v>
      </c>
      <c r="J758" s="6" t="str">
        <f>IFERROR(G758/VLOOKUP(H758,Tabela1[],3,FALSE),"")</f>
        <v/>
      </c>
      <c r="K758" s="11" cm="1">
        <f t="array" ref="K758">VLOOKUP(MAX(_xlfn._xlws.FILTER(Tabela3[data],Tabela3[data]&lt;=Tabela2[[#This Row],[data]])),Tabela3[],2,FALSE)</f>
        <v>8.9</v>
      </c>
    </row>
    <row r="759" spans="5:11" x14ac:dyDescent="0.35">
      <c r="E759" s="4">
        <v>45694</v>
      </c>
      <c r="F759" s="3">
        <v>1</v>
      </c>
      <c r="G759" s="3">
        <v>35</v>
      </c>
      <c r="H759" s="7" t="s">
        <v>33</v>
      </c>
      <c r="I759" s="5">
        <f>VLOOKUP(H759,Tabela1[],2,FALSE)*G759</f>
        <v>0</v>
      </c>
      <c r="J759" s="6" t="str">
        <f>IFERROR(G759/VLOOKUP(H759,Tabela1[],3,FALSE),"")</f>
        <v/>
      </c>
      <c r="K759" s="11" cm="1">
        <f t="array" ref="K759">VLOOKUP(MAX(_xlfn._xlws.FILTER(Tabela3[data],Tabela3[data]&lt;=Tabela2[[#This Row],[data]])),Tabela3[],2,FALSE)</f>
        <v>8.9</v>
      </c>
    </row>
    <row r="760" spans="5:11" x14ac:dyDescent="0.35">
      <c r="E760" s="4">
        <v>45694</v>
      </c>
      <c r="F760" s="3">
        <v>2</v>
      </c>
      <c r="G760" s="3">
        <v>100</v>
      </c>
      <c r="H760" s="7" t="s">
        <v>8</v>
      </c>
      <c r="I760" s="5">
        <f>VLOOKUP(H760,Tabela1[],2,FALSE)*G760</f>
        <v>381.5</v>
      </c>
      <c r="J760" s="6">
        <f>IFERROR(G760/VLOOKUP(H760,Tabela1[],3,FALSE),"")</f>
        <v>1.3175230566534917</v>
      </c>
      <c r="K760" s="11" cm="1">
        <f t="array" ref="K760">VLOOKUP(MAX(_xlfn._xlws.FILTER(Tabela3[data],Tabela3[data]&lt;=Tabela2[[#This Row],[data]])),Tabela3[],2,FALSE)</f>
        <v>8.9</v>
      </c>
    </row>
    <row r="761" spans="5:11" x14ac:dyDescent="0.35">
      <c r="E761" s="4">
        <v>45694</v>
      </c>
      <c r="F761" s="3">
        <v>3</v>
      </c>
      <c r="G761" s="3">
        <v>4</v>
      </c>
      <c r="H761" s="7" t="s">
        <v>53</v>
      </c>
      <c r="I761" s="5">
        <f>VLOOKUP(H761,Tabela1[],2,FALSE)*G761</f>
        <v>0</v>
      </c>
      <c r="J761" s="6" t="str">
        <f>IFERROR(G761/VLOOKUP(H761,Tabela1[],3,FALSE),"")</f>
        <v/>
      </c>
      <c r="K761" s="11" cm="1">
        <f t="array" ref="K761">VLOOKUP(MAX(_xlfn._xlws.FILTER(Tabela3[data],Tabela3[data]&lt;=Tabela2[[#This Row],[data]])),Tabela3[],2,FALSE)</f>
        <v>8.9</v>
      </c>
    </row>
    <row r="762" spans="5:11" x14ac:dyDescent="0.35">
      <c r="E762" s="4">
        <v>45694</v>
      </c>
      <c r="F762" s="3">
        <v>3</v>
      </c>
      <c r="G762" s="3">
        <v>15</v>
      </c>
      <c r="H762" s="7" t="s">
        <v>16</v>
      </c>
      <c r="I762" s="5">
        <f>VLOOKUP(H762,Tabela1[],2,FALSE)*G762</f>
        <v>51.9</v>
      </c>
      <c r="J762" s="6" t="str">
        <f>IFERROR(G762/VLOOKUP(H762,Tabela1[],3,FALSE),"")</f>
        <v/>
      </c>
      <c r="K762" s="11" cm="1">
        <f t="array" ref="K762">VLOOKUP(MAX(_xlfn._xlws.FILTER(Tabela3[data],Tabela3[data]&lt;=Tabela2[[#This Row],[data]])),Tabela3[],2,FALSE)</f>
        <v>8.9</v>
      </c>
    </row>
    <row r="763" spans="5:11" x14ac:dyDescent="0.35">
      <c r="E763" s="4">
        <v>45694</v>
      </c>
      <c r="F763" s="3">
        <v>3</v>
      </c>
      <c r="G763" s="3">
        <v>199</v>
      </c>
      <c r="H763" s="7" t="s">
        <v>43</v>
      </c>
      <c r="I763" s="5">
        <f>VLOOKUP(H763,Tabela1[],2,FALSE)*G763</f>
        <v>0</v>
      </c>
      <c r="J763" s="6" t="str">
        <f>IFERROR(G763/VLOOKUP(H763,Tabela1[],3,FALSE),"")</f>
        <v/>
      </c>
      <c r="K763" s="11" cm="1">
        <f t="array" ref="K763">VLOOKUP(MAX(_xlfn._xlws.FILTER(Tabela3[data],Tabela3[data]&lt;=Tabela2[[#This Row],[data]])),Tabela3[],2,FALSE)</f>
        <v>8.9</v>
      </c>
    </row>
    <row r="764" spans="5:11" x14ac:dyDescent="0.35">
      <c r="E764" s="4">
        <v>45694</v>
      </c>
      <c r="F764" s="3">
        <v>4</v>
      </c>
      <c r="G764" s="3">
        <v>3</v>
      </c>
      <c r="H764" s="7" t="s">
        <v>53</v>
      </c>
      <c r="I764" s="5">
        <f>VLOOKUP(H764,Tabela1[],2,FALSE)*G764</f>
        <v>0</v>
      </c>
      <c r="J764" s="6" t="str">
        <f>IFERROR(G764/VLOOKUP(H764,Tabela1[],3,FALSE),"")</f>
        <v/>
      </c>
      <c r="K764" s="11" cm="1">
        <f t="array" ref="K764">VLOOKUP(MAX(_xlfn._xlws.FILTER(Tabela3[data],Tabela3[data]&lt;=Tabela2[[#This Row],[data]])),Tabela3[],2,FALSE)</f>
        <v>8.9</v>
      </c>
    </row>
    <row r="765" spans="5:11" x14ac:dyDescent="0.35">
      <c r="E765" s="4">
        <v>45694</v>
      </c>
      <c r="F765" s="3">
        <v>4</v>
      </c>
      <c r="G765" s="3">
        <v>165</v>
      </c>
      <c r="H765" s="7" t="s">
        <v>33</v>
      </c>
      <c r="I765" s="5">
        <f>VLOOKUP(H765,Tabela1[],2,FALSE)*G765</f>
        <v>0</v>
      </c>
      <c r="J765" s="6" t="str">
        <f>IFERROR(G765/VLOOKUP(H765,Tabela1[],3,FALSE),"")</f>
        <v/>
      </c>
      <c r="K765" s="11" cm="1">
        <f t="array" ref="K765">VLOOKUP(MAX(_xlfn._xlws.FILTER(Tabela3[data],Tabela3[data]&lt;=Tabela2[[#This Row],[data]])),Tabela3[],2,FALSE)</f>
        <v>8.9</v>
      </c>
    </row>
    <row r="766" spans="5:11" x14ac:dyDescent="0.35">
      <c r="E766" s="4">
        <v>45695</v>
      </c>
      <c r="F766" s="3">
        <v>1</v>
      </c>
      <c r="G766" s="3">
        <v>2</v>
      </c>
      <c r="H766" s="7" t="s">
        <v>53</v>
      </c>
      <c r="I766" s="5">
        <f>VLOOKUP(H766,Tabela1[],2,FALSE)*G766</f>
        <v>0</v>
      </c>
      <c r="J766" s="6" t="str">
        <f>IFERROR(G766/VLOOKUP(H766,Tabela1[],3,FALSE),"")</f>
        <v/>
      </c>
      <c r="K766" s="11" cm="1">
        <f t="array" ref="K766">VLOOKUP(MAX(_xlfn._xlws.FILTER(Tabela3[data],Tabela3[data]&lt;=Tabela2[[#This Row],[data]])),Tabela3[],2,FALSE)</f>
        <v>8.9</v>
      </c>
    </row>
    <row r="767" spans="5:11" x14ac:dyDescent="0.35">
      <c r="E767" s="4">
        <v>45695</v>
      </c>
      <c r="F767" s="3">
        <v>1</v>
      </c>
      <c r="G767" s="3">
        <v>200</v>
      </c>
      <c r="H767" s="7" t="s">
        <v>27</v>
      </c>
      <c r="I767" s="5">
        <f>VLOOKUP(H767,Tabela1[],2,FALSE)*G767</f>
        <v>0</v>
      </c>
      <c r="J767" s="6" t="str">
        <f>IFERROR(G767/VLOOKUP(H767,Tabela1[],3,FALSE),"")</f>
        <v/>
      </c>
      <c r="K767" s="11" cm="1">
        <f t="array" ref="K767">VLOOKUP(MAX(_xlfn._xlws.FILTER(Tabela3[data],Tabela3[data]&lt;=Tabela2[[#This Row],[data]])),Tabela3[],2,FALSE)</f>
        <v>8.9</v>
      </c>
    </row>
    <row r="768" spans="5:11" x14ac:dyDescent="0.35">
      <c r="E768" s="4">
        <v>45695</v>
      </c>
      <c r="F768" s="3">
        <v>2</v>
      </c>
      <c r="G768" s="3">
        <v>85</v>
      </c>
      <c r="H768" s="7" t="s">
        <v>8</v>
      </c>
      <c r="I768" s="5">
        <f>VLOOKUP(H768,Tabela1[],2,FALSE)*G768</f>
        <v>324.27499999999998</v>
      </c>
      <c r="J768" s="6">
        <f>IFERROR(G768/VLOOKUP(H768,Tabela1[],3,FALSE),"")</f>
        <v>1.1198945981554678</v>
      </c>
      <c r="K768" s="11" cm="1">
        <f t="array" ref="K768">VLOOKUP(MAX(_xlfn._xlws.FILTER(Tabela3[data],Tabela3[data]&lt;=Tabela2[[#This Row],[data]])),Tabela3[],2,FALSE)</f>
        <v>8.9</v>
      </c>
    </row>
    <row r="769" spans="5:11" x14ac:dyDescent="0.35">
      <c r="E769" s="4">
        <v>45695</v>
      </c>
      <c r="F769" s="3">
        <v>3</v>
      </c>
      <c r="G769" s="3">
        <v>3</v>
      </c>
      <c r="H769" s="7" t="s">
        <v>53</v>
      </c>
      <c r="I769" s="5">
        <f>VLOOKUP(H769,Tabela1[],2,FALSE)*G769</f>
        <v>0</v>
      </c>
      <c r="J769" s="6" t="str">
        <f>IFERROR(G769/VLOOKUP(H769,Tabela1[],3,FALSE),"")</f>
        <v/>
      </c>
      <c r="K769" s="11" cm="1">
        <f t="array" ref="K769">VLOOKUP(MAX(_xlfn._xlws.FILTER(Tabela3[data],Tabela3[data]&lt;=Tabela2[[#This Row],[data]])),Tabela3[],2,FALSE)</f>
        <v>8.9</v>
      </c>
    </row>
    <row r="770" spans="5:11" x14ac:dyDescent="0.35">
      <c r="E770" s="4">
        <v>45695</v>
      </c>
      <c r="F770" s="3">
        <v>3</v>
      </c>
      <c r="G770" s="3">
        <v>171</v>
      </c>
      <c r="H770" s="7" t="s">
        <v>43</v>
      </c>
      <c r="I770" s="5">
        <f>VLOOKUP(H770,Tabela1[],2,FALSE)*G770</f>
        <v>0</v>
      </c>
      <c r="J770" s="6" t="str">
        <f>IFERROR(G770/VLOOKUP(H770,Tabela1[],3,FALSE),"")</f>
        <v/>
      </c>
      <c r="K770" s="11" cm="1">
        <f t="array" ref="K770">VLOOKUP(MAX(_xlfn._xlws.FILTER(Tabela3[data],Tabela3[data]&lt;=Tabela2[[#This Row],[data]])),Tabela3[],2,FALSE)</f>
        <v>8.9</v>
      </c>
    </row>
    <row r="771" spans="5:11" x14ac:dyDescent="0.35">
      <c r="E771" s="4">
        <v>45695</v>
      </c>
      <c r="F771" s="3">
        <v>3</v>
      </c>
      <c r="G771" s="3">
        <v>10</v>
      </c>
      <c r="H771" s="7" t="s">
        <v>47</v>
      </c>
      <c r="I771" s="5">
        <f>VLOOKUP(H771,Tabela1[],2,FALSE)*G771</f>
        <v>0</v>
      </c>
      <c r="J771" s="6" t="str">
        <f>IFERROR(G771/VLOOKUP(H771,Tabela1[],3,FALSE),"")</f>
        <v/>
      </c>
      <c r="K771" s="11" cm="1">
        <f t="array" ref="K771">VLOOKUP(MAX(_xlfn._xlws.FILTER(Tabela3[data],Tabela3[data]&lt;=Tabela2[[#This Row],[data]])),Tabela3[],2,FALSE)</f>
        <v>8.9</v>
      </c>
    </row>
    <row r="772" spans="5:11" x14ac:dyDescent="0.35">
      <c r="E772" s="4">
        <v>45695</v>
      </c>
      <c r="F772" s="3">
        <v>4</v>
      </c>
      <c r="G772" s="3">
        <v>4</v>
      </c>
      <c r="H772" s="7" t="s">
        <v>53</v>
      </c>
      <c r="I772" s="5">
        <f>VLOOKUP(H772,Tabela1[],2,FALSE)*G772</f>
        <v>0</v>
      </c>
      <c r="J772" s="6" t="str">
        <f>IFERROR(G772/VLOOKUP(H772,Tabela1[],3,FALSE),"")</f>
        <v/>
      </c>
      <c r="K772" s="11" cm="1">
        <f t="array" ref="K772">VLOOKUP(MAX(_xlfn._xlws.FILTER(Tabela3[data],Tabela3[data]&lt;=Tabela2[[#This Row],[data]])),Tabela3[],2,FALSE)</f>
        <v>8.9</v>
      </c>
    </row>
    <row r="773" spans="5:11" x14ac:dyDescent="0.35">
      <c r="E773" s="4">
        <v>45695</v>
      </c>
      <c r="F773" s="3">
        <v>4</v>
      </c>
      <c r="G773" s="3">
        <v>215</v>
      </c>
      <c r="H773" s="7" t="s">
        <v>27</v>
      </c>
      <c r="I773" s="5">
        <f>VLOOKUP(H773,Tabela1[],2,FALSE)*G773</f>
        <v>0</v>
      </c>
      <c r="J773" s="6" t="str">
        <f>IFERROR(G773/VLOOKUP(H773,Tabela1[],3,FALSE),"")</f>
        <v/>
      </c>
      <c r="K773" s="11" cm="1">
        <f t="array" ref="K773">VLOOKUP(MAX(_xlfn._xlws.FILTER(Tabela3[data],Tabela3[data]&lt;=Tabela2[[#This Row],[data]])),Tabela3[],2,FALSE)</f>
        <v>8.9</v>
      </c>
    </row>
    <row r="774" spans="5:11" x14ac:dyDescent="0.35">
      <c r="E774" s="4">
        <v>45696</v>
      </c>
      <c r="F774" s="3">
        <v>1</v>
      </c>
      <c r="G774" s="3">
        <v>3</v>
      </c>
      <c r="H774" s="7" t="s">
        <v>53</v>
      </c>
      <c r="I774" s="5">
        <f>VLOOKUP(H774,Tabela1[],2,FALSE)*G774</f>
        <v>0</v>
      </c>
      <c r="J774" s="6" t="str">
        <f>IFERROR(G774/VLOOKUP(H774,Tabela1[],3,FALSE),"")</f>
        <v/>
      </c>
      <c r="K774" s="11" cm="1">
        <f t="array" ref="K774">VLOOKUP(MAX(_xlfn._xlws.FILTER(Tabela3[data],Tabela3[data]&lt;=Tabela2[[#This Row],[data]])),Tabela3[],2,FALSE)</f>
        <v>8.9</v>
      </c>
    </row>
    <row r="775" spans="5:11" x14ac:dyDescent="0.35">
      <c r="E775" s="4">
        <v>45696</v>
      </c>
      <c r="F775" s="3">
        <v>1</v>
      </c>
      <c r="G775" s="3">
        <v>110</v>
      </c>
      <c r="H775" s="7" t="s">
        <v>26</v>
      </c>
      <c r="I775" s="5">
        <f>VLOOKUP(H775,Tabela1[],2,FALSE)*G775</f>
        <v>0</v>
      </c>
      <c r="J775" s="6">
        <f>IFERROR(G775/VLOOKUP(H775,Tabela1[],3,FALSE),"")</f>
        <v>0.45267489711934156</v>
      </c>
      <c r="K775" s="11" cm="1">
        <f t="array" ref="K775">VLOOKUP(MAX(_xlfn._xlws.FILTER(Tabela3[data],Tabela3[data]&lt;=Tabela2[[#This Row],[data]])),Tabela3[],2,FALSE)</f>
        <v>8.9</v>
      </c>
    </row>
    <row r="776" spans="5:11" x14ac:dyDescent="0.35">
      <c r="E776" s="4">
        <v>45696</v>
      </c>
      <c r="F776" s="3">
        <v>2</v>
      </c>
      <c r="G776" s="3">
        <v>38</v>
      </c>
      <c r="H776" s="7" t="s">
        <v>8</v>
      </c>
      <c r="I776" s="5">
        <f>VLOOKUP(H776,Tabela1[],2,FALSE)*G776</f>
        <v>144.97</v>
      </c>
      <c r="J776" s="6">
        <f>IFERROR(G776/VLOOKUP(H776,Tabela1[],3,FALSE),"")</f>
        <v>0.50065876152832678</v>
      </c>
      <c r="K776" s="11" cm="1">
        <f t="array" ref="K776">VLOOKUP(MAX(_xlfn._xlws.FILTER(Tabela3[data],Tabela3[data]&lt;=Tabela2[[#This Row],[data]])),Tabela3[],2,FALSE)</f>
        <v>8.9</v>
      </c>
    </row>
    <row r="777" spans="5:11" x14ac:dyDescent="0.35">
      <c r="E777" s="4">
        <v>45696</v>
      </c>
      <c r="F777" s="3">
        <v>3</v>
      </c>
      <c r="G777" s="3">
        <v>4</v>
      </c>
      <c r="H777" s="7" t="s">
        <v>53</v>
      </c>
      <c r="I777" s="5">
        <f>VLOOKUP(H777,Tabela1[],2,FALSE)*G777</f>
        <v>0</v>
      </c>
      <c r="J777" s="6" t="str">
        <f>IFERROR(G777/VLOOKUP(H777,Tabela1[],3,FALSE),"")</f>
        <v/>
      </c>
      <c r="K777" s="11" cm="1">
        <f t="array" ref="K777">VLOOKUP(MAX(_xlfn._xlws.FILTER(Tabela3[data],Tabela3[data]&lt;=Tabela2[[#This Row],[data]])),Tabela3[],2,FALSE)</f>
        <v>8.9</v>
      </c>
    </row>
    <row r="778" spans="5:11" x14ac:dyDescent="0.35">
      <c r="E778" s="4">
        <v>45696</v>
      </c>
      <c r="F778" s="3">
        <v>3</v>
      </c>
      <c r="G778" s="3">
        <v>178</v>
      </c>
      <c r="H778" s="7" t="s">
        <v>43</v>
      </c>
      <c r="I778" s="5">
        <f>VLOOKUP(H778,Tabela1[],2,FALSE)*G778</f>
        <v>0</v>
      </c>
      <c r="J778" s="6" t="str">
        <f>IFERROR(G778/VLOOKUP(H778,Tabela1[],3,FALSE),"")</f>
        <v/>
      </c>
      <c r="K778" s="11" cm="1">
        <f t="array" ref="K778">VLOOKUP(MAX(_xlfn._xlws.FILTER(Tabela3[data],Tabela3[data]&lt;=Tabela2[[#This Row],[data]])),Tabela3[],2,FALSE)</f>
        <v>8.9</v>
      </c>
    </row>
    <row r="779" spans="5:11" x14ac:dyDescent="0.35">
      <c r="E779" s="4">
        <v>45696</v>
      </c>
      <c r="F779" s="3">
        <v>4</v>
      </c>
      <c r="G779" s="3">
        <v>4</v>
      </c>
      <c r="H779" s="7" t="s">
        <v>53</v>
      </c>
      <c r="I779" s="5">
        <f>VLOOKUP(H779,Tabela1[],2,FALSE)*G779</f>
        <v>0</v>
      </c>
      <c r="J779" s="6" t="str">
        <f>IFERROR(G779/VLOOKUP(H779,Tabela1[],3,FALSE),"")</f>
        <v/>
      </c>
      <c r="K779" s="11" cm="1">
        <f t="array" ref="K779">VLOOKUP(MAX(_xlfn._xlws.FILTER(Tabela3[data],Tabela3[data]&lt;=Tabela2[[#This Row],[data]])),Tabela3[],2,FALSE)</f>
        <v>8.9</v>
      </c>
    </row>
    <row r="780" spans="5:11" x14ac:dyDescent="0.35">
      <c r="E780" s="4">
        <v>45696</v>
      </c>
      <c r="F780" s="3">
        <v>4</v>
      </c>
      <c r="G780" s="3">
        <v>200</v>
      </c>
      <c r="H780" s="7" t="s">
        <v>26</v>
      </c>
      <c r="I780" s="5">
        <f>VLOOKUP(H780,Tabela1[],2,FALSE)*G780</f>
        <v>0</v>
      </c>
      <c r="J780" s="6">
        <f>IFERROR(G780/VLOOKUP(H780,Tabela1[],3,FALSE),"")</f>
        <v>0.82304526748971196</v>
      </c>
      <c r="K780" s="11" cm="1">
        <f t="array" ref="K780">VLOOKUP(MAX(_xlfn._xlws.FILTER(Tabela3[data],Tabela3[data]&lt;=Tabela2[[#This Row],[data]])),Tabela3[],2,FALSE)</f>
        <v>8.9</v>
      </c>
    </row>
    <row r="781" spans="5:11" x14ac:dyDescent="0.35">
      <c r="E781" s="4">
        <v>45696</v>
      </c>
      <c r="F781" s="3">
        <v>4</v>
      </c>
      <c r="G781" s="3">
        <v>12.5</v>
      </c>
      <c r="H781" s="7" t="s">
        <v>50</v>
      </c>
      <c r="I781" s="5">
        <f>VLOOKUP(H781,Tabela1[],2,FALSE)*G781</f>
        <v>0</v>
      </c>
      <c r="J781" s="6" t="str">
        <f>IFERROR(G781/VLOOKUP(H781,Tabela1[],3,FALSE),"")</f>
        <v/>
      </c>
      <c r="K781" s="11" cm="1">
        <f t="array" ref="K781">VLOOKUP(MAX(_xlfn._xlws.FILTER(Tabela3[data],Tabela3[data]&lt;=Tabela2[[#This Row],[data]])),Tabela3[],2,FALSE)</f>
        <v>8.9</v>
      </c>
    </row>
    <row r="782" spans="5:11" x14ac:dyDescent="0.35">
      <c r="E782" s="4">
        <v>45697</v>
      </c>
      <c r="F782" s="3">
        <v>1</v>
      </c>
      <c r="G782" s="3">
        <v>2</v>
      </c>
      <c r="H782" s="7" t="s">
        <v>53</v>
      </c>
      <c r="I782" s="5">
        <f>VLOOKUP(H782,Tabela1[],2,FALSE)*G782</f>
        <v>0</v>
      </c>
      <c r="J782" s="6" t="str">
        <f>IFERROR(G782/VLOOKUP(H782,Tabela1[],3,FALSE),"")</f>
        <v/>
      </c>
      <c r="K782" s="11" cm="1">
        <f t="array" ref="K782">VLOOKUP(MAX(_xlfn._xlws.FILTER(Tabela3[data],Tabela3[data]&lt;=Tabela2[[#This Row],[data]])),Tabela3[],2,FALSE)</f>
        <v>8.9</v>
      </c>
    </row>
    <row r="783" spans="5:11" x14ac:dyDescent="0.35">
      <c r="E783" s="4">
        <v>45697</v>
      </c>
      <c r="F783" s="3">
        <v>1</v>
      </c>
      <c r="G783" s="3">
        <v>90</v>
      </c>
      <c r="H783" s="7" t="s">
        <v>26</v>
      </c>
      <c r="I783" s="5">
        <f>VLOOKUP(H783,Tabela1[],2,FALSE)*G783</f>
        <v>0</v>
      </c>
      <c r="J783" s="6">
        <f>IFERROR(G783/VLOOKUP(H783,Tabela1[],3,FALSE),"")</f>
        <v>0.37037037037037035</v>
      </c>
      <c r="K783" s="11" cm="1">
        <f t="array" ref="K783">VLOOKUP(MAX(_xlfn._xlws.FILTER(Tabela3[data],Tabela3[data]&lt;=Tabela2[[#This Row],[data]])),Tabela3[],2,FALSE)</f>
        <v>8.9</v>
      </c>
    </row>
    <row r="784" spans="5:11" x14ac:dyDescent="0.35">
      <c r="E784" s="4">
        <v>45697</v>
      </c>
      <c r="F784" s="3">
        <v>1</v>
      </c>
      <c r="G784" s="3">
        <v>10</v>
      </c>
      <c r="H784" s="7" t="s">
        <v>47</v>
      </c>
      <c r="I784" s="5">
        <f>VLOOKUP(H784,Tabela1[],2,FALSE)*G784</f>
        <v>0</v>
      </c>
      <c r="J784" s="6" t="str">
        <f>IFERROR(G784/VLOOKUP(H784,Tabela1[],3,FALSE),"")</f>
        <v/>
      </c>
      <c r="K784" s="11" cm="1">
        <f t="array" ref="K784">VLOOKUP(MAX(_xlfn._xlws.FILTER(Tabela3[data],Tabela3[data]&lt;=Tabela2[[#This Row],[data]])),Tabela3[],2,FALSE)</f>
        <v>8.9</v>
      </c>
    </row>
    <row r="785" spans="5:11" x14ac:dyDescent="0.35">
      <c r="E785" s="4">
        <v>45697</v>
      </c>
      <c r="F785" s="3">
        <v>2</v>
      </c>
      <c r="G785" s="3">
        <v>63</v>
      </c>
      <c r="H785" s="7" t="s">
        <v>8</v>
      </c>
      <c r="I785" s="5">
        <f>VLOOKUP(H785,Tabela1[],2,FALSE)*G785</f>
        <v>240.345</v>
      </c>
      <c r="J785" s="6">
        <f>IFERROR(G785/VLOOKUP(H785,Tabela1[],3,FALSE),"")</f>
        <v>0.8300395256916997</v>
      </c>
      <c r="K785" s="11" cm="1">
        <f t="array" ref="K785">VLOOKUP(MAX(_xlfn._xlws.FILTER(Tabela3[data],Tabela3[data]&lt;=Tabela2[[#This Row],[data]])),Tabela3[],2,FALSE)</f>
        <v>8.9</v>
      </c>
    </row>
    <row r="786" spans="5:11" x14ac:dyDescent="0.35">
      <c r="E786" s="4">
        <v>45697</v>
      </c>
      <c r="F786" s="3">
        <v>3</v>
      </c>
      <c r="G786" s="3">
        <v>180</v>
      </c>
      <c r="H786" s="7" t="s">
        <v>43</v>
      </c>
      <c r="I786" s="5">
        <f>VLOOKUP(H786,Tabela1[],2,FALSE)*G786</f>
        <v>0</v>
      </c>
      <c r="J786" s="6" t="str">
        <f>IFERROR(G786/VLOOKUP(H786,Tabela1[],3,FALSE),"")</f>
        <v/>
      </c>
      <c r="K786" s="11" cm="1">
        <f t="array" ref="K786">VLOOKUP(MAX(_xlfn._xlws.FILTER(Tabela3[data],Tabela3[data]&lt;=Tabela2[[#This Row],[data]])),Tabela3[],2,FALSE)</f>
        <v>8.9</v>
      </c>
    </row>
    <row r="787" spans="5:11" x14ac:dyDescent="0.35">
      <c r="E787" s="4">
        <v>45697</v>
      </c>
      <c r="F787" s="3">
        <v>4</v>
      </c>
      <c r="G787" s="3">
        <v>200</v>
      </c>
      <c r="H787" s="7" t="s">
        <v>12</v>
      </c>
      <c r="I787" s="5">
        <f>VLOOKUP(H787,Tabela1[],2,FALSE)*G787</f>
        <v>0</v>
      </c>
      <c r="J787" s="6">
        <f>IFERROR(G787/VLOOKUP(H787,Tabela1[],3,FALSE),"")</f>
        <v>1.0849909584086801</v>
      </c>
      <c r="K787" s="11" cm="1">
        <f t="array" ref="K787">VLOOKUP(MAX(_xlfn._xlws.FILTER(Tabela3[data],Tabela3[data]&lt;=Tabela2[[#This Row],[data]])),Tabela3[],2,FALSE)</f>
        <v>8.9</v>
      </c>
    </row>
    <row r="788" spans="5:11" x14ac:dyDescent="0.35">
      <c r="E788" s="4">
        <v>45697</v>
      </c>
      <c r="F788" s="3">
        <v>4</v>
      </c>
      <c r="G788" s="3">
        <v>12.5</v>
      </c>
      <c r="H788" s="7" t="s">
        <v>50</v>
      </c>
      <c r="I788" s="5">
        <f>VLOOKUP(H788,Tabela1[],2,FALSE)*G788</f>
        <v>0</v>
      </c>
      <c r="J788" s="6" t="str">
        <f>IFERROR(G788/VLOOKUP(H788,Tabela1[],3,FALSE),"")</f>
        <v/>
      </c>
      <c r="K788" s="11" cm="1">
        <f t="array" ref="K788">VLOOKUP(MAX(_xlfn._xlws.FILTER(Tabela3[data],Tabela3[data]&lt;=Tabela2[[#This Row],[data]])),Tabela3[],2,FALSE)</f>
        <v>8.9</v>
      </c>
    </row>
    <row r="789" spans="5:11" x14ac:dyDescent="0.35">
      <c r="E789" s="4">
        <v>45698</v>
      </c>
      <c r="F789" s="3">
        <v>1</v>
      </c>
      <c r="G789" s="3">
        <v>2</v>
      </c>
      <c r="H789" s="7" t="s">
        <v>53</v>
      </c>
      <c r="I789" s="5">
        <f>VLOOKUP(H789,Tabela1[],2,FALSE)*G789</f>
        <v>0</v>
      </c>
      <c r="J789" s="6" t="str">
        <f>IFERROR(G789/VLOOKUP(H789,Tabela1[],3,FALSE),"")</f>
        <v/>
      </c>
      <c r="K789" s="11" cm="1">
        <f t="array" ref="K789">VLOOKUP(MAX(_xlfn._xlws.FILTER(Tabela3[data],Tabela3[data]&lt;=Tabela2[[#This Row],[data]])),Tabela3[],2,FALSE)</f>
        <v>8.9</v>
      </c>
    </row>
    <row r="790" spans="5:11" x14ac:dyDescent="0.35">
      <c r="E790" s="4">
        <v>45698</v>
      </c>
      <c r="F790" s="3">
        <v>1</v>
      </c>
      <c r="G790" s="3">
        <v>165</v>
      </c>
      <c r="H790" s="7" t="s">
        <v>12</v>
      </c>
      <c r="I790" s="5">
        <f>VLOOKUP(H790,Tabela1[],2,FALSE)*G790</f>
        <v>0</v>
      </c>
      <c r="J790" s="6">
        <f>IFERROR(G790/VLOOKUP(H790,Tabela1[],3,FALSE),"")</f>
        <v>0.89511754068716098</v>
      </c>
      <c r="K790" s="11" cm="1">
        <f t="array" ref="K790">VLOOKUP(MAX(_xlfn._xlws.FILTER(Tabela3[data],Tabela3[data]&lt;=Tabela2[[#This Row],[data]])),Tabela3[],2,FALSE)</f>
        <v>8.9</v>
      </c>
    </row>
    <row r="791" spans="5:11" x14ac:dyDescent="0.35">
      <c r="E791" s="4">
        <v>45698</v>
      </c>
      <c r="F791" s="3">
        <v>1</v>
      </c>
      <c r="G791" s="3">
        <v>10</v>
      </c>
      <c r="H791" s="7" t="s">
        <v>47</v>
      </c>
      <c r="I791" s="5">
        <f>VLOOKUP(H791,Tabela1[],2,FALSE)*G791</f>
        <v>0</v>
      </c>
      <c r="J791" s="6" t="str">
        <f>IFERROR(G791/VLOOKUP(H791,Tabela1[],3,FALSE),"")</f>
        <v/>
      </c>
      <c r="K791" s="11" cm="1">
        <f t="array" ref="K791">VLOOKUP(MAX(_xlfn._xlws.FILTER(Tabela3[data],Tabela3[data]&lt;=Tabela2[[#This Row],[data]])),Tabela3[],2,FALSE)</f>
        <v>8.9</v>
      </c>
    </row>
    <row r="792" spans="5:11" x14ac:dyDescent="0.35">
      <c r="E792" s="4">
        <v>45698</v>
      </c>
      <c r="F792" s="3">
        <v>2</v>
      </c>
      <c r="G792" s="3">
        <v>24</v>
      </c>
      <c r="H792" s="7" t="s">
        <v>8</v>
      </c>
      <c r="I792" s="5">
        <f>VLOOKUP(H792,Tabela1[],2,FALSE)*G792</f>
        <v>91.56</v>
      </c>
      <c r="J792" s="6">
        <f>IFERROR(G792/VLOOKUP(H792,Tabela1[],3,FALSE),"")</f>
        <v>0.31620553359683801</v>
      </c>
      <c r="K792" s="11" cm="1">
        <f t="array" ref="K792">VLOOKUP(MAX(_xlfn._xlws.FILTER(Tabela3[data],Tabela3[data]&lt;=Tabela2[[#This Row],[data]])),Tabela3[],2,FALSE)</f>
        <v>8.9</v>
      </c>
    </row>
    <row r="793" spans="5:11" x14ac:dyDescent="0.35">
      <c r="E793" s="4">
        <v>45698</v>
      </c>
      <c r="F793" s="3">
        <v>3</v>
      </c>
      <c r="G793" s="3">
        <v>5</v>
      </c>
      <c r="H793" s="7" t="s">
        <v>53</v>
      </c>
      <c r="I793" s="5">
        <f>VLOOKUP(H793,Tabela1[],2,FALSE)*G793</f>
        <v>0</v>
      </c>
      <c r="J793" s="6" t="str">
        <f>IFERROR(G793/VLOOKUP(H793,Tabela1[],3,FALSE),"")</f>
        <v/>
      </c>
      <c r="K793" s="11" cm="1">
        <f t="array" ref="K793">VLOOKUP(MAX(_xlfn._xlws.FILTER(Tabela3[data],Tabela3[data]&lt;=Tabela2[[#This Row],[data]])),Tabela3[],2,FALSE)</f>
        <v>8.9</v>
      </c>
    </row>
    <row r="794" spans="5:11" x14ac:dyDescent="0.35">
      <c r="E794" s="4">
        <v>45698</v>
      </c>
      <c r="F794" s="3">
        <v>3</v>
      </c>
      <c r="G794" s="3">
        <v>170</v>
      </c>
      <c r="H794" s="7" t="s">
        <v>85</v>
      </c>
      <c r="I794" s="5">
        <f>VLOOKUP(H794,Tabela1[],2,FALSE)*G794</f>
        <v>0</v>
      </c>
      <c r="J794" s="6" t="str">
        <f>IFERROR(G794/VLOOKUP(H794,Tabela1[],3,FALSE),"")</f>
        <v/>
      </c>
      <c r="K794" s="11" cm="1">
        <f t="array" ref="K794">VLOOKUP(MAX(_xlfn._xlws.FILTER(Tabela3[data],Tabela3[data]&lt;=Tabela2[[#This Row],[data]])),Tabela3[],2,FALSE)</f>
        <v>8.9</v>
      </c>
    </row>
    <row r="795" spans="5:11" x14ac:dyDescent="0.35">
      <c r="E795" s="4">
        <v>45698</v>
      </c>
      <c r="F795" s="3">
        <v>4</v>
      </c>
      <c r="G795" s="3">
        <v>6</v>
      </c>
      <c r="H795" s="7" t="s">
        <v>53</v>
      </c>
      <c r="I795" s="5">
        <f>VLOOKUP(H795,Tabela1[],2,FALSE)*G795</f>
        <v>0</v>
      </c>
      <c r="J795" s="6" t="str">
        <f>IFERROR(G795/VLOOKUP(H795,Tabela1[],3,FALSE),"")</f>
        <v/>
      </c>
      <c r="K795" s="11" cm="1">
        <f t="array" ref="K795">VLOOKUP(MAX(_xlfn._xlws.FILTER(Tabela3[data],Tabela3[data]&lt;=Tabela2[[#This Row],[data]])),Tabela3[],2,FALSE)</f>
        <v>8.9</v>
      </c>
    </row>
    <row r="796" spans="5:11" x14ac:dyDescent="0.35">
      <c r="E796" s="4">
        <v>45698</v>
      </c>
      <c r="F796" s="3">
        <v>4</v>
      </c>
      <c r="G796" s="3">
        <v>35</v>
      </c>
      <c r="H796" s="7" t="s">
        <v>12</v>
      </c>
      <c r="I796" s="5">
        <f>VLOOKUP(H796,Tabela1[],2,FALSE)*G796</f>
        <v>0</v>
      </c>
      <c r="J796" s="6">
        <f>IFERROR(G796/VLOOKUP(H796,Tabela1[],3,FALSE),"")</f>
        <v>0.189873417721519</v>
      </c>
      <c r="K796" s="11" cm="1">
        <f t="array" ref="K796">VLOOKUP(MAX(_xlfn._xlws.FILTER(Tabela3[data],Tabela3[data]&lt;=Tabela2[[#This Row],[data]])),Tabela3[],2,FALSE)</f>
        <v>8.9</v>
      </c>
    </row>
    <row r="797" spans="5:11" x14ac:dyDescent="0.35">
      <c r="E797" s="4">
        <v>45698</v>
      </c>
      <c r="F797" s="3">
        <v>4</v>
      </c>
      <c r="G797" s="3">
        <v>200</v>
      </c>
      <c r="H797" s="7" t="s">
        <v>30</v>
      </c>
      <c r="I797" s="5">
        <f>VLOOKUP(H797,Tabela1[],2,FALSE)*G797</f>
        <v>0</v>
      </c>
      <c r="J797" s="6" t="str">
        <f>IFERROR(G797/VLOOKUP(H797,Tabela1[],3,FALSE),"")</f>
        <v/>
      </c>
      <c r="K797" s="11" cm="1">
        <f t="array" ref="K797">VLOOKUP(MAX(_xlfn._xlws.FILTER(Tabela3[data],Tabela3[data]&lt;=Tabela2[[#This Row],[data]])),Tabela3[],2,FALSE)</f>
        <v>8.9</v>
      </c>
    </row>
    <row r="798" spans="5:11" x14ac:dyDescent="0.35">
      <c r="E798" s="4">
        <v>45698</v>
      </c>
      <c r="F798" s="3">
        <v>4</v>
      </c>
      <c r="G798" s="3">
        <v>6</v>
      </c>
      <c r="H798" s="7" t="s">
        <v>41</v>
      </c>
      <c r="I798" s="5">
        <f>VLOOKUP(H798,Tabela1[],2,FALSE)*G798</f>
        <v>0</v>
      </c>
      <c r="J798" s="6" t="str">
        <f>IFERROR(G798/VLOOKUP(H798,Tabela1[],3,FALSE),"")</f>
        <v/>
      </c>
      <c r="K798" s="11" cm="1">
        <f t="array" ref="K798">VLOOKUP(MAX(_xlfn._xlws.FILTER(Tabela3[data],Tabela3[data]&lt;=Tabela2[[#This Row],[data]])),Tabela3[],2,FALSE)</f>
        <v>8.9</v>
      </c>
    </row>
    <row r="799" spans="5:11" x14ac:dyDescent="0.35">
      <c r="E799" s="4">
        <v>45699</v>
      </c>
      <c r="F799" s="3">
        <v>1</v>
      </c>
      <c r="G799" s="3">
        <v>6</v>
      </c>
      <c r="H799" s="7" t="s">
        <v>53</v>
      </c>
      <c r="I799" s="5">
        <f>VLOOKUP(H799,Tabela1[],2,FALSE)*G799</f>
        <v>0</v>
      </c>
      <c r="J799" s="6" t="str">
        <f>IFERROR(G799/VLOOKUP(H799,Tabela1[],3,FALSE),"")</f>
        <v/>
      </c>
      <c r="K799" s="11" cm="1">
        <f t="array" ref="K799">VLOOKUP(MAX(_xlfn._xlws.FILTER(Tabela3[data],Tabela3[data]&lt;=Tabela2[[#This Row],[data]])),Tabela3[],2,FALSE)</f>
        <v>8.9</v>
      </c>
    </row>
    <row r="800" spans="5:11" x14ac:dyDescent="0.35">
      <c r="E800" s="4">
        <v>45699</v>
      </c>
      <c r="F800" s="3">
        <v>1</v>
      </c>
      <c r="G800" s="3">
        <v>200</v>
      </c>
      <c r="H800" s="7" t="s">
        <v>30</v>
      </c>
      <c r="I800" s="5">
        <f>VLOOKUP(H800,Tabela1[],2,FALSE)*G800</f>
        <v>0</v>
      </c>
      <c r="J800" s="6" t="str">
        <f>IFERROR(G800/VLOOKUP(H800,Tabela1[],3,FALSE),"")</f>
        <v/>
      </c>
      <c r="K800" s="11" cm="1">
        <f t="array" ref="K800">VLOOKUP(MAX(_xlfn._xlws.FILTER(Tabela3[data],Tabela3[data]&lt;=Tabela2[[#This Row],[data]])),Tabela3[],2,FALSE)</f>
        <v>8.9</v>
      </c>
    </row>
    <row r="801" spans="5:11" x14ac:dyDescent="0.35">
      <c r="E801" s="4">
        <v>45699</v>
      </c>
      <c r="F801" s="3">
        <v>2</v>
      </c>
      <c r="G801" s="3">
        <v>10</v>
      </c>
      <c r="H801" s="7" t="s">
        <v>47</v>
      </c>
      <c r="I801" s="5">
        <f>VLOOKUP(H801,Tabela1[],2,FALSE)*G801</f>
        <v>0</v>
      </c>
      <c r="J801" s="6" t="str">
        <f>IFERROR(G801/VLOOKUP(H801,Tabela1[],3,FALSE),"")</f>
        <v/>
      </c>
      <c r="K801" s="11" cm="1">
        <f t="array" ref="K801">VLOOKUP(MAX(_xlfn._xlws.FILTER(Tabela3[data],Tabela3[data]&lt;=Tabela2[[#This Row],[data]])),Tabela3[],2,FALSE)</f>
        <v>8.9</v>
      </c>
    </row>
    <row r="802" spans="5:11" x14ac:dyDescent="0.35">
      <c r="E802" s="4">
        <v>45699</v>
      </c>
      <c r="F802" s="3">
        <v>2</v>
      </c>
      <c r="G802" s="3">
        <v>80</v>
      </c>
      <c r="H802" s="7" t="s">
        <v>8</v>
      </c>
      <c r="I802" s="5">
        <f>VLOOKUP(H802,Tabela1[],2,FALSE)*G802</f>
        <v>305.2</v>
      </c>
      <c r="J802" s="6">
        <f>IFERROR(G802/VLOOKUP(H802,Tabela1[],3,FALSE),"")</f>
        <v>1.0540184453227932</v>
      </c>
      <c r="K802" s="11" cm="1">
        <f t="array" ref="K802">VLOOKUP(MAX(_xlfn._xlws.FILTER(Tabela3[data],Tabela3[data]&lt;=Tabela2[[#This Row],[data]])),Tabela3[],2,FALSE)</f>
        <v>8.9</v>
      </c>
    </row>
    <row r="803" spans="5:11" x14ac:dyDescent="0.35">
      <c r="E803" s="4">
        <v>45699</v>
      </c>
      <c r="F803" s="3">
        <v>3</v>
      </c>
      <c r="G803" s="3">
        <v>170</v>
      </c>
      <c r="H803" s="7" t="s">
        <v>43</v>
      </c>
      <c r="I803" s="5">
        <f>VLOOKUP(H803,Tabela1[],2,FALSE)*G803</f>
        <v>0</v>
      </c>
      <c r="J803" s="6" t="str">
        <f>IFERROR(G803/VLOOKUP(H803,Tabela1[],3,FALSE),"")</f>
        <v/>
      </c>
      <c r="K803" s="11" cm="1">
        <f t="array" ref="K803">VLOOKUP(MAX(_xlfn._xlws.FILTER(Tabela3[data],Tabela3[data]&lt;=Tabela2[[#This Row],[data]])),Tabela3[],2,FALSE)</f>
        <v>8.9</v>
      </c>
    </row>
    <row r="804" spans="5:11" x14ac:dyDescent="0.35">
      <c r="E804" s="4">
        <v>45699</v>
      </c>
      <c r="F804" s="3">
        <v>3</v>
      </c>
      <c r="G804" s="3">
        <v>3</v>
      </c>
      <c r="H804" s="7" t="s">
        <v>53</v>
      </c>
      <c r="I804" s="5">
        <f>VLOOKUP(H804,Tabela1[],2,FALSE)*G804</f>
        <v>0</v>
      </c>
      <c r="J804" s="6" t="str">
        <f>IFERROR(G804/VLOOKUP(H804,Tabela1[],3,FALSE),"")</f>
        <v/>
      </c>
      <c r="K804" s="11" cm="1">
        <f t="array" ref="K804">VLOOKUP(MAX(_xlfn._xlws.FILTER(Tabela3[data],Tabela3[data]&lt;=Tabela2[[#This Row],[data]])),Tabela3[],2,FALSE)</f>
        <v>8.9</v>
      </c>
    </row>
    <row r="805" spans="5:11" x14ac:dyDescent="0.35">
      <c r="E805" s="4">
        <v>45699</v>
      </c>
      <c r="F805" s="3">
        <v>4</v>
      </c>
      <c r="G805" s="3">
        <v>3</v>
      </c>
      <c r="H805" s="7" t="s">
        <v>53</v>
      </c>
      <c r="I805" s="5">
        <f>VLOOKUP(H805,Tabela1[],2,FALSE)*G805</f>
        <v>0</v>
      </c>
      <c r="J805" s="6" t="str">
        <f>IFERROR(G805/VLOOKUP(H805,Tabela1[],3,FALSE),"")</f>
        <v/>
      </c>
      <c r="K805" s="11" cm="1">
        <f t="array" ref="K805">VLOOKUP(MAX(_xlfn._xlws.FILTER(Tabela3[data],Tabela3[data]&lt;=Tabela2[[#This Row],[data]])),Tabela3[],2,FALSE)</f>
        <v>8.9</v>
      </c>
    </row>
    <row r="806" spans="5:11" x14ac:dyDescent="0.35">
      <c r="E806" s="4">
        <v>45699</v>
      </c>
      <c r="F806" s="3">
        <v>4</v>
      </c>
      <c r="G806" s="3">
        <v>200</v>
      </c>
      <c r="H806" s="7" t="s">
        <v>27</v>
      </c>
      <c r="I806" s="5">
        <f>VLOOKUP(H806,Tabela1[],2,FALSE)*G806</f>
        <v>0</v>
      </c>
      <c r="J806" s="6" t="str">
        <f>IFERROR(G806/VLOOKUP(H806,Tabela1[],3,FALSE),"")</f>
        <v/>
      </c>
      <c r="K806" s="11" cm="1">
        <f t="array" ref="K806">VLOOKUP(MAX(_xlfn._xlws.FILTER(Tabela3[data],Tabela3[data]&lt;=Tabela2[[#This Row],[data]])),Tabela3[],2,FALSE)</f>
        <v>8.9</v>
      </c>
    </row>
    <row r="807" spans="5:11" x14ac:dyDescent="0.35">
      <c r="E807" s="4">
        <v>45700</v>
      </c>
      <c r="F807" s="3">
        <v>1</v>
      </c>
      <c r="G807" s="3">
        <v>4</v>
      </c>
      <c r="H807" s="7" t="s">
        <v>53</v>
      </c>
      <c r="I807" s="5">
        <f>VLOOKUP(H807,Tabela1[],2,FALSE)*G807</f>
        <v>0</v>
      </c>
      <c r="J807" s="6" t="str">
        <f>IFERROR(G807/VLOOKUP(H807,Tabela1[],3,FALSE),"")</f>
        <v/>
      </c>
      <c r="K807" s="11" cm="1">
        <f t="array" ref="K807">VLOOKUP(MAX(_xlfn._xlws.FILTER(Tabela3[data],Tabela3[data]&lt;=Tabela2[[#This Row],[data]])),Tabela3[],2,FALSE)</f>
        <v>8.9</v>
      </c>
    </row>
    <row r="808" spans="5:11" x14ac:dyDescent="0.35">
      <c r="E808" s="4">
        <v>45700</v>
      </c>
      <c r="F808" s="3">
        <v>1</v>
      </c>
      <c r="G808" s="3">
        <v>200</v>
      </c>
      <c r="H808" s="7" t="s">
        <v>27</v>
      </c>
      <c r="I808" s="5">
        <f>VLOOKUP(H808,Tabela1[],2,FALSE)*G808</f>
        <v>0</v>
      </c>
      <c r="J808" s="6" t="str">
        <f>IFERROR(G808/VLOOKUP(H808,Tabela1[],3,FALSE),"")</f>
        <v/>
      </c>
      <c r="K808" s="11" cm="1">
        <f t="array" ref="K808">VLOOKUP(MAX(_xlfn._xlws.FILTER(Tabela3[data],Tabela3[data]&lt;=Tabela2[[#This Row],[data]])),Tabela3[],2,FALSE)</f>
        <v>8.9</v>
      </c>
    </row>
    <row r="809" spans="5:11" x14ac:dyDescent="0.35">
      <c r="E809" s="4">
        <v>45700</v>
      </c>
      <c r="F809" s="3">
        <v>2</v>
      </c>
      <c r="G809" s="3">
        <v>50</v>
      </c>
      <c r="H809" s="7" t="s">
        <v>8</v>
      </c>
      <c r="I809" s="5">
        <f>VLOOKUP(H809,Tabela1[],2,FALSE)*G809</f>
        <v>190.75</v>
      </c>
      <c r="J809" s="6">
        <f>IFERROR(G809/VLOOKUP(H809,Tabela1[],3,FALSE),"")</f>
        <v>0.65876152832674584</v>
      </c>
      <c r="K809" s="11" cm="1">
        <f t="array" ref="K809">VLOOKUP(MAX(_xlfn._xlws.FILTER(Tabela3[data],Tabela3[data]&lt;=Tabela2[[#This Row],[data]])),Tabela3[],2,FALSE)</f>
        <v>8.9</v>
      </c>
    </row>
    <row r="810" spans="5:11" x14ac:dyDescent="0.35">
      <c r="E810" s="4">
        <v>45700</v>
      </c>
      <c r="F810" s="3">
        <v>3</v>
      </c>
      <c r="G810" s="3">
        <v>180</v>
      </c>
      <c r="H810" s="7" t="s">
        <v>43</v>
      </c>
      <c r="I810" s="5">
        <f>VLOOKUP(H810,Tabela1[],2,FALSE)*G810</f>
        <v>0</v>
      </c>
      <c r="J810" s="6" t="str">
        <f>IFERROR(G810/VLOOKUP(H810,Tabela1[],3,FALSE),"")</f>
        <v/>
      </c>
      <c r="K810" s="11" cm="1">
        <f t="array" ref="K810">VLOOKUP(MAX(_xlfn._xlws.FILTER(Tabela3[data],Tabela3[data]&lt;=Tabela2[[#This Row],[data]])),Tabela3[],2,FALSE)</f>
        <v>8.9</v>
      </c>
    </row>
    <row r="811" spans="5:11" x14ac:dyDescent="0.35">
      <c r="E811" s="4">
        <v>45700</v>
      </c>
      <c r="F811" s="3">
        <v>3</v>
      </c>
      <c r="G811" s="3">
        <v>6</v>
      </c>
      <c r="H811" s="7" t="s">
        <v>53</v>
      </c>
      <c r="I811" s="5">
        <f>VLOOKUP(H811,Tabela1[],2,FALSE)*G811</f>
        <v>0</v>
      </c>
      <c r="J811" s="6" t="str">
        <f>IFERROR(G811/VLOOKUP(H811,Tabela1[],3,FALSE),"")</f>
        <v/>
      </c>
      <c r="K811" s="11" cm="1">
        <f t="array" ref="K811">VLOOKUP(MAX(_xlfn._xlws.FILTER(Tabela3[data],Tabela3[data]&lt;=Tabela2[[#This Row],[data]])),Tabela3[],2,FALSE)</f>
        <v>8.9</v>
      </c>
    </row>
    <row r="812" spans="5:11" x14ac:dyDescent="0.35">
      <c r="E812" s="4">
        <v>45700</v>
      </c>
      <c r="F812" s="3">
        <v>3</v>
      </c>
      <c r="G812" s="3">
        <v>5</v>
      </c>
      <c r="H812" s="7" t="s">
        <v>53</v>
      </c>
      <c r="I812" s="5">
        <f>VLOOKUP(H812,Tabela1[],2,FALSE)*G812</f>
        <v>0</v>
      </c>
      <c r="J812" s="6" t="str">
        <f>IFERROR(G812/VLOOKUP(H812,Tabela1[],3,FALSE),"")</f>
        <v/>
      </c>
      <c r="K812" s="11" cm="1">
        <f t="array" ref="K812">VLOOKUP(MAX(_xlfn._xlws.FILTER(Tabela3[data],Tabela3[data]&lt;=Tabela2[[#This Row],[data]])),Tabela3[],2,FALSE)</f>
        <v>8.9</v>
      </c>
    </row>
    <row r="813" spans="5:11" x14ac:dyDescent="0.35">
      <c r="E813" s="4">
        <v>45700</v>
      </c>
      <c r="F813" s="3">
        <v>4</v>
      </c>
      <c r="G813" s="3">
        <v>2</v>
      </c>
      <c r="H813" s="7" t="s">
        <v>53</v>
      </c>
      <c r="I813" s="5">
        <f>VLOOKUP(H813,Tabela1[],2,FALSE)*G813</f>
        <v>0</v>
      </c>
      <c r="J813" s="6" t="str">
        <f>IFERROR(G813/VLOOKUP(H813,Tabela1[],3,FALSE),"")</f>
        <v/>
      </c>
      <c r="K813" s="11" cm="1">
        <f t="array" ref="K813">VLOOKUP(MAX(_xlfn._xlws.FILTER(Tabela3[data],Tabela3[data]&lt;=Tabela2[[#This Row],[data]])),Tabela3[],2,FALSE)</f>
        <v>8.9</v>
      </c>
    </row>
    <row r="814" spans="5:11" x14ac:dyDescent="0.35">
      <c r="E814" s="4">
        <v>45700</v>
      </c>
      <c r="F814" s="3">
        <v>4</v>
      </c>
      <c r="G814" s="3">
        <v>133</v>
      </c>
      <c r="H814" s="7" t="s">
        <v>27</v>
      </c>
      <c r="I814" s="5">
        <f>VLOOKUP(H814,Tabela1[],2,FALSE)*G814</f>
        <v>0</v>
      </c>
      <c r="J814" s="6" t="str">
        <f>IFERROR(G814/VLOOKUP(H814,Tabela1[],3,FALSE),"")</f>
        <v/>
      </c>
      <c r="K814" s="11" cm="1">
        <f t="array" ref="K814">VLOOKUP(MAX(_xlfn._xlws.FILTER(Tabela3[data],Tabela3[data]&lt;=Tabela2[[#This Row],[data]])),Tabela3[],2,FALSE)</f>
        <v>8.9</v>
      </c>
    </row>
    <row r="815" spans="5:11" x14ac:dyDescent="0.35">
      <c r="E815" s="4">
        <v>45700</v>
      </c>
      <c r="F815" s="3">
        <v>4</v>
      </c>
      <c r="G815" s="3">
        <v>6</v>
      </c>
      <c r="H815" s="7" t="s">
        <v>41</v>
      </c>
      <c r="I815" s="5">
        <f>VLOOKUP(H815,Tabela1[],2,FALSE)*G815</f>
        <v>0</v>
      </c>
      <c r="J815" s="6" t="str">
        <f>IFERROR(G815/VLOOKUP(H815,Tabela1[],3,FALSE),"")</f>
        <v/>
      </c>
      <c r="K815" s="11" cm="1">
        <f t="array" ref="K815">VLOOKUP(MAX(_xlfn._xlws.FILTER(Tabela3[data],Tabela3[data]&lt;=Tabela2[[#This Row],[data]])),Tabela3[],2,FALSE)</f>
        <v>8.9</v>
      </c>
    </row>
    <row r="816" spans="5:11" x14ac:dyDescent="0.35">
      <c r="E816" s="4">
        <v>45701</v>
      </c>
      <c r="F816" s="3">
        <v>1</v>
      </c>
      <c r="G816" s="3">
        <v>35</v>
      </c>
      <c r="H816" s="7" t="s">
        <v>27</v>
      </c>
      <c r="I816" s="5">
        <f>VLOOKUP(H816,Tabela1[],2,FALSE)*G816</f>
        <v>0</v>
      </c>
      <c r="J816" s="6" t="str">
        <f>IFERROR(G816/VLOOKUP(H816,Tabela1[],3,FALSE),"")</f>
        <v/>
      </c>
      <c r="K816" s="11" cm="1">
        <f t="array" ref="K816">VLOOKUP(MAX(_xlfn._xlws.FILTER(Tabela3[data],Tabela3[data]&lt;=Tabela2[[#This Row],[data]])),Tabela3[],2,FALSE)</f>
        <v>8.9</v>
      </c>
    </row>
    <row r="817" spans="5:11" x14ac:dyDescent="0.35">
      <c r="E817" s="4">
        <v>45701</v>
      </c>
      <c r="F817" s="3">
        <v>1</v>
      </c>
      <c r="G817" s="3">
        <v>61</v>
      </c>
      <c r="H817" s="7" t="s">
        <v>54</v>
      </c>
      <c r="I817" s="5">
        <f>VLOOKUP(H817,Tabela1[],2,FALSE)*G817</f>
        <v>0</v>
      </c>
      <c r="J817" s="6" t="str">
        <f>IFERROR(G817/VLOOKUP(H817,Tabela1[],3,FALSE),"")</f>
        <v/>
      </c>
      <c r="K817" s="11" cm="1">
        <f t="array" ref="K817">VLOOKUP(MAX(_xlfn._xlws.FILTER(Tabela3[data],Tabela3[data]&lt;=Tabela2[[#This Row],[data]])),Tabela3[],2,FALSE)</f>
        <v>8.9</v>
      </c>
    </row>
    <row r="818" spans="5:11" x14ac:dyDescent="0.35">
      <c r="E818" s="4">
        <v>45701</v>
      </c>
      <c r="F818" s="3">
        <v>2</v>
      </c>
      <c r="G818" s="3">
        <v>33</v>
      </c>
      <c r="H818" s="7" t="s">
        <v>8</v>
      </c>
      <c r="I818" s="5">
        <f>VLOOKUP(H818,Tabela1[],2,FALSE)*G818</f>
        <v>125.895</v>
      </c>
      <c r="J818" s="6">
        <f>IFERROR(G818/VLOOKUP(H818,Tabela1[],3,FALSE),"")</f>
        <v>0.43478260869565222</v>
      </c>
      <c r="K818" s="11" cm="1">
        <f t="array" ref="K818">VLOOKUP(MAX(_xlfn._xlws.FILTER(Tabela3[data],Tabela3[data]&lt;=Tabela2[[#This Row],[data]])),Tabela3[],2,FALSE)</f>
        <v>8.9</v>
      </c>
    </row>
    <row r="819" spans="5:11" x14ac:dyDescent="0.35">
      <c r="E819" s="4">
        <v>45701</v>
      </c>
      <c r="F819" s="3">
        <v>3</v>
      </c>
      <c r="G819" s="3">
        <v>170</v>
      </c>
      <c r="H819" s="7" t="s">
        <v>85</v>
      </c>
      <c r="I819" s="5">
        <f>VLOOKUP(H819,Tabela1[],2,FALSE)*G819</f>
        <v>0</v>
      </c>
      <c r="J819" s="6" t="str">
        <f>IFERROR(G819/VLOOKUP(H819,Tabela1[],3,FALSE),"")</f>
        <v/>
      </c>
      <c r="K819" s="11" cm="1">
        <f t="array" ref="K819">VLOOKUP(MAX(_xlfn._xlws.FILTER(Tabela3[data],Tabela3[data]&lt;=Tabela2[[#This Row],[data]])),Tabela3[],2,FALSE)</f>
        <v>8.9</v>
      </c>
    </row>
    <row r="820" spans="5:11" x14ac:dyDescent="0.35">
      <c r="E820" s="4">
        <v>45701</v>
      </c>
      <c r="F820" s="3">
        <v>3</v>
      </c>
      <c r="G820" s="3">
        <v>16</v>
      </c>
      <c r="H820" s="7" t="s">
        <v>52</v>
      </c>
      <c r="I820" s="5">
        <f>VLOOKUP(H820,Tabela1[],2,FALSE)*G820</f>
        <v>0</v>
      </c>
      <c r="J820" s="6" t="str">
        <f>IFERROR(G820/VLOOKUP(H820,Tabela1[],3,FALSE),"")</f>
        <v/>
      </c>
      <c r="K820" s="11" cm="1">
        <f t="array" ref="K820">VLOOKUP(MAX(_xlfn._xlws.FILTER(Tabela3[data],Tabela3[data]&lt;=Tabela2[[#This Row],[data]])),Tabela3[],2,FALSE)</f>
        <v>8.9</v>
      </c>
    </row>
    <row r="821" spans="5:11" x14ac:dyDescent="0.35">
      <c r="E821" s="4">
        <v>45701</v>
      </c>
      <c r="F821" s="3">
        <v>3</v>
      </c>
      <c r="G821" s="3">
        <v>15</v>
      </c>
      <c r="H821" s="7" t="s">
        <v>16</v>
      </c>
      <c r="I821" s="5">
        <f>VLOOKUP(H821,Tabela1[],2,FALSE)*G821</f>
        <v>51.9</v>
      </c>
      <c r="J821" s="6" t="str">
        <f>IFERROR(G821/VLOOKUP(H821,Tabela1[],3,FALSE),"")</f>
        <v/>
      </c>
      <c r="K821" s="11" cm="1">
        <f t="array" ref="K821">VLOOKUP(MAX(_xlfn._xlws.FILTER(Tabela3[data],Tabela3[data]&lt;=Tabela2[[#This Row],[data]])),Tabela3[],2,FALSE)</f>
        <v>8.9</v>
      </c>
    </row>
    <row r="822" spans="5:11" x14ac:dyDescent="0.35">
      <c r="E822" s="4">
        <v>45701</v>
      </c>
      <c r="F822" s="3">
        <v>4</v>
      </c>
      <c r="G822" s="3">
        <v>74</v>
      </c>
      <c r="H822" s="7" t="s">
        <v>33</v>
      </c>
      <c r="I822" s="5">
        <f>VLOOKUP(H822,Tabela1[],2,FALSE)*G822</f>
        <v>0</v>
      </c>
      <c r="J822" s="6" t="str">
        <f>IFERROR(G822/VLOOKUP(H822,Tabela1[],3,FALSE),"")</f>
        <v/>
      </c>
      <c r="K822" s="11" cm="1">
        <f t="array" ref="K822">VLOOKUP(MAX(_xlfn._xlws.FILTER(Tabela3[data],Tabela3[data]&lt;=Tabela2[[#This Row],[data]])),Tabela3[],2,FALSE)</f>
        <v>8.9</v>
      </c>
    </row>
    <row r="823" spans="5:11" x14ac:dyDescent="0.35">
      <c r="E823" s="4">
        <v>45702</v>
      </c>
      <c r="F823" s="3">
        <v>1</v>
      </c>
      <c r="G823" s="3">
        <v>61</v>
      </c>
      <c r="H823" s="7" t="s">
        <v>54</v>
      </c>
      <c r="I823" s="5">
        <f>VLOOKUP(H823,Tabela1[],2,FALSE)*G823</f>
        <v>0</v>
      </c>
      <c r="J823" s="6" t="str">
        <f>IFERROR(G823/VLOOKUP(H823,Tabela1[],3,FALSE),"")</f>
        <v/>
      </c>
      <c r="K823" s="11" cm="1">
        <f t="array" ref="K823">VLOOKUP(MAX(_xlfn._xlws.FILTER(Tabela3[data],Tabela3[data]&lt;=Tabela2[[#This Row],[data]])),Tabela3[],2,FALSE)</f>
        <v>10</v>
      </c>
    </row>
    <row r="824" spans="5:11" x14ac:dyDescent="0.35">
      <c r="E824" s="4">
        <v>45702</v>
      </c>
      <c r="F824" s="3">
        <v>2</v>
      </c>
      <c r="G824" s="3">
        <v>25</v>
      </c>
      <c r="H824" s="7" t="s">
        <v>8</v>
      </c>
      <c r="I824" s="5">
        <f>VLOOKUP(H824,Tabela1[],2,FALSE)*G824</f>
        <v>95.375</v>
      </c>
      <c r="J824" s="6">
        <f>IFERROR(G824/VLOOKUP(H824,Tabela1[],3,FALSE),"")</f>
        <v>0.32938076416337292</v>
      </c>
      <c r="K824" s="11" cm="1">
        <f t="array" ref="K824">VLOOKUP(MAX(_xlfn._xlws.FILTER(Tabela3[data],Tabela3[data]&lt;=Tabela2[[#This Row],[data]])),Tabela3[],2,FALSE)</f>
        <v>10</v>
      </c>
    </row>
    <row r="825" spans="5:11" x14ac:dyDescent="0.35">
      <c r="E825" s="4">
        <v>45702</v>
      </c>
      <c r="F825" s="3">
        <v>3</v>
      </c>
      <c r="G825" s="3">
        <v>179</v>
      </c>
      <c r="H825" s="7" t="s">
        <v>43</v>
      </c>
      <c r="I825" s="5">
        <f>VLOOKUP(H825,Tabela1[],2,FALSE)*G825</f>
        <v>0</v>
      </c>
      <c r="J825" s="6" t="str">
        <f>IFERROR(G825/VLOOKUP(H825,Tabela1[],3,FALSE),"")</f>
        <v/>
      </c>
      <c r="K825" s="11" cm="1">
        <f t="array" ref="K825">VLOOKUP(MAX(_xlfn._xlws.FILTER(Tabela3[data],Tabela3[data]&lt;=Tabela2[[#This Row],[data]])),Tabela3[],2,FALSE)</f>
        <v>10</v>
      </c>
    </row>
    <row r="826" spans="5:11" x14ac:dyDescent="0.35">
      <c r="E826" s="4">
        <v>45702</v>
      </c>
      <c r="F826" s="3">
        <v>3</v>
      </c>
      <c r="G826" s="3">
        <v>20</v>
      </c>
      <c r="H826" s="7" t="s">
        <v>55</v>
      </c>
      <c r="I826" s="5">
        <f>VLOOKUP(H826,Tabela1[],2,FALSE)*G826</f>
        <v>0</v>
      </c>
      <c r="J826" s="6" t="str">
        <f>IFERROR(G826/VLOOKUP(H826,Tabela1[],3,FALSE),"")</f>
        <v/>
      </c>
      <c r="K826" s="11" cm="1">
        <f t="array" ref="K826">VLOOKUP(MAX(_xlfn._xlws.FILTER(Tabela3[data],Tabela3[data]&lt;=Tabela2[[#This Row],[data]])),Tabela3[],2,FALSE)</f>
        <v>10</v>
      </c>
    </row>
    <row r="827" spans="5:11" x14ac:dyDescent="0.35">
      <c r="E827" s="4">
        <v>45702</v>
      </c>
      <c r="F827" s="3">
        <v>4</v>
      </c>
      <c r="G827" s="3">
        <v>6</v>
      </c>
      <c r="H827" s="7" t="s">
        <v>55</v>
      </c>
      <c r="I827" s="5">
        <f>VLOOKUP(H827,Tabela1[],2,FALSE)*G827</f>
        <v>0</v>
      </c>
      <c r="J827" s="6" t="str">
        <f>IFERROR(G827/VLOOKUP(H827,Tabela1[],3,FALSE),"")</f>
        <v/>
      </c>
      <c r="K827" s="11" cm="1">
        <f t="array" ref="K827">VLOOKUP(MAX(_xlfn._xlws.FILTER(Tabela3[data],Tabela3[data]&lt;=Tabela2[[#This Row],[data]])),Tabela3[],2,FALSE)</f>
        <v>10</v>
      </c>
    </row>
    <row r="828" spans="5:11" x14ac:dyDescent="0.35">
      <c r="E828" s="4">
        <v>45702</v>
      </c>
      <c r="F828" s="3">
        <v>4</v>
      </c>
      <c r="G828" s="3">
        <v>130</v>
      </c>
      <c r="H828" s="7" t="s">
        <v>33</v>
      </c>
      <c r="I828" s="5">
        <f>VLOOKUP(H828,Tabela1[],2,FALSE)*G828</f>
        <v>0</v>
      </c>
      <c r="J828" s="6" t="str">
        <f>IFERROR(G828/VLOOKUP(H828,Tabela1[],3,FALSE),"")</f>
        <v/>
      </c>
      <c r="K828" s="11" cm="1">
        <f t="array" ref="K828">VLOOKUP(MAX(_xlfn._xlws.FILTER(Tabela3[data],Tabela3[data]&lt;=Tabela2[[#This Row],[data]])),Tabela3[],2,FALSE)</f>
        <v>10</v>
      </c>
    </row>
    <row r="829" spans="5:11" x14ac:dyDescent="0.35">
      <c r="E829" s="4">
        <v>45703</v>
      </c>
      <c r="F829" s="3">
        <v>1</v>
      </c>
      <c r="G829" s="3">
        <v>6</v>
      </c>
      <c r="H829" s="7" t="s">
        <v>55</v>
      </c>
      <c r="I829" s="5">
        <f>VLOOKUP(H829,Tabela1[],2,FALSE)*G829</f>
        <v>0</v>
      </c>
      <c r="J829" s="6" t="str">
        <f>IFERROR(G829/VLOOKUP(H829,Tabela1[],3,FALSE),"")</f>
        <v/>
      </c>
      <c r="K829" s="11" cm="1">
        <f t="array" ref="K829">VLOOKUP(MAX(_xlfn._xlws.FILTER(Tabela3[data],Tabela3[data]&lt;=Tabela2[[#This Row],[data]])),Tabela3[],2,FALSE)</f>
        <v>10</v>
      </c>
    </row>
    <row r="830" spans="5:11" x14ac:dyDescent="0.35">
      <c r="E830" s="4">
        <v>45703</v>
      </c>
      <c r="F830" s="3">
        <v>1</v>
      </c>
      <c r="G830" s="3">
        <v>50</v>
      </c>
      <c r="H830" s="7" t="s">
        <v>33</v>
      </c>
      <c r="I830" s="5">
        <f>VLOOKUP(H830,Tabela1[],2,FALSE)*G830</f>
        <v>0</v>
      </c>
      <c r="J830" s="6" t="str">
        <f>IFERROR(G830/VLOOKUP(H830,Tabela1[],3,FALSE),"")</f>
        <v/>
      </c>
      <c r="K830" s="11" cm="1">
        <f t="array" ref="K830">VLOOKUP(MAX(_xlfn._xlws.FILTER(Tabela3[data],Tabela3[data]&lt;=Tabela2[[#This Row],[data]])),Tabela3[],2,FALSE)</f>
        <v>10</v>
      </c>
    </row>
    <row r="831" spans="5:11" x14ac:dyDescent="0.35">
      <c r="E831" s="4">
        <v>45703</v>
      </c>
      <c r="F831" s="3">
        <v>1</v>
      </c>
      <c r="G831" s="3">
        <v>20</v>
      </c>
      <c r="H831" s="7" t="s">
        <v>47</v>
      </c>
      <c r="I831" s="5">
        <f>VLOOKUP(H831,Tabela1[],2,FALSE)*G831</f>
        <v>0</v>
      </c>
      <c r="J831" s="6" t="str">
        <f>IFERROR(G831/VLOOKUP(H831,Tabela1[],3,FALSE),"")</f>
        <v/>
      </c>
      <c r="K831" s="11" cm="1">
        <f t="array" ref="K831">VLOOKUP(MAX(_xlfn._xlws.FILTER(Tabela3[data],Tabela3[data]&lt;=Tabela2[[#This Row],[data]])),Tabela3[],2,FALSE)</f>
        <v>10</v>
      </c>
    </row>
    <row r="832" spans="5:11" x14ac:dyDescent="0.35">
      <c r="E832" s="4">
        <v>45703</v>
      </c>
      <c r="F832" s="3">
        <v>2</v>
      </c>
      <c r="G832" s="3">
        <v>70</v>
      </c>
      <c r="H832" s="7" t="s">
        <v>8</v>
      </c>
      <c r="I832" s="5">
        <f>VLOOKUP(H832,Tabela1[],2,FALSE)*G832</f>
        <v>267.05</v>
      </c>
      <c r="J832" s="6">
        <f>IFERROR(G832/VLOOKUP(H832,Tabela1[],3,FALSE),"")</f>
        <v>0.92226613965744408</v>
      </c>
      <c r="K832" s="11" cm="1">
        <f t="array" ref="K832">VLOOKUP(MAX(_xlfn._xlws.FILTER(Tabela3[data],Tabela3[data]&lt;=Tabela2[[#This Row],[data]])),Tabela3[],2,FALSE)</f>
        <v>10</v>
      </c>
    </row>
    <row r="833" spans="5:11" x14ac:dyDescent="0.35">
      <c r="E833" s="4">
        <v>45703</v>
      </c>
      <c r="F833" s="3">
        <v>2</v>
      </c>
      <c r="G833" s="3">
        <v>10</v>
      </c>
      <c r="H833" s="7" t="s">
        <v>55</v>
      </c>
      <c r="I833" s="5">
        <f>VLOOKUP(H833,Tabela1[],2,FALSE)*G833</f>
        <v>0</v>
      </c>
      <c r="J833" s="6" t="str">
        <f>IFERROR(G833/VLOOKUP(H833,Tabela1[],3,FALSE),"")</f>
        <v/>
      </c>
      <c r="K833" s="11" cm="1">
        <f t="array" ref="K833">VLOOKUP(MAX(_xlfn._xlws.FILTER(Tabela3[data],Tabela3[data]&lt;=Tabela2[[#This Row],[data]])),Tabela3[],2,FALSE)</f>
        <v>10</v>
      </c>
    </row>
    <row r="834" spans="5:11" x14ac:dyDescent="0.35">
      <c r="E834" s="4">
        <v>45703</v>
      </c>
      <c r="F834" s="3">
        <v>3</v>
      </c>
      <c r="G834" s="3">
        <v>179</v>
      </c>
      <c r="H834" s="7" t="s">
        <v>43</v>
      </c>
      <c r="I834" s="5">
        <f>VLOOKUP(H834,Tabela1[],2,FALSE)*G834</f>
        <v>0</v>
      </c>
      <c r="J834" s="6" t="str">
        <f>IFERROR(G834/VLOOKUP(H834,Tabela1[],3,FALSE),"")</f>
        <v/>
      </c>
      <c r="K834" s="11" cm="1">
        <f t="array" ref="K834">VLOOKUP(MAX(_xlfn._xlws.FILTER(Tabela3[data],Tabela3[data]&lt;=Tabela2[[#This Row],[data]])),Tabela3[],2,FALSE)</f>
        <v>10</v>
      </c>
    </row>
    <row r="835" spans="5:11" x14ac:dyDescent="0.35">
      <c r="E835" s="4">
        <v>45703</v>
      </c>
      <c r="F835" s="3">
        <v>3</v>
      </c>
      <c r="G835" s="3">
        <v>6</v>
      </c>
      <c r="H835" s="7" t="s">
        <v>55</v>
      </c>
      <c r="I835" s="5">
        <f>VLOOKUP(H835,Tabela1[],2,FALSE)*G835</f>
        <v>0</v>
      </c>
      <c r="J835" s="6" t="str">
        <f>IFERROR(G835/VLOOKUP(H835,Tabela1[],3,FALSE),"")</f>
        <v/>
      </c>
      <c r="K835" s="11" cm="1">
        <f t="array" ref="K835">VLOOKUP(MAX(_xlfn._xlws.FILTER(Tabela3[data],Tabela3[data]&lt;=Tabela2[[#This Row],[data]])),Tabela3[],2,FALSE)</f>
        <v>10</v>
      </c>
    </row>
    <row r="836" spans="5:11" x14ac:dyDescent="0.35">
      <c r="E836" s="4">
        <v>45703</v>
      </c>
      <c r="F836" s="3">
        <v>4</v>
      </c>
      <c r="G836" s="3">
        <v>6</v>
      </c>
      <c r="H836" s="7" t="s">
        <v>55</v>
      </c>
      <c r="I836" s="5">
        <f>VLOOKUP(H836,Tabela1[],2,FALSE)*G836</f>
        <v>0</v>
      </c>
      <c r="J836" s="6" t="str">
        <f>IFERROR(G836/VLOOKUP(H836,Tabela1[],3,FALSE),"")</f>
        <v/>
      </c>
      <c r="K836" s="11" cm="1">
        <f t="array" ref="K836">VLOOKUP(MAX(_xlfn._xlws.FILTER(Tabela3[data],Tabela3[data]&lt;=Tabela2[[#This Row],[data]])),Tabela3[],2,FALSE)</f>
        <v>10</v>
      </c>
    </row>
    <row r="837" spans="5:11" x14ac:dyDescent="0.35">
      <c r="E837" s="4">
        <v>45703</v>
      </c>
      <c r="F837" s="3">
        <v>4</v>
      </c>
      <c r="G837" s="3">
        <v>300</v>
      </c>
      <c r="H837" s="7" t="s">
        <v>34</v>
      </c>
      <c r="I837" s="5">
        <f>VLOOKUP(H837,Tabela1[],2,FALSE)*G837</f>
        <v>0</v>
      </c>
      <c r="J837" s="6" t="str">
        <f>IFERROR(G837/VLOOKUP(H837,Tabela1[],3,FALSE),"")</f>
        <v/>
      </c>
      <c r="K837" s="11" cm="1">
        <f t="array" ref="K837">VLOOKUP(MAX(_xlfn._xlws.FILTER(Tabela3[data],Tabela3[data]&lt;=Tabela2[[#This Row],[data]])),Tabela3[],2,FALSE)</f>
        <v>10</v>
      </c>
    </row>
    <row r="838" spans="5:11" x14ac:dyDescent="0.35">
      <c r="E838" s="4">
        <v>45704</v>
      </c>
      <c r="F838" s="3">
        <v>1</v>
      </c>
      <c r="G838" s="3">
        <v>4</v>
      </c>
      <c r="H838" s="7" t="s">
        <v>55</v>
      </c>
      <c r="I838" s="5">
        <f>VLOOKUP(H838,Tabela1[],2,FALSE)*G838</f>
        <v>0</v>
      </c>
      <c r="J838" s="6" t="str">
        <f>IFERROR(G838/VLOOKUP(H838,Tabela1[],3,FALSE),"")</f>
        <v/>
      </c>
      <c r="K838" s="11" cm="1">
        <f t="array" ref="K838">VLOOKUP(MAX(_xlfn._xlws.FILTER(Tabela3[data],Tabela3[data]&lt;=Tabela2[[#This Row],[data]])),Tabela3[],2,FALSE)</f>
        <v>10</v>
      </c>
    </row>
    <row r="839" spans="5:11" x14ac:dyDescent="0.35">
      <c r="E839" s="4">
        <v>45704</v>
      </c>
      <c r="F839" s="3">
        <v>1</v>
      </c>
      <c r="G839" s="3">
        <v>100</v>
      </c>
      <c r="H839" s="7" t="s">
        <v>33</v>
      </c>
      <c r="I839" s="5">
        <f>VLOOKUP(H839,Tabela1[],2,FALSE)*G839</f>
        <v>0</v>
      </c>
      <c r="J839" s="6" t="str">
        <f>IFERROR(G839/VLOOKUP(H839,Tabela1[],3,FALSE),"")</f>
        <v/>
      </c>
      <c r="K839" s="11" cm="1">
        <f t="array" ref="K839">VLOOKUP(MAX(_xlfn._xlws.FILTER(Tabela3[data],Tabela3[data]&lt;=Tabela2[[#This Row],[data]])),Tabela3[],2,FALSE)</f>
        <v>10</v>
      </c>
    </row>
    <row r="840" spans="5:11" x14ac:dyDescent="0.35">
      <c r="E840" s="4">
        <v>45704</v>
      </c>
      <c r="F840" s="3">
        <v>1</v>
      </c>
      <c r="G840" s="3">
        <v>20</v>
      </c>
      <c r="H840" s="7" t="s">
        <v>47</v>
      </c>
      <c r="I840" s="5">
        <f>VLOOKUP(H840,Tabela1[],2,FALSE)*G840</f>
        <v>0</v>
      </c>
      <c r="J840" s="6" t="str">
        <f>IFERROR(G840/VLOOKUP(H840,Tabela1[],3,FALSE),"")</f>
        <v/>
      </c>
      <c r="K840" s="11" cm="1">
        <f t="array" ref="K840">VLOOKUP(MAX(_xlfn._xlws.FILTER(Tabela3[data],Tabela3[data]&lt;=Tabela2[[#This Row],[data]])),Tabela3[],2,FALSE)</f>
        <v>10</v>
      </c>
    </row>
    <row r="841" spans="5:11" x14ac:dyDescent="0.35">
      <c r="E841" s="4">
        <v>45704</v>
      </c>
      <c r="F841" s="3">
        <v>1</v>
      </c>
      <c r="G841" s="3">
        <v>61</v>
      </c>
      <c r="H841" s="7" t="s">
        <v>54</v>
      </c>
      <c r="I841" s="5">
        <f>VLOOKUP(H841,Tabela1[],2,FALSE)*G841</f>
        <v>0</v>
      </c>
      <c r="J841" s="6" t="str">
        <f>IFERROR(G841/VLOOKUP(H841,Tabela1[],3,FALSE),"")</f>
        <v/>
      </c>
      <c r="K841" s="11" cm="1">
        <f t="array" ref="K841">VLOOKUP(MAX(_xlfn._xlws.FILTER(Tabela3[data],Tabela3[data]&lt;=Tabela2[[#This Row],[data]])),Tabela3[],2,FALSE)</f>
        <v>10</v>
      </c>
    </row>
    <row r="842" spans="5:11" x14ac:dyDescent="0.35">
      <c r="E842" s="4">
        <v>45704</v>
      </c>
      <c r="F842" s="3">
        <v>2</v>
      </c>
      <c r="G842" s="3">
        <v>6</v>
      </c>
      <c r="H842" s="7" t="s">
        <v>41</v>
      </c>
      <c r="I842" s="5">
        <f>VLOOKUP(H842,Tabela1[],2,FALSE)*G842</f>
        <v>0</v>
      </c>
      <c r="J842" s="6" t="str">
        <f>IFERROR(G842/VLOOKUP(H842,Tabela1[],3,FALSE),"")</f>
        <v/>
      </c>
      <c r="K842" s="11" cm="1">
        <f t="array" ref="K842">VLOOKUP(MAX(_xlfn._xlws.FILTER(Tabela3[data],Tabela3[data]&lt;=Tabela2[[#This Row],[data]])),Tabela3[],2,FALSE)</f>
        <v>10</v>
      </c>
    </row>
    <row r="843" spans="5:11" x14ac:dyDescent="0.35">
      <c r="E843" s="4">
        <v>45704</v>
      </c>
      <c r="F843" s="3">
        <v>2</v>
      </c>
      <c r="G843" s="3">
        <v>70</v>
      </c>
      <c r="H843" s="7" t="s">
        <v>8</v>
      </c>
      <c r="I843" s="5">
        <f>VLOOKUP(H843,Tabela1[],2,FALSE)*G843</f>
        <v>267.05</v>
      </c>
      <c r="J843" s="6">
        <f>IFERROR(G843/VLOOKUP(H843,Tabela1[],3,FALSE),"")</f>
        <v>0.92226613965744408</v>
      </c>
      <c r="K843" s="11" cm="1">
        <f t="array" ref="K843">VLOOKUP(MAX(_xlfn._xlws.FILTER(Tabela3[data],Tabela3[data]&lt;=Tabela2[[#This Row],[data]])),Tabela3[],2,FALSE)</f>
        <v>10</v>
      </c>
    </row>
    <row r="844" spans="5:11" x14ac:dyDescent="0.35">
      <c r="E844" s="4">
        <v>45704</v>
      </c>
      <c r="F844" s="3">
        <v>3</v>
      </c>
      <c r="G844" s="3">
        <v>183</v>
      </c>
      <c r="H844" s="7" t="s">
        <v>85</v>
      </c>
      <c r="I844" s="5">
        <f>VLOOKUP(H844,Tabela1[],2,FALSE)*G844</f>
        <v>0</v>
      </c>
      <c r="J844" s="6" t="str">
        <f>IFERROR(G844/VLOOKUP(H844,Tabela1[],3,FALSE),"")</f>
        <v/>
      </c>
      <c r="K844" s="11" cm="1">
        <f t="array" ref="K844">VLOOKUP(MAX(_xlfn._xlws.FILTER(Tabela3[data],Tabela3[data]&lt;=Tabela2[[#This Row],[data]])),Tabela3[],2,FALSE)</f>
        <v>10</v>
      </c>
    </row>
    <row r="845" spans="5:11" x14ac:dyDescent="0.35">
      <c r="E845" s="4">
        <v>45704</v>
      </c>
      <c r="F845" s="3">
        <v>3</v>
      </c>
      <c r="G845" s="3">
        <v>4</v>
      </c>
      <c r="H845" s="7" t="s">
        <v>55</v>
      </c>
      <c r="I845" s="5">
        <f>VLOOKUP(H845,Tabela1[],2,FALSE)*G845</f>
        <v>0</v>
      </c>
      <c r="J845" s="6" t="str">
        <f>IFERROR(G845/VLOOKUP(H845,Tabela1[],3,FALSE),"")</f>
        <v/>
      </c>
      <c r="K845" s="11" cm="1">
        <f t="array" ref="K845">VLOOKUP(MAX(_xlfn._xlws.FILTER(Tabela3[data],Tabela3[data]&lt;=Tabela2[[#This Row],[data]])),Tabela3[],2,FALSE)</f>
        <v>10</v>
      </c>
    </row>
    <row r="846" spans="5:11" x14ac:dyDescent="0.35">
      <c r="E846" s="4">
        <v>45704</v>
      </c>
      <c r="F846" s="3">
        <v>4</v>
      </c>
      <c r="G846" s="3">
        <v>100</v>
      </c>
      <c r="H846" s="7" t="s">
        <v>34</v>
      </c>
      <c r="I846" s="5">
        <f>VLOOKUP(H846,Tabela1[],2,FALSE)*G846</f>
        <v>0</v>
      </c>
      <c r="J846" s="6" t="str">
        <f>IFERROR(G846/VLOOKUP(H846,Tabela1[],3,FALSE),"")</f>
        <v/>
      </c>
      <c r="K846" s="11" cm="1">
        <f t="array" ref="K846">VLOOKUP(MAX(_xlfn._xlws.FILTER(Tabela3[data],Tabela3[data]&lt;=Tabela2[[#This Row],[data]])),Tabela3[],2,FALSE)</f>
        <v>10</v>
      </c>
    </row>
    <row r="847" spans="5:11" x14ac:dyDescent="0.35">
      <c r="E847" s="4">
        <v>45704</v>
      </c>
      <c r="F847" s="3">
        <v>4</v>
      </c>
      <c r="G847" s="3">
        <v>200</v>
      </c>
      <c r="H847" s="7" t="s">
        <v>23</v>
      </c>
      <c r="I847" s="5">
        <f>VLOOKUP(H847,Tabela1[],2,FALSE)*G847</f>
        <v>0</v>
      </c>
      <c r="J847" s="6">
        <f>IFERROR(G847/VLOOKUP(H847,Tabela1[],3,FALSE),"")</f>
        <v>0.97192224622030243</v>
      </c>
      <c r="K847" s="11" cm="1">
        <f t="array" ref="K847">VLOOKUP(MAX(_xlfn._xlws.FILTER(Tabela3[data],Tabela3[data]&lt;=Tabela2[[#This Row],[data]])),Tabela3[],2,FALSE)</f>
        <v>10</v>
      </c>
    </row>
    <row r="848" spans="5:11" x14ac:dyDescent="0.35">
      <c r="E848" s="4">
        <v>45705</v>
      </c>
      <c r="F848" s="3">
        <v>1</v>
      </c>
      <c r="G848" s="3">
        <v>2</v>
      </c>
      <c r="H848" s="7" t="s">
        <v>55</v>
      </c>
      <c r="I848" s="5">
        <f>VLOOKUP(H848,Tabela1[],2,FALSE)*G848</f>
        <v>0</v>
      </c>
      <c r="J848" s="6" t="str">
        <f>IFERROR(G848/VLOOKUP(H848,Tabela1[],3,FALSE),"")</f>
        <v/>
      </c>
      <c r="K848" s="11" cm="1">
        <f t="array" ref="K848">VLOOKUP(MAX(_xlfn._xlws.FILTER(Tabela3[data],Tabela3[data]&lt;=Tabela2[[#This Row],[data]])),Tabela3[],2,FALSE)</f>
        <v>10</v>
      </c>
    </row>
    <row r="849" spans="5:11" x14ac:dyDescent="0.35">
      <c r="E849" s="4">
        <v>45705</v>
      </c>
      <c r="F849" s="3">
        <v>1</v>
      </c>
      <c r="G849" s="3">
        <v>162</v>
      </c>
      <c r="H849" s="7" t="s">
        <v>34</v>
      </c>
      <c r="I849" s="5">
        <f>VLOOKUP(H849,Tabela1[],2,FALSE)*G849</f>
        <v>0</v>
      </c>
      <c r="J849" s="6" t="str">
        <f>IFERROR(G849/VLOOKUP(H849,Tabela1[],3,FALSE),"")</f>
        <v/>
      </c>
      <c r="K849" s="11" cm="1">
        <f t="array" ref="K849">VLOOKUP(MAX(_xlfn._xlws.FILTER(Tabela3[data],Tabela3[data]&lt;=Tabela2[[#This Row],[data]])),Tabela3[],2,FALSE)</f>
        <v>10</v>
      </c>
    </row>
    <row r="850" spans="5:11" x14ac:dyDescent="0.35">
      <c r="E850" s="4">
        <v>45705</v>
      </c>
      <c r="F850" s="3">
        <v>2</v>
      </c>
      <c r="G850" s="3">
        <v>60</v>
      </c>
      <c r="H850" s="7" t="s">
        <v>8</v>
      </c>
      <c r="I850" s="5">
        <f>VLOOKUP(H850,Tabela1[],2,FALSE)*G850</f>
        <v>228.9</v>
      </c>
      <c r="J850" s="6">
        <f>IFERROR(G850/VLOOKUP(H850,Tabela1[],3,FALSE),"")</f>
        <v>0.79051383399209496</v>
      </c>
      <c r="K850" s="11" cm="1">
        <f t="array" ref="K850">VLOOKUP(MAX(_xlfn._xlws.FILTER(Tabela3[data],Tabela3[data]&lt;=Tabela2[[#This Row],[data]])),Tabela3[],2,FALSE)</f>
        <v>10</v>
      </c>
    </row>
    <row r="851" spans="5:11" x14ac:dyDescent="0.35">
      <c r="E851" s="4">
        <v>45705</v>
      </c>
      <c r="F851" s="3">
        <v>3</v>
      </c>
      <c r="G851" s="3">
        <v>180</v>
      </c>
      <c r="H851" s="7" t="s">
        <v>85</v>
      </c>
      <c r="I851" s="5">
        <f>VLOOKUP(H851,Tabela1[],2,FALSE)*G851</f>
        <v>0</v>
      </c>
      <c r="J851" s="6" t="str">
        <f>IFERROR(G851/VLOOKUP(H851,Tabela1[],3,FALSE),"")</f>
        <v/>
      </c>
      <c r="K851" s="11" cm="1">
        <f t="array" ref="K851">VLOOKUP(MAX(_xlfn._xlws.FILTER(Tabela3[data],Tabela3[data]&lt;=Tabela2[[#This Row],[data]])),Tabela3[],2,FALSE)</f>
        <v>10</v>
      </c>
    </row>
    <row r="852" spans="5:11" x14ac:dyDescent="0.35">
      <c r="E852" s="4">
        <v>45705</v>
      </c>
      <c r="F852" s="3">
        <v>3</v>
      </c>
      <c r="G852" s="3">
        <v>4</v>
      </c>
      <c r="H852" s="7" t="s">
        <v>55</v>
      </c>
      <c r="I852" s="5">
        <f>VLOOKUP(H852,Tabela1[],2,FALSE)*G852</f>
        <v>0</v>
      </c>
      <c r="J852" s="6" t="str">
        <f>IFERROR(G852/VLOOKUP(H852,Tabela1[],3,FALSE),"")</f>
        <v/>
      </c>
      <c r="K852" s="11" cm="1">
        <f t="array" ref="K852">VLOOKUP(MAX(_xlfn._xlws.FILTER(Tabela3[data],Tabela3[data]&lt;=Tabela2[[#This Row],[data]])),Tabela3[],2,FALSE)</f>
        <v>10</v>
      </c>
    </row>
    <row r="853" spans="5:11" x14ac:dyDescent="0.35">
      <c r="E853" s="4">
        <v>45705</v>
      </c>
      <c r="F853" s="3">
        <v>4</v>
      </c>
      <c r="G853" s="3">
        <v>50</v>
      </c>
      <c r="H853" s="7" t="s">
        <v>30</v>
      </c>
      <c r="I853" s="5">
        <f>VLOOKUP(H853,Tabela1[],2,FALSE)*G853</f>
        <v>0</v>
      </c>
      <c r="J853" s="6" t="str">
        <f>IFERROR(G853/VLOOKUP(H853,Tabela1[],3,FALSE),"")</f>
        <v/>
      </c>
      <c r="K853" s="11" cm="1">
        <f t="array" ref="K853">VLOOKUP(MAX(_xlfn._xlws.FILTER(Tabela3[data],Tabela3[data]&lt;=Tabela2[[#This Row],[data]])),Tabela3[],2,FALSE)</f>
        <v>10</v>
      </c>
    </row>
    <row r="854" spans="5:11" x14ac:dyDescent="0.35">
      <c r="E854" s="4">
        <v>45705</v>
      </c>
      <c r="F854" s="3">
        <v>4</v>
      </c>
      <c r="G854" s="3">
        <v>10</v>
      </c>
      <c r="H854" s="7" t="s">
        <v>85</v>
      </c>
      <c r="I854" s="5">
        <f>VLOOKUP(H854,Tabela1[],2,FALSE)*G854</f>
        <v>0</v>
      </c>
      <c r="J854" s="6" t="str">
        <f>IFERROR(G854/VLOOKUP(H854,Tabela1[],3,FALSE),"")</f>
        <v/>
      </c>
      <c r="K854" s="11" cm="1">
        <f t="array" ref="K854">VLOOKUP(MAX(_xlfn._xlws.FILTER(Tabela3[data],Tabela3[data]&lt;=Tabela2[[#This Row],[data]])),Tabela3[],2,FALSE)</f>
        <v>10</v>
      </c>
    </row>
    <row r="855" spans="5:11" x14ac:dyDescent="0.35">
      <c r="E855" s="4">
        <v>45705</v>
      </c>
      <c r="F855" s="3">
        <v>4</v>
      </c>
      <c r="G855" s="3">
        <v>4</v>
      </c>
      <c r="H855" s="7" t="s">
        <v>55</v>
      </c>
      <c r="I855" s="5">
        <f>VLOOKUP(H855,Tabela1[],2,FALSE)*G855</f>
        <v>0</v>
      </c>
      <c r="J855" s="6" t="str">
        <f>IFERROR(G855/VLOOKUP(H855,Tabela1[],3,FALSE),"")</f>
        <v/>
      </c>
      <c r="K855" s="11" cm="1">
        <f t="array" ref="K855">VLOOKUP(MAX(_xlfn._xlws.FILTER(Tabela3[data],Tabela3[data]&lt;=Tabela2[[#This Row],[data]])),Tabela3[],2,FALSE)</f>
        <v>10</v>
      </c>
    </row>
    <row r="856" spans="5:11" x14ac:dyDescent="0.35">
      <c r="E856" s="4">
        <v>45705</v>
      </c>
      <c r="F856" s="3">
        <v>4</v>
      </c>
      <c r="G856" s="3">
        <v>150</v>
      </c>
      <c r="H856" s="7" t="s">
        <v>30</v>
      </c>
      <c r="I856" s="5">
        <f>VLOOKUP(H856,Tabela1[],2,FALSE)*G856</f>
        <v>0</v>
      </c>
      <c r="J856" s="6" t="str">
        <f>IFERROR(G856/VLOOKUP(H856,Tabela1[],3,FALSE),"")</f>
        <v/>
      </c>
      <c r="K856" s="11" cm="1">
        <f t="array" ref="K856">VLOOKUP(MAX(_xlfn._xlws.FILTER(Tabela3[data],Tabela3[data]&lt;=Tabela2[[#This Row],[data]])),Tabela3[],2,FALSE)</f>
        <v>10</v>
      </c>
    </row>
    <row r="857" spans="5:11" x14ac:dyDescent="0.35">
      <c r="E857" s="4">
        <v>45705</v>
      </c>
      <c r="F857" s="3">
        <v>4</v>
      </c>
      <c r="G857" s="3">
        <v>52</v>
      </c>
      <c r="H857" s="7" t="s">
        <v>85</v>
      </c>
      <c r="I857" s="5">
        <f>VLOOKUP(H857,Tabela1[],2,FALSE)*G857</f>
        <v>0</v>
      </c>
      <c r="J857" s="6" t="str">
        <f>IFERROR(G857/VLOOKUP(H857,Tabela1[],3,FALSE),"")</f>
        <v/>
      </c>
      <c r="K857" s="11" cm="1">
        <f t="array" ref="K857">VLOOKUP(MAX(_xlfn._xlws.FILTER(Tabela3[data],Tabela3[data]&lt;=Tabela2[[#This Row],[data]])),Tabela3[],2,FALSE)</f>
        <v>10</v>
      </c>
    </row>
    <row r="858" spans="5:11" x14ac:dyDescent="0.35">
      <c r="E858" s="4">
        <v>45706</v>
      </c>
      <c r="F858" s="3">
        <v>1</v>
      </c>
      <c r="G858" s="3">
        <v>4</v>
      </c>
      <c r="H858" s="7" t="s">
        <v>55</v>
      </c>
      <c r="I858" s="5">
        <f>VLOOKUP(H858,Tabela1[],2,FALSE)*G858</f>
        <v>0</v>
      </c>
      <c r="J858" s="6" t="str">
        <f>IFERROR(G858/VLOOKUP(H858,Tabela1[],3,FALSE),"")</f>
        <v/>
      </c>
      <c r="K858" s="11" cm="1">
        <f t="array" ref="K858">VLOOKUP(MAX(_xlfn._xlws.FILTER(Tabela3[data],Tabela3[data]&lt;=Tabela2[[#This Row],[data]])),Tabela3[],2,FALSE)</f>
        <v>10</v>
      </c>
    </row>
    <row r="859" spans="5:11" x14ac:dyDescent="0.35">
      <c r="E859" s="4">
        <v>45706</v>
      </c>
      <c r="F859" s="3">
        <v>2</v>
      </c>
      <c r="G859" s="3">
        <v>6</v>
      </c>
      <c r="H859" s="7" t="s">
        <v>41</v>
      </c>
      <c r="I859" s="5">
        <f>VLOOKUP(H859,Tabela1[],2,FALSE)*G859</f>
        <v>0</v>
      </c>
      <c r="J859" s="6" t="str">
        <f>IFERROR(G859/VLOOKUP(H859,Tabela1[],3,FALSE),"")</f>
        <v/>
      </c>
      <c r="K859" s="11" cm="1">
        <f t="array" ref="K859">VLOOKUP(MAX(_xlfn._xlws.FILTER(Tabela3[data],Tabela3[data]&lt;=Tabela2[[#This Row],[data]])),Tabela3[],2,FALSE)</f>
        <v>10</v>
      </c>
    </row>
    <row r="860" spans="5:11" x14ac:dyDescent="0.35">
      <c r="E860" s="4">
        <v>45706</v>
      </c>
      <c r="F860" s="3">
        <v>3</v>
      </c>
      <c r="G860" s="3">
        <v>180</v>
      </c>
      <c r="H860" s="7" t="s">
        <v>85</v>
      </c>
      <c r="I860" s="5">
        <f>VLOOKUP(H860,Tabela1[],2,FALSE)*G860</f>
        <v>0</v>
      </c>
      <c r="J860" s="6" t="str">
        <f>IFERROR(G860/VLOOKUP(H860,Tabela1[],3,FALSE),"")</f>
        <v/>
      </c>
      <c r="K860" s="11" cm="1">
        <f t="array" ref="K860">VLOOKUP(MAX(_xlfn._xlws.FILTER(Tabela3[data],Tabela3[data]&lt;=Tabela2[[#This Row],[data]])),Tabela3[],2,FALSE)</f>
        <v>10</v>
      </c>
    </row>
    <row r="861" spans="5:11" x14ac:dyDescent="0.35">
      <c r="E861" s="4">
        <v>45706</v>
      </c>
      <c r="F861" s="3">
        <v>4</v>
      </c>
      <c r="G861" s="3">
        <v>4</v>
      </c>
      <c r="H861" s="7" t="s">
        <v>55</v>
      </c>
      <c r="I861" s="5">
        <f>VLOOKUP(H861,Tabela1[],2,FALSE)*G861</f>
        <v>0</v>
      </c>
      <c r="J861" s="6" t="str">
        <f>IFERROR(G861/VLOOKUP(H861,Tabela1[],3,FALSE),"")</f>
        <v/>
      </c>
      <c r="K861" s="11" cm="1">
        <f t="array" ref="K861">VLOOKUP(MAX(_xlfn._xlws.FILTER(Tabela3[data],Tabela3[data]&lt;=Tabela2[[#This Row],[data]])),Tabela3[],2,FALSE)</f>
        <v>10</v>
      </c>
    </row>
    <row r="862" spans="5:11" x14ac:dyDescent="0.35">
      <c r="E862" s="4">
        <v>45706</v>
      </c>
      <c r="F862" s="3">
        <v>4</v>
      </c>
      <c r="G862" s="3">
        <v>3</v>
      </c>
      <c r="H862" s="7" t="s">
        <v>16</v>
      </c>
      <c r="I862" s="5">
        <f>VLOOKUP(H862,Tabela1[],2,FALSE)*G862</f>
        <v>10.379999999999999</v>
      </c>
      <c r="J862" s="6" t="str">
        <f>IFERROR(G862/VLOOKUP(H862,Tabela1[],3,FALSE),"")</f>
        <v/>
      </c>
      <c r="K862" s="11" cm="1">
        <f t="array" ref="K862">VLOOKUP(MAX(_xlfn._xlws.FILTER(Tabela3[data],Tabela3[data]&lt;=Tabela2[[#This Row],[data]])),Tabela3[],2,FALSE)</f>
        <v>10</v>
      </c>
    </row>
    <row r="863" spans="5:11" x14ac:dyDescent="0.35">
      <c r="E863" s="4">
        <v>45706</v>
      </c>
      <c r="F863" s="3">
        <v>4</v>
      </c>
      <c r="G863" s="3">
        <v>257</v>
      </c>
      <c r="H863" s="7" t="s">
        <v>30</v>
      </c>
      <c r="I863" s="5">
        <f>VLOOKUP(H863,Tabela1[],2,FALSE)*G863</f>
        <v>0</v>
      </c>
      <c r="J863" s="6" t="str">
        <f>IFERROR(G863/VLOOKUP(H863,Tabela1[],3,FALSE),"")</f>
        <v/>
      </c>
      <c r="K863" s="11" cm="1">
        <f t="array" ref="K863">VLOOKUP(MAX(_xlfn._xlws.FILTER(Tabela3[data],Tabela3[data]&lt;=Tabela2[[#This Row],[data]])),Tabela3[],2,FALSE)</f>
        <v>10</v>
      </c>
    </row>
    <row r="864" spans="5:11" x14ac:dyDescent="0.35">
      <c r="E864" s="4">
        <v>45706</v>
      </c>
      <c r="F864" s="3">
        <v>4</v>
      </c>
      <c r="G864" s="3">
        <v>67</v>
      </c>
      <c r="H864" s="7" t="s">
        <v>56</v>
      </c>
      <c r="I864" s="5">
        <f>VLOOKUP(H864,Tabela1[],2,FALSE)*G864</f>
        <v>0</v>
      </c>
      <c r="J864" s="6" t="str">
        <f>IFERROR(G864/VLOOKUP(H864,Tabela1[],3,FALSE),"")</f>
        <v/>
      </c>
      <c r="K864" s="11" cm="1">
        <f t="array" ref="K864">VLOOKUP(MAX(_xlfn._xlws.FILTER(Tabela3[data],Tabela3[data]&lt;=Tabela2[[#This Row],[data]])),Tabela3[],2,FALSE)</f>
        <v>10</v>
      </c>
    </row>
    <row r="865" spans="5:11" x14ac:dyDescent="0.35">
      <c r="E865" s="4">
        <v>45707</v>
      </c>
      <c r="F865" s="3">
        <v>1</v>
      </c>
      <c r="G865" s="3">
        <v>4</v>
      </c>
      <c r="H865" s="7" t="s">
        <v>55</v>
      </c>
      <c r="I865" s="5">
        <f>VLOOKUP(H865,Tabela1[],2,FALSE)*G865</f>
        <v>0</v>
      </c>
      <c r="J865" s="6" t="str">
        <f>IFERROR(G865/VLOOKUP(H865,Tabela1[],3,FALSE),"")</f>
        <v/>
      </c>
      <c r="K865" s="11" cm="1">
        <f t="array" ref="K865">VLOOKUP(MAX(_xlfn._xlws.FILTER(Tabela3[data],Tabela3[data]&lt;=Tabela2[[#This Row],[data]])),Tabela3[],2,FALSE)</f>
        <v>10</v>
      </c>
    </row>
    <row r="866" spans="5:11" x14ac:dyDescent="0.35">
      <c r="E866" s="4">
        <v>45707</v>
      </c>
      <c r="F866" s="3">
        <v>1</v>
      </c>
      <c r="G866" s="3">
        <v>180</v>
      </c>
      <c r="H866" s="7" t="s">
        <v>23</v>
      </c>
      <c r="I866" s="5">
        <f>VLOOKUP(H866,Tabela1[],2,FALSE)*G866</f>
        <v>0</v>
      </c>
      <c r="J866" s="6">
        <f>IFERROR(G866/VLOOKUP(H866,Tabela1[],3,FALSE),"")</f>
        <v>0.87473002159827218</v>
      </c>
      <c r="K866" s="11" cm="1">
        <f t="array" ref="K866">VLOOKUP(MAX(_xlfn._xlws.FILTER(Tabela3[data],Tabela3[data]&lt;=Tabela2[[#This Row],[data]])),Tabela3[],2,FALSE)</f>
        <v>10</v>
      </c>
    </row>
    <row r="867" spans="5:11" x14ac:dyDescent="0.35">
      <c r="E867" s="4">
        <v>45707</v>
      </c>
      <c r="F867" s="3">
        <v>2</v>
      </c>
      <c r="G867" s="3">
        <v>62</v>
      </c>
      <c r="H867" s="7" t="s">
        <v>54</v>
      </c>
      <c r="I867" s="5">
        <f>VLOOKUP(H867,Tabela1[],2,FALSE)*G867</f>
        <v>0</v>
      </c>
      <c r="J867" s="6" t="str">
        <f>IFERROR(G867/VLOOKUP(H867,Tabela1[],3,FALSE),"")</f>
        <v/>
      </c>
      <c r="K867" s="11" cm="1">
        <f t="array" ref="K867">VLOOKUP(MAX(_xlfn._xlws.FILTER(Tabela3[data],Tabela3[data]&lt;=Tabela2[[#This Row],[data]])),Tabela3[],2,FALSE)</f>
        <v>10</v>
      </c>
    </row>
    <row r="868" spans="5:11" x14ac:dyDescent="0.35">
      <c r="E868" s="4">
        <v>45707</v>
      </c>
      <c r="F868" s="3">
        <v>2</v>
      </c>
      <c r="G868" s="3">
        <v>28</v>
      </c>
      <c r="H868" s="7" t="s">
        <v>8</v>
      </c>
      <c r="I868" s="5">
        <f>VLOOKUP(H868,Tabela1[],2,FALSE)*G868</f>
        <v>106.82</v>
      </c>
      <c r="J868" s="6">
        <f>IFERROR(G868/VLOOKUP(H868,Tabela1[],3,FALSE),"")</f>
        <v>0.36890645586297766</v>
      </c>
      <c r="K868" s="11" cm="1">
        <f t="array" ref="K868">VLOOKUP(MAX(_xlfn._xlws.FILTER(Tabela3[data],Tabela3[data]&lt;=Tabela2[[#This Row],[data]])),Tabela3[],2,FALSE)</f>
        <v>10</v>
      </c>
    </row>
    <row r="869" spans="5:11" x14ac:dyDescent="0.35">
      <c r="E869" s="4">
        <v>45707</v>
      </c>
      <c r="F869" s="3">
        <v>3</v>
      </c>
      <c r="G869" s="3">
        <v>180</v>
      </c>
      <c r="H869" s="7" t="s">
        <v>43</v>
      </c>
      <c r="I869" s="5">
        <f>VLOOKUP(H869,Tabela1[],2,FALSE)*G869</f>
        <v>0</v>
      </c>
      <c r="J869" s="6" t="str">
        <f>IFERROR(G869/VLOOKUP(H869,Tabela1[],3,FALSE),"")</f>
        <v/>
      </c>
      <c r="K869" s="11" cm="1">
        <f t="array" ref="K869">VLOOKUP(MAX(_xlfn._xlws.FILTER(Tabela3[data],Tabela3[data]&lt;=Tabela2[[#This Row],[data]])),Tabela3[],2,FALSE)</f>
        <v>10</v>
      </c>
    </row>
    <row r="870" spans="5:11" x14ac:dyDescent="0.35">
      <c r="E870" s="4">
        <v>45707</v>
      </c>
      <c r="F870" s="3">
        <v>3</v>
      </c>
      <c r="G870" s="3">
        <v>12</v>
      </c>
      <c r="H870" s="7" t="s">
        <v>16</v>
      </c>
      <c r="I870" s="5">
        <f>VLOOKUP(H870,Tabela1[],2,FALSE)*G870</f>
        <v>41.519999999999996</v>
      </c>
      <c r="J870" s="6" t="str">
        <f>IFERROR(G870/VLOOKUP(H870,Tabela1[],3,FALSE),"")</f>
        <v/>
      </c>
      <c r="K870" s="11" cm="1">
        <f t="array" ref="K870">VLOOKUP(MAX(_xlfn._xlws.FILTER(Tabela3[data],Tabela3[data]&lt;=Tabela2[[#This Row],[data]])),Tabela3[],2,FALSE)</f>
        <v>10</v>
      </c>
    </row>
    <row r="871" spans="5:11" x14ac:dyDescent="0.35">
      <c r="E871" s="4">
        <v>45707</v>
      </c>
      <c r="F871" s="3">
        <v>4</v>
      </c>
      <c r="G871" s="3">
        <v>15</v>
      </c>
      <c r="H871" s="7" t="s">
        <v>16</v>
      </c>
      <c r="I871" s="5">
        <f>VLOOKUP(H871,Tabela1[],2,FALSE)*G871</f>
        <v>51.9</v>
      </c>
      <c r="J871" s="6" t="str">
        <f>IFERROR(G871/VLOOKUP(H871,Tabela1[],3,FALSE),"")</f>
        <v/>
      </c>
      <c r="K871" s="11" cm="1">
        <f t="array" ref="K871">VLOOKUP(MAX(_xlfn._xlws.FILTER(Tabela3[data],Tabela3[data]&lt;=Tabela2[[#This Row],[data]])),Tabela3[],2,FALSE)</f>
        <v>10</v>
      </c>
    </row>
    <row r="872" spans="5:11" x14ac:dyDescent="0.35">
      <c r="E872" s="4">
        <v>45707</v>
      </c>
      <c r="F872" s="3">
        <v>4</v>
      </c>
      <c r="G872" s="3">
        <v>109</v>
      </c>
      <c r="H872" s="7" t="s">
        <v>23</v>
      </c>
      <c r="I872" s="5">
        <f>VLOOKUP(H872,Tabela1[],2,FALSE)*G872</f>
        <v>0</v>
      </c>
      <c r="J872" s="6">
        <f>IFERROR(G872/VLOOKUP(H872,Tabela1[],3,FALSE),"")</f>
        <v>0.52969762419006483</v>
      </c>
      <c r="K872" s="11" cm="1">
        <f t="array" ref="K872">VLOOKUP(MAX(_xlfn._xlws.FILTER(Tabela3[data],Tabela3[data]&lt;=Tabela2[[#This Row],[data]])),Tabela3[],2,FALSE)</f>
        <v>10</v>
      </c>
    </row>
    <row r="873" spans="5:11" x14ac:dyDescent="0.35">
      <c r="E873" s="4">
        <v>45708</v>
      </c>
      <c r="F873" s="3">
        <v>1</v>
      </c>
      <c r="G873" s="3">
        <v>4</v>
      </c>
      <c r="H873" s="7" t="s">
        <v>55</v>
      </c>
      <c r="I873" s="5">
        <f>VLOOKUP(H873,Tabela1[],2,FALSE)*G873</f>
        <v>0</v>
      </c>
      <c r="J873" s="6" t="str">
        <f>IFERROR(G873/VLOOKUP(H873,Tabela1[],3,FALSE),"")</f>
        <v/>
      </c>
      <c r="K873" s="11" cm="1">
        <f t="array" ref="K873">VLOOKUP(MAX(_xlfn._xlws.FILTER(Tabela3[data],Tabela3[data]&lt;=Tabela2[[#This Row],[data]])),Tabela3[],2,FALSE)</f>
        <v>10</v>
      </c>
    </row>
    <row r="874" spans="5:11" x14ac:dyDescent="0.35">
      <c r="E874" s="4">
        <v>45708</v>
      </c>
      <c r="F874" s="3">
        <v>1</v>
      </c>
      <c r="G874" s="3">
        <v>55</v>
      </c>
      <c r="H874" s="7" t="s">
        <v>23</v>
      </c>
      <c r="I874" s="5">
        <f>VLOOKUP(H874,Tabela1[],2,FALSE)*G874</f>
        <v>0</v>
      </c>
      <c r="J874" s="6">
        <f>IFERROR(G874/VLOOKUP(H874,Tabela1[],3,FALSE),"")</f>
        <v>0.26727861771058314</v>
      </c>
      <c r="K874" s="11" cm="1">
        <f t="array" ref="K874">VLOOKUP(MAX(_xlfn._xlws.FILTER(Tabela3[data],Tabela3[data]&lt;=Tabela2[[#This Row],[data]])),Tabela3[],2,FALSE)</f>
        <v>10</v>
      </c>
    </row>
    <row r="875" spans="5:11" x14ac:dyDescent="0.35">
      <c r="E875" s="4">
        <v>45708</v>
      </c>
      <c r="F875" s="3">
        <v>2</v>
      </c>
      <c r="G875" s="3">
        <v>6</v>
      </c>
      <c r="H875" s="7" t="s">
        <v>41</v>
      </c>
      <c r="I875" s="5">
        <f>VLOOKUP(H875,Tabela1[],2,FALSE)*G875</f>
        <v>0</v>
      </c>
      <c r="J875" s="6" t="str">
        <f>IFERROR(G875/VLOOKUP(H875,Tabela1[],3,FALSE),"")</f>
        <v/>
      </c>
      <c r="K875" s="11" cm="1">
        <f t="array" ref="K875">VLOOKUP(MAX(_xlfn._xlws.FILTER(Tabela3[data],Tabela3[data]&lt;=Tabela2[[#This Row],[data]])),Tabela3[],2,FALSE)</f>
        <v>10</v>
      </c>
    </row>
    <row r="876" spans="5:11" x14ac:dyDescent="0.35">
      <c r="E876" s="4">
        <v>45708</v>
      </c>
      <c r="F876" s="3">
        <v>2</v>
      </c>
      <c r="G876" s="3">
        <v>39</v>
      </c>
      <c r="H876" s="7" t="s">
        <v>8</v>
      </c>
      <c r="I876" s="5">
        <f>VLOOKUP(H876,Tabela1[],2,FALSE)*G876</f>
        <v>148.785</v>
      </c>
      <c r="J876" s="6">
        <f>IFERROR(G876/VLOOKUP(H876,Tabela1[],3,FALSE),"")</f>
        <v>0.51383399209486169</v>
      </c>
      <c r="K876" s="11" cm="1">
        <f t="array" ref="K876">VLOOKUP(MAX(_xlfn._xlws.FILTER(Tabela3[data],Tabela3[data]&lt;=Tabela2[[#This Row],[data]])),Tabela3[],2,FALSE)</f>
        <v>10</v>
      </c>
    </row>
    <row r="877" spans="5:11" x14ac:dyDescent="0.35">
      <c r="E877" s="4">
        <v>45708</v>
      </c>
      <c r="F877" s="3">
        <v>3</v>
      </c>
      <c r="G877" s="3">
        <v>180</v>
      </c>
      <c r="H877" s="7" t="s">
        <v>85</v>
      </c>
      <c r="I877" s="5">
        <f>VLOOKUP(H877,Tabela1[],2,FALSE)*G877</f>
        <v>0</v>
      </c>
      <c r="J877" s="6" t="str">
        <f>IFERROR(G877/VLOOKUP(H877,Tabela1[],3,FALSE),"")</f>
        <v/>
      </c>
      <c r="K877" s="11" cm="1">
        <f t="array" ref="K877">VLOOKUP(MAX(_xlfn._xlws.FILTER(Tabela3[data],Tabela3[data]&lt;=Tabela2[[#This Row],[data]])),Tabela3[],2,FALSE)</f>
        <v>10</v>
      </c>
    </row>
    <row r="878" spans="5:11" x14ac:dyDescent="0.35">
      <c r="E878" s="4">
        <v>45708</v>
      </c>
      <c r="F878" s="3">
        <v>4</v>
      </c>
      <c r="G878" s="3">
        <v>56</v>
      </c>
      <c r="H878" s="7" t="s">
        <v>23</v>
      </c>
      <c r="I878" s="5">
        <f>VLOOKUP(H878,Tabela1[],2,FALSE)*G878</f>
        <v>0</v>
      </c>
      <c r="J878" s="6">
        <f>IFERROR(G878/VLOOKUP(H878,Tabela1[],3,FALSE),"")</f>
        <v>0.27213822894168466</v>
      </c>
      <c r="K878" s="11" cm="1">
        <f t="array" ref="K878">VLOOKUP(MAX(_xlfn._xlws.FILTER(Tabela3[data],Tabela3[data]&lt;=Tabela2[[#This Row],[data]])),Tabela3[],2,FALSE)</f>
        <v>10</v>
      </c>
    </row>
    <row r="879" spans="5:11" x14ac:dyDescent="0.35">
      <c r="E879" s="4">
        <v>45708</v>
      </c>
      <c r="F879" s="3">
        <v>4</v>
      </c>
      <c r="G879" s="3">
        <v>144</v>
      </c>
      <c r="H879" s="7" t="s">
        <v>26</v>
      </c>
      <c r="I879" s="5">
        <f>VLOOKUP(H879,Tabela1[],2,FALSE)*G879</f>
        <v>0</v>
      </c>
      <c r="J879" s="6">
        <f>IFERROR(G879/VLOOKUP(H879,Tabela1[],3,FALSE),"")</f>
        <v>0.59259259259259256</v>
      </c>
      <c r="K879" s="11" cm="1">
        <f t="array" ref="K879">VLOOKUP(MAX(_xlfn._xlws.FILTER(Tabela3[data],Tabela3[data]&lt;=Tabela2[[#This Row],[data]])),Tabela3[],2,FALSE)</f>
        <v>10</v>
      </c>
    </row>
    <row r="880" spans="5:11" x14ac:dyDescent="0.35">
      <c r="E880" s="4">
        <v>45709</v>
      </c>
      <c r="F880" s="3">
        <v>1</v>
      </c>
      <c r="G880" s="3">
        <v>2</v>
      </c>
      <c r="H880" s="7" t="s">
        <v>55</v>
      </c>
      <c r="I880" s="5">
        <f>VLOOKUP(H880,Tabela1[],2,FALSE)*G880</f>
        <v>0</v>
      </c>
      <c r="J880" s="6" t="str">
        <f>IFERROR(G880/VLOOKUP(H880,Tabela1[],3,FALSE),"")</f>
        <v/>
      </c>
      <c r="K880" s="11" cm="1">
        <f t="array" ref="K880">VLOOKUP(MAX(_xlfn._xlws.FILTER(Tabela3[data],Tabela3[data]&lt;=Tabela2[[#This Row],[data]])),Tabela3[],2,FALSE)</f>
        <v>10</v>
      </c>
    </row>
    <row r="881" spans="5:11" x14ac:dyDescent="0.35">
      <c r="E881" s="4">
        <v>45709</v>
      </c>
      <c r="F881" s="3">
        <v>1</v>
      </c>
      <c r="G881" s="3">
        <v>20</v>
      </c>
      <c r="H881" s="7" t="s">
        <v>47</v>
      </c>
      <c r="I881" s="5">
        <f>VLOOKUP(H881,Tabela1[],2,FALSE)*G881</f>
        <v>0</v>
      </c>
      <c r="J881" s="6" t="str">
        <f>IFERROR(G881/VLOOKUP(H881,Tabela1[],3,FALSE),"")</f>
        <v/>
      </c>
      <c r="K881" s="11" cm="1">
        <f t="array" ref="K881">VLOOKUP(MAX(_xlfn._xlws.FILTER(Tabela3[data],Tabela3[data]&lt;=Tabela2[[#This Row],[data]])),Tabela3[],2,FALSE)</f>
        <v>10</v>
      </c>
    </row>
    <row r="882" spans="5:11" x14ac:dyDescent="0.35">
      <c r="E882" s="4">
        <v>45709</v>
      </c>
      <c r="F882" s="3">
        <v>1</v>
      </c>
      <c r="G882" s="3">
        <v>43</v>
      </c>
      <c r="H882" s="7" t="s">
        <v>26</v>
      </c>
      <c r="I882" s="5">
        <f>VLOOKUP(H882,Tabela1[],2,FALSE)*G882</f>
        <v>0</v>
      </c>
      <c r="J882" s="6">
        <f>IFERROR(G882/VLOOKUP(H882,Tabela1[],3,FALSE),"")</f>
        <v>0.17695473251028807</v>
      </c>
      <c r="K882" s="11" cm="1">
        <f t="array" ref="K882">VLOOKUP(MAX(_xlfn._xlws.FILTER(Tabela3[data],Tabela3[data]&lt;=Tabela2[[#This Row],[data]])),Tabela3[],2,FALSE)</f>
        <v>10</v>
      </c>
    </row>
    <row r="883" spans="5:11" x14ac:dyDescent="0.35">
      <c r="E883" s="4">
        <v>45709</v>
      </c>
      <c r="F883" s="3">
        <v>2</v>
      </c>
      <c r="G883" s="3">
        <v>62</v>
      </c>
      <c r="H883" s="7" t="s">
        <v>54</v>
      </c>
      <c r="I883" s="5">
        <f>VLOOKUP(H883,Tabela1[],2,FALSE)*G883</f>
        <v>0</v>
      </c>
      <c r="J883" s="6" t="str">
        <f>IFERROR(G883/VLOOKUP(H883,Tabela1[],3,FALSE),"")</f>
        <v/>
      </c>
      <c r="K883" s="11" cm="1">
        <f t="array" ref="K883">VLOOKUP(MAX(_xlfn._xlws.FILTER(Tabela3[data],Tabela3[data]&lt;=Tabela2[[#This Row],[data]])),Tabela3[],2,FALSE)</f>
        <v>10</v>
      </c>
    </row>
    <row r="884" spans="5:11" x14ac:dyDescent="0.35">
      <c r="E884" s="4">
        <v>45709</v>
      </c>
      <c r="F884" s="3">
        <v>3</v>
      </c>
      <c r="G884" s="3">
        <v>170</v>
      </c>
      <c r="H884" s="7" t="s">
        <v>43</v>
      </c>
      <c r="I884" s="5">
        <f>VLOOKUP(H884,Tabela1[],2,FALSE)*G884</f>
        <v>0</v>
      </c>
      <c r="J884" s="6" t="str">
        <f>IFERROR(G884/VLOOKUP(H884,Tabela1[],3,FALSE),"")</f>
        <v/>
      </c>
      <c r="K884" s="11" cm="1">
        <f t="array" ref="K884">VLOOKUP(MAX(_xlfn._xlws.FILTER(Tabela3[data],Tabela3[data]&lt;=Tabela2[[#This Row],[data]])),Tabela3[],2,FALSE)</f>
        <v>10</v>
      </c>
    </row>
    <row r="885" spans="5:11" x14ac:dyDescent="0.35">
      <c r="E885" s="4">
        <v>45709</v>
      </c>
      <c r="F885" s="3">
        <v>3</v>
      </c>
      <c r="G885" s="3">
        <v>6</v>
      </c>
      <c r="H885" s="7" t="s">
        <v>41</v>
      </c>
      <c r="I885" s="5">
        <f>VLOOKUP(H885,Tabela1[],2,FALSE)*G885</f>
        <v>0</v>
      </c>
      <c r="J885" s="6" t="str">
        <f>IFERROR(G885/VLOOKUP(H885,Tabela1[],3,FALSE),"")</f>
        <v/>
      </c>
      <c r="K885" s="11" cm="1">
        <f t="array" ref="K885">VLOOKUP(MAX(_xlfn._xlws.FILTER(Tabela3[data],Tabela3[data]&lt;=Tabela2[[#This Row],[data]])),Tabela3[],2,FALSE)</f>
        <v>10</v>
      </c>
    </row>
    <row r="886" spans="5:11" x14ac:dyDescent="0.35">
      <c r="E886" s="4">
        <v>45709</v>
      </c>
      <c r="F886" s="3">
        <v>3</v>
      </c>
      <c r="G886" s="3">
        <v>2</v>
      </c>
      <c r="H886" s="7" t="s">
        <v>55</v>
      </c>
      <c r="I886" s="5">
        <f>VLOOKUP(H886,Tabela1[],2,FALSE)*G886</f>
        <v>0</v>
      </c>
      <c r="J886" s="6" t="str">
        <f>IFERROR(G886/VLOOKUP(H886,Tabela1[],3,FALSE),"")</f>
        <v/>
      </c>
      <c r="K886" s="11" cm="1">
        <f t="array" ref="K886">VLOOKUP(MAX(_xlfn._xlws.FILTER(Tabela3[data],Tabela3[data]&lt;=Tabela2[[#This Row],[data]])),Tabela3[],2,FALSE)</f>
        <v>10</v>
      </c>
    </row>
    <row r="887" spans="5:11" x14ac:dyDescent="0.35">
      <c r="E887" s="4">
        <v>45709</v>
      </c>
      <c r="F887" s="3">
        <v>4</v>
      </c>
      <c r="G887" s="3">
        <v>2</v>
      </c>
      <c r="H887" s="7" t="s">
        <v>55</v>
      </c>
      <c r="I887" s="5">
        <f>VLOOKUP(H887,Tabela1[],2,FALSE)*G887</f>
        <v>0</v>
      </c>
      <c r="J887" s="6" t="str">
        <f>IFERROR(G887/VLOOKUP(H887,Tabela1[],3,FALSE),"")</f>
        <v/>
      </c>
      <c r="K887" s="11" cm="1">
        <f t="array" ref="K887">VLOOKUP(MAX(_xlfn._xlws.FILTER(Tabela3[data],Tabela3[data]&lt;=Tabela2[[#This Row],[data]])),Tabela3[],2,FALSE)</f>
        <v>10</v>
      </c>
    </row>
    <row r="888" spans="5:11" x14ac:dyDescent="0.35">
      <c r="E888" s="4">
        <v>45709</v>
      </c>
      <c r="F888" s="3">
        <v>4</v>
      </c>
      <c r="G888" s="3">
        <v>112</v>
      </c>
      <c r="H888" s="7" t="s">
        <v>26</v>
      </c>
      <c r="I888" s="5">
        <f>VLOOKUP(H888,Tabela1[],2,FALSE)*G888</f>
        <v>0</v>
      </c>
      <c r="J888" s="6">
        <f>IFERROR(G888/VLOOKUP(H888,Tabela1[],3,FALSE),"")</f>
        <v>0.46090534979423869</v>
      </c>
      <c r="K888" s="11" cm="1">
        <f t="array" ref="K888">VLOOKUP(MAX(_xlfn._xlws.FILTER(Tabela3[data],Tabela3[data]&lt;=Tabela2[[#This Row],[data]])),Tabela3[],2,FALSE)</f>
        <v>10</v>
      </c>
    </row>
    <row r="889" spans="5:11" x14ac:dyDescent="0.35">
      <c r="E889" s="4">
        <v>45710</v>
      </c>
      <c r="F889" s="3">
        <v>1</v>
      </c>
      <c r="G889" s="3">
        <v>2</v>
      </c>
      <c r="H889" s="7" t="s">
        <v>55</v>
      </c>
      <c r="I889" s="5">
        <f>VLOOKUP(H889,Tabela1[],2,FALSE)*G889</f>
        <v>0</v>
      </c>
      <c r="J889" s="6" t="str">
        <f>IFERROR(G889/VLOOKUP(H889,Tabela1[],3,FALSE),"")</f>
        <v/>
      </c>
      <c r="K889" s="11" cm="1">
        <f t="array" ref="K889">VLOOKUP(MAX(_xlfn._xlws.FILTER(Tabela3[data],Tabela3[data]&lt;=Tabela2[[#This Row],[data]])),Tabela3[],2,FALSE)</f>
        <v>10</v>
      </c>
    </row>
    <row r="890" spans="5:11" x14ac:dyDescent="0.35">
      <c r="E890" s="4">
        <v>45710</v>
      </c>
      <c r="F890" s="3">
        <v>1</v>
      </c>
      <c r="G890" s="3">
        <v>101</v>
      </c>
      <c r="H890" s="7" t="s">
        <v>26</v>
      </c>
      <c r="I890" s="5">
        <f>VLOOKUP(H890,Tabela1[],2,FALSE)*G890</f>
        <v>0</v>
      </c>
      <c r="J890" s="6">
        <f>IFERROR(G890/VLOOKUP(H890,Tabela1[],3,FALSE),"")</f>
        <v>0.41563786008230452</v>
      </c>
      <c r="K890" s="11" cm="1">
        <f t="array" ref="K890">VLOOKUP(MAX(_xlfn._xlws.FILTER(Tabela3[data],Tabela3[data]&lt;=Tabela2[[#This Row],[data]])),Tabela3[],2,FALSE)</f>
        <v>10</v>
      </c>
    </row>
    <row r="891" spans="5:11" x14ac:dyDescent="0.35">
      <c r="E891" s="4">
        <v>45710</v>
      </c>
      <c r="F891" s="3">
        <v>2</v>
      </c>
      <c r="G891" s="3">
        <v>48</v>
      </c>
      <c r="H891" s="7" t="s">
        <v>8</v>
      </c>
      <c r="I891" s="5">
        <f>VLOOKUP(H891,Tabela1[],2,FALSE)*G891</f>
        <v>183.12</v>
      </c>
      <c r="J891" s="6">
        <f>IFERROR(G891/VLOOKUP(H891,Tabela1[],3,FALSE),"")</f>
        <v>0.63241106719367601</v>
      </c>
      <c r="K891" s="11" cm="1">
        <f t="array" ref="K891">VLOOKUP(MAX(_xlfn._xlws.FILTER(Tabela3[data],Tabela3[data]&lt;=Tabela2[[#This Row],[data]])),Tabela3[],2,FALSE)</f>
        <v>10</v>
      </c>
    </row>
    <row r="892" spans="5:11" x14ac:dyDescent="0.35">
      <c r="E892" s="4">
        <v>45710</v>
      </c>
      <c r="F892" s="3">
        <v>3</v>
      </c>
      <c r="G892" s="3">
        <v>12</v>
      </c>
      <c r="H892" s="7" t="s">
        <v>58</v>
      </c>
      <c r="I892" s="5">
        <f>VLOOKUP(H892,Tabela1[],2,FALSE)*G892</f>
        <v>0</v>
      </c>
      <c r="J892" s="6" t="str">
        <f>IFERROR(G892/VLOOKUP(H892,Tabela1[],3,FALSE),"")</f>
        <v/>
      </c>
      <c r="K892" s="11" cm="1">
        <f t="array" ref="K892">VLOOKUP(MAX(_xlfn._xlws.FILTER(Tabela3[data],Tabela3[data]&lt;=Tabela2[[#This Row],[data]])),Tabela3[],2,FALSE)</f>
        <v>10</v>
      </c>
    </row>
    <row r="893" spans="5:11" x14ac:dyDescent="0.35">
      <c r="E893" s="4">
        <v>45710</v>
      </c>
      <c r="F893" s="3">
        <v>3</v>
      </c>
      <c r="G893" s="3">
        <v>180</v>
      </c>
      <c r="H893" s="7" t="s">
        <v>85</v>
      </c>
      <c r="I893" s="5">
        <f>VLOOKUP(H893,Tabela1[],2,FALSE)*G893</f>
        <v>0</v>
      </c>
      <c r="J893" s="6" t="str">
        <f>IFERROR(G893/VLOOKUP(H893,Tabela1[],3,FALSE),"")</f>
        <v/>
      </c>
      <c r="K893" s="11" cm="1">
        <f t="array" ref="K893">VLOOKUP(MAX(_xlfn._xlws.FILTER(Tabela3[data],Tabela3[data]&lt;=Tabela2[[#This Row],[data]])),Tabela3[],2,FALSE)</f>
        <v>10</v>
      </c>
    </row>
    <row r="894" spans="5:11" x14ac:dyDescent="0.35">
      <c r="E894" s="4">
        <v>45710</v>
      </c>
      <c r="F894" s="3">
        <v>3</v>
      </c>
      <c r="G894" s="3">
        <v>45</v>
      </c>
      <c r="H894" s="7" t="s">
        <v>57</v>
      </c>
      <c r="I894" s="5">
        <f>VLOOKUP(H894,Tabela1[],2,FALSE)*G894</f>
        <v>0</v>
      </c>
      <c r="J894" s="6" t="str">
        <f>IFERROR(G894/VLOOKUP(H894,Tabela1[],3,FALSE),"")</f>
        <v/>
      </c>
      <c r="K894" s="11" cm="1">
        <f t="array" ref="K894">VLOOKUP(MAX(_xlfn._xlws.FILTER(Tabela3[data],Tabela3[data]&lt;=Tabela2[[#This Row],[data]])),Tabela3[],2,FALSE)</f>
        <v>10</v>
      </c>
    </row>
    <row r="895" spans="5:11" x14ac:dyDescent="0.35">
      <c r="E895" s="4">
        <v>45710</v>
      </c>
      <c r="F895" s="3">
        <v>4</v>
      </c>
      <c r="G895" s="3">
        <v>4</v>
      </c>
      <c r="H895" s="7" t="s">
        <v>55</v>
      </c>
      <c r="I895" s="5">
        <f>VLOOKUP(H895,Tabela1[],2,FALSE)*G895</f>
        <v>0</v>
      </c>
      <c r="J895" s="6" t="str">
        <f>IFERROR(G895/VLOOKUP(H895,Tabela1[],3,FALSE),"")</f>
        <v/>
      </c>
      <c r="K895" s="11" cm="1">
        <f t="array" ref="K895">VLOOKUP(MAX(_xlfn._xlws.FILTER(Tabela3[data],Tabela3[data]&lt;=Tabela2[[#This Row],[data]])),Tabela3[],2,FALSE)</f>
        <v>10</v>
      </c>
    </row>
    <row r="896" spans="5:11" x14ac:dyDescent="0.35">
      <c r="E896" s="4">
        <v>45710</v>
      </c>
      <c r="F896" s="3">
        <v>4</v>
      </c>
      <c r="G896" s="3">
        <v>200</v>
      </c>
      <c r="H896" s="7" t="s">
        <v>23</v>
      </c>
      <c r="I896" s="5">
        <f>VLOOKUP(H896,Tabela1[],2,FALSE)*G896</f>
        <v>0</v>
      </c>
      <c r="J896" s="6">
        <f>IFERROR(G896/VLOOKUP(H896,Tabela1[],3,FALSE),"")</f>
        <v>0.97192224622030243</v>
      </c>
      <c r="K896" s="11" cm="1">
        <f t="array" ref="K896">VLOOKUP(MAX(_xlfn._xlws.FILTER(Tabela3[data],Tabela3[data]&lt;=Tabela2[[#This Row],[data]])),Tabela3[],2,FALSE)</f>
        <v>10</v>
      </c>
    </row>
    <row r="897" spans="5:11" x14ac:dyDescent="0.35">
      <c r="E897" s="4">
        <v>45711</v>
      </c>
      <c r="F897" s="3">
        <v>1</v>
      </c>
      <c r="G897" s="3">
        <v>2</v>
      </c>
      <c r="H897" s="7" t="s">
        <v>55</v>
      </c>
      <c r="I897" s="5">
        <f>VLOOKUP(H897,Tabela1[],2,FALSE)*G897</f>
        <v>0</v>
      </c>
      <c r="J897" s="6" t="str">
        <f>IFERROR(G897/VLOOKUP(H897,Tabela1[],3,FALSE),"")</f>
        <v/>
      </c>
      <c r="K897" s="11" cm="1">
        <f t="array" ref="K897">VLOOKUP(MAX(_xlfn._xlws.FILTER(Tabela3[data],Tabela3[data]&lt;=Tabela2[[#This Row],[data]])),Tabela3[],2,FALSE)</f>
        <v>10</v>
      </c>
    </row>
    <row r="898" spans="5:11" x14ac:dyDescent="0.35">
      <c r="E898" s="4">
        <v>45711</v>
      </c>
      <c r="F898" s="3">
        <v>1</v>
      </c>
      <c r="G898" s="3">
        <v>20</v>
      </c>
      <c r="H898" s="7" t="s">
        <v>47</v>
      </c>
      <c r="I898" s="5">
        <f>VLOOKUP(H898,Tabela1[],2,FALSE)*G898</f>
        <v>0</v>
      </c>
      <c r="J898" s="6" t="str">
        <f>IFERROR(G898/VLOOKUP(H898,Tabela1[],3,FALSE),"")</f>
        <v/>
      </c>
      <c r="K898" s="11" cm="1">
        <f t="array" ref="K898">VLOOKUP(MAX(_xlfn._xlws.FILTER(Tabela3[data],Tabela3[data]&lt;=Tabela2[[#This Row],[data]])),Tabela3[],2,FALSE)</f>
        <v>10</v>
      </c>
    </row>
    <row r="899" spans="5:11" x14ac:dyDescent="0.35">
      <c r="E899" s="4">
        <v>45711</v>
      </c>
      <c r="F899" s="3">
        <v>1</v>
      </c>
      <c r="G899" s="3">
        <v>215</v>
      </c>
      <c r="H899" s="7" t="s">
        <v>23</v>
      </c>
      <c r="I899" s="5">
        <f>VLOOKUP(H899,Tabela1[],2,FALSE)*G899</f>
        <v>0</v>
      </c>
      <c r="J899" s="6">
        <f>IFERROR(G899/VLOOKUP(H899,Tabela1[],3,FALSE),"")</f>
        <v>1.0448164146868251</v>
      </c>
      <c r="K899" s="11" cm="1">
        <f t="array" ref="K899">VLOOKUP(MAX(_xlfn._xlws.FILTER(Tabela3[data],Tabela3[data]&lt;=Tabela2[[#This Row],[data]])),Tabela3[],2,FALSE)</f>
        <v>10</v>
      </c>
    </row>
    <row r="900" spans="5:11" x14ac:dyDescent="0.35">
      <c r="E900" s="4">
        <v>45711</v>
      </c>
      <c r="F900" s="3">
        <v>1</v>
      </c>
      <c r="G900" s="3">
        <v>6</v>
      </c>
      <c r="H900" s="7" t="s">
        <v>41</v>
      </c>
      <c r="I900" s="5">
        <f>VLOOKUP(H900,Tabela1[],2,FALSE)*G900</f>
        <v>0</v>
      </c>
      <c r="J900" s="6" t="str">
        <f>IFERROR(G900/VLOOKUP(H900,Tabela1[],3,FALSE),"")</f>
        <v/>
      </c>
      <c r="K900" s="11" cm="1">
        <f t="array" ref="K900">VLOOKUP(MAX(_xlfn._xlws.FILTER(Tabela3[data],Tabela3[data]&lt;=Tabela2[[#This Row],[data]])),Tabela3[],2,FALSE)</f>
        <v>10</v>
      </c>
    </row>
    <row r="901" spans="5:11" x14ac:dyDescent="0.35">
      <c r="E901" s="4">
        <v>45711</v>
      </c>
      <c r="F901" s="3">
        <v>3</v>
      </c>
      <c r="G901" s="3">
        <v>180</v>
      </c>
      <c r="H901" s="7" t="s">
        <v>85</v>
      </c>
      <c r="I901" s="5">
        <f>VLOOKUP(H901,Tabela1[],2,FALSE)*G901</f>
        <v>0</v>
      </c>
      <c r="J901" s="6" t="str">
        <f>IFERROR(G901/VLOOKUP(H901,Tabela1[],3,FALSE),"")</f>
        <v/>
      </c>
      <c r="K901" s="11" cm="1">
        <f t="array" ref="K901">VLOOKUP(MAX(_xlfn._xlws.FILTER(Tabela3[data],Tabela3[data]&lt;=Tabela2[[#This Row],[data]])),Tabela3[],2,FALSE)</f>
        <v>10</v>
      </c>
    </row>
    <row r="902" spans="5:11" x14ac:dyDescent="0.35">
      <c r="E902" s="4">
        <v>45711</v>
      </c>
      <c r="F902" s="3">
        <v>3</v>
      </c>
      <c r="G902" s="3">
        <v>6</v>
      </c>
      <c r="H902" s="7" t="s">
        <v>55</v>
      </c>
      <c r="I902" s="5">
        <f>VLOOKUP(H902,Tabela1[],2,FALSE)*G902</f>
        <v>0</v>
      </c>
      <c r="J902" s="6" t="str">
        <f>IFERROR(G902/VLOOKUP(H902,Tabela1[],3,FALSE),"")</f>
        <v/>
      </c>
      <c r="K902" s="11" cm="1">
        <f t="array" ref="K902">VLOOKUP(MAX(_xlfn._xlws.FILTER(Tabela3[data],Tabela3[data]&lt;=Tabela2[[#This Row],[data]])),Tabela3[],2,FALSE)</f>
        <v>10</v>
      </c>
    </row>
    <row r="903" spans="5:11" x14ac:dyDescent="0.35">
      <c r="E903" s="4">
        <v>45711</v>
      </c>
      <c r="F903" s="3">
        <v>4</v>
      </c>
      <c r="G903" s="3">
        <v>12</v>
      </c>
      <c r="H903" s="7" t="s">
        <v>58</v>
      </c>
      <c r="I903" s="5">
        <f>VLOOKUP(H903,Tabela1[],2,FALSE)*G903</f>
        <v>0</v>
      </c>
      <c r="J903" s="6" t="str">
        <f>IFERROR(G903/VLOOKUP(H903,Tabela1[],3,FALSE),"")</f>
        <v/>
      </c>
      <c r="K903" s="11" cm="1">
        <f t="array" ref="K903">VLOOKUP(MAX(_xlfn._xlws.FILTER(Tabela3[data],Tabela3[data]&lt;=Tabela2[[#This Row],[data]])),Tabela3[],2,FALSE)</f>
        <v>10</v>
      </c>
    </row>
    <row r="904" spans="5:11" x14ac:dyDescent="0.35">
      <c r="E904" s="4">
        <v>45711</v>
      </c>
      <c r="F904" s="3">
        <v>4</v>
      </c>
      <c r="G904" s="3">
        <v>4</v>
      </c>
      <c r="H904" s="7" t="s">
        <v>55</v>
      </c>
      <c r="I904" s="5">
        <f>VLOOKUP(H904,Tabela1[],2,FALSE)*G904</f>
        <v>0</v>
      </c>
      <c r="J904" s="6" t="str">
        <f>IFERROR(G904/VLOOKUP(H904,Tabela1[],3,FALSE),"")</f>
        <v/>
      </c>
      <c r="K904" s="11" cm="1">
        <f t="array" ref="K904">VLOOKUP(MAX(_xlfn._xlws.FILTER(Tabela3[data],Tabela3[data]&lt;=Tabela2[[#This Row],[data]])),Tabela3[],2,FALSE)</f>
        <v>10</v>
      </c>
    </row>
    <row r="905" spans="5:11" x14ac:dyDescent="0.35">
      <c r="E905" s="4">
        <v>45711</v>
      </c>
      <c r="F905" s="3">
        <v>4</v>
      </c>
      <c r="G905" s="3">
        <v>200</v>
      </c>
      <c r="H905" s="7" t="s">
        <v>12</v>
      </c>
      <c r="I905" s="5">
        <f>VLOOKUP(H905,Tabela1[],2,FALSE)*G905</f>
        <v>0</v>
      </c>
      <c r="J905" s="6">
        <f>IFERROR(G905/VLOOKUP(H905,Tabela1[],3,FALSE),"")</f>
        <v>1.0849909584086801</v>
      </c>
      <c r="K905" s="11" cm="1">
        <f t="array" ref="K905">VLOOKUP(MAX(_xlfn._xlws.FILTER(Tabela3[data],Tabela3[data]&lt;=Tabela2[[#This Row],[data]])),Tabela3[],2,FALSE)</f>
        <v>10</v>
      </c>
    </row>
    <row r="906" spans="5:11" x14ac:dyDescent="0.35">
      <c r="E906" s="4">
        <v>45711</v>
      </c>
      <c r="F906" s="3">
        <v>4</v>
      </c>
      <c r="G906" s="3">
        <v>6</v>
      </c>
      <c r="H906" s="7" t="s">
        <v>41</v>
      </c>
      <c r="I906" s="5">
        <f>VLOOKUP(H906,Tabela1[],2,FALSE)*G906</f>
        <v>0</v>
      </c>
      <c r="J906" s="6" t="str">
        <f>IFERROR(G906/VLOOKUP(H906,Tabela1[],3,FALSE),"")</f>
        <v/>
      </c>
      <c r="K906" s="11" cm="1">
        <f t="array" ref="K906">VLOOKUP(MAX(_xlfn._xlws.FILTER(Tabela3[data],Tabela3[data]&lt;=Tabela2[[#This Row],[data]])),Tabela3[],2,FALSE)</f>
        <v>10</v>
      </c>
    </row>
    <row r="907" spans="5:11" x14ac:dyDescent="0.35">
      <c r="E907" s="4">
        <v>45712</v>
      </c>
      <c r="F907" s="3">
        <v>1</v>
      </c>
      <c r="G907" s="3">
        <v>200</v>
      </c>
      <c r="H907" s="7" t="s">
        <v>12</v>
      </c>
      <c r="I907" s="5">
        <f>VLOOKUP(H907,Tabela1[],2,FALSE)*G907</f>
        <v>0</v>
      </c>
      <c r="J907" s="6">
        <f>IFERROR(G907/VLOOKUP(H907,Tabela1[],3,FALSE),"")</f>
        <v>1.0849909584086801</v>
      </c>
      <c r="K907" s="11" cm="1">
        <f t="array" ref="K907">VLOOKUP(MAX(_xlfn._xlws.FILTER(Tabela3[data],Tabela3[data]&lt;=Tabela2[[#This Row],[data]])),Tabela3[],2,FALSE)</f>
        <v>10</v>
      </c>
    </row>
    <row r="908" spans="5:11" x14ac:dyDescent="0.35">
      <c r="E908" s="4">
        <v>45712</v>
      </c>
      <c r="F908" s="3">
        <v>1</v>
      </c>
      <c r="G908" s="3">
        <v>6</v>
      </c>
      <c r="H908" s="7" t="s">
        <v>41</v>
      </c>
      <c r="I908" s="5">
        <f>VLOOKUP(H908,Tabela1[],2,FALSE)*G908</f>
        <v>0</v>
      </c>
      <c r="J908" s="6" t="str">
        <f>IFERROR(G908/VLOOKUP(H908,Tabela1[],3,FALSE),"")</f>
        <v/>
      </c>
      <c r="K908" s="11" cm="1">
        <f t="array" ref="K908">VLOOKUP(MAX(_xlfn._xlws.FILTER(Tabela3[data],Tabela3[data]&lt;=Tabela2[[#This Row],[data]])),Tabela3[],2,FALSE)</f>
        <v>10</v>
      </c>
    </row>
    <row r="909" spans="5:11" x14ac:dyDescent="0.35">
      <c r="E909" s="4">
        <v>45712</v>
      </c>
      <c r="F909" s="3">
        <v>1</v>
      </c>
      <c r="G909" s="3">
        <v>20</v>
      </c>
      <c r="H909" s="7" t="s">
        <v>47</v>
      </c>
      <c r="I909" s="5">
        <f>VLOOKUP(H909,Tabela1[],2,FALSE)*G909</f>
        <v>0</v>
      </c>
      <c r="J909" s="6" t="str">
        <f>IFERROR(G909/VLOOKUP(H909,Tabela1[],3,FALSE),"")</f>
        <v/>
      </c>
      <c r="K909" s="11" cm="1">
        <f t="array" ref="K909">VLOOKUP(MAX(_xlfn._xlws.FILTER(Tabela3[data],Tabela3[data]&lt;=Tabela2[[#This Row],[data]])),Tabela3[],2,FALSE)</f>
        <v>10</v>
      </c>
    </row>
    <row r="910" spans="5:11" x14ac:dyDescent="0.35">
      <c r="E910" s="4">
        <v>45712</v>
      </c>
      <c r="F910" s="3">
        <v>2</v>
      </c>
      <c r="G910" s="3">
        <v>62</v>
      </c>
      <c r="H910" s="7" t="s">
        <v>54</v>
      </c>
      <c r="I910" s="5">
        <f>VLOOKUP(H910,Tabela1[],2,FALSE)*G910</f>
        <v>0</v>
      </c>
      <c r="J910" s="6" t="str">
        <f>IFERROR(G910/VLOOKUP(H910,Tabela1[],3,FALSE),"")</f>
        <v/>
      </c>
      <c r="K910" s="11" cm="1">
        <f t="array" ref="K910">VLOOKUP(MAX(_xlfn._xlws.FILTER(Tabela3[data],Tabela3[data]&lt;=Tabela2[[#This Row],[data]])),Tabela3[],2,FALSE)</f>
        <v>10</v>
      </c>
    </row>
    <row r="911" spans="5:11" x14ac:dyDescent="0.35">
      <c r="E911" s="4">
        <v>45712</v>
      </c>
      <c r="F911" s="3">
        <v>2</v>
      </c>
      <c r="G911" s="3">
        <v>29</v>
      </c>
      <c r="H911" s="7" t="s">
        <v>8</v>
      </c>
      <c r="I911" s="5">
        <f>VLOOKUP(H911,Tabela1[],2,FALSE)*G911</f>
        <v>110.63500000000001</v>
      </c>
      <c r="J911" s="6">
        <f>IFERROR(G911/VLOOKUP(H911,Tabela1[],3,FALSE),"")</f>
        <v>0.38208168642951257</v>
      </c>
      <c r="K911" s="11" cm="1">
        <f t="array" ref="K911">VLOOKUP(MAX(_xlfn._xlws.FILTER(Tabela3[data],Tabela3[data]&lt;=Tabela2[[#This Row],[data]])),Tabela3[],2,FALSE)</f>
        <v>10</v>
      </c>
    </row>
    <row r="912" spans="5:11" x14ac:dyDescent="0.35">
      <c r="E912" s="4">
        <v>45712</v>
      </c>
      <c r="F912" s="3">
        <v>3</v>
      </c>
      <c r="G912" s="3">
        <v>4</v>
      </c>
      <c r="H912" s="7" t="s">
        <v>55</v>
      </c>
      <c r="I912" s="5">
        <f>VLOOKUP(H912,Tabela1[],2,FALSE)*G912</f>
        <v>0</v>
      </c>
      <c r="J912" s="6" t="str">
        <f>IFERROR(G912/VLOOKUP(H912,Tabela1[],3,FALSE),"")</f>
        <v/>
      </c>
      <c r="K912" s="11" cm="1">
        <f t="array" ref="K912">VLOOKUP(MAX(_xlfn._xlws.FILTER(Tabela3[data],Tabela3[data]&lt;=Tabela2[[#This Row],[data]])),Tabela3[],2,FALSE)</f>
        <v>10</v>
      </c>
    </row>
    <row r="913" spans="5:11" x14ac:dyDescent="0.35">
      <c r="E913" s="4">
        <v>45712</v>
      </c>
      <c r="F913" s="3">
        <v>3</v>
      </c>
      <c r="G913" s="3">
        <v>180</v>
      </c>
      <c r="H913" s="7" t="s">
        <v>85</v>
      </c>
      <c r="I913" s="5">
        <f>VLOOKUP(H913,Tabela1[],2,FALSE)*G913</f>
        <v>0</v>
      </c>
      <c r="J913" s="6" t="str">
        <f>IFERROR(G913/VLOOKUP(H913,Tabela1[],3,FALSE),"")</f>
        <v/>
      </c>
      <c r="K913" s="11" cm="1">
        <f t="array" ref="K913">VLOOKUP(MAX(_xlfn._xlws.FILTER(Tabela3[data],Tabela3[data]&lt;=Tabela2[[#This Row],[data]])),Tabela3[],2,FALSE)</f>
        <v>10</v>
      </c>
    </row>
    <row r="914" spans="5:11" x14ac:dyDescent="0.35">
      <c r="E914" s="4">
        <v>45712</v>
      </c>
      <c r="F914" s="3">
        <v>3</v>
      </c>
      <c r="G914" s="3">
        <v>12</v>
      </c>
      <c r="H914" s="7" t="s">
        <v>58</v>
      </c>
      <c r="I914" s="5">
        <f>VLOOKUP(H914,Tabela1[],2,FALSE)*G914</f>
        <v>0</v>
      </c>
      <c r="J914" s="6" t="str">
        <f>IFERROR(G914/VLOOKUP(H914,Tabela1[],3,FALSE),"")</f>
        <v/>
      </c>
      <c r="K914" s="11" cm="1">
        <f t="array" ref="K914">VLOOKUP(MAX(_xlfn._xlws.FILTER(Tabela3[data],Tabela3[data]&lt;=Tabela2[[#This Row],[data]])),Tabela3[],2,FALSE)</f>
        <v>10</v>
      </c>
    </row>
    <row r="915" spans="5:11" x14ac:dyDescent="0.35">
      <c r="E915" s="4">
        <v>45712</v>
      </c>
      <c r="F915" s="3">
        <v>3</v>
      </c>
      <c r="G915" s="3">
        <v>4</v>
      </c>
      <c r="H915" s="7" t="s">
        <v>55</v>
      </c>
      <c r="I915" s="5">
        <f>VLOOKUP(H915,Tabela1[],2,FALSE)*G915</f>
        <v>0</v>
      </c>
      <c r="J915" s="6" t="str">
        <f>IFERROR(G915/VLOOKUP(H915,Tabela1[],3,FALSE),"")</f>
        <v/>
      </c>
      <c r="K915" s="11" cm="1">
        <f t="array" ref="K915">VLOOKUP(MAX(_xlfn._xlws.FILTER(Tabela3[data],Tabela3[data]&lt;=Tabela2[[#This Row],[data]])),Tabela3[],2,FALSE)</f>
        <v>10</v>
      </c>
    </row>
    <row r="916" spans="5:11" x14ac:dyDescent="0.35">
      <c r="E916" s="4">
        <v>45712</v>
      </c>
      <c r="F916" s="3">
        <v>3</v>
      </c>
      <c r="G916" s="3">
        <v>20</v>
      </c>
      <c r="H916" s="7" t="s">
        <v>47</v>
      </c>
      <c r="I916" s="5">
        <f>VLOOKUP(H916,Tabela1[],2,FALSE)*G916</f>
        <v>0</v>
      </c>
      <c r="J916" s="6" t="str">
        <f>IFERROR(G916/VLOOKUP(H916,Tabela1[],3,FALSE),"")</f>
        <v/>
      </c>
      <c r="K916" s="11" cm="1">
        <f t="array" ref="K916">VLOOKUP(MAX(_xlfn._xlws.FILTER(Tabela3[data],Tabela3[data]&lt;=Tabela2[[#This Row],[data]])),Tabela3[],2,FALSE)</f>
        <v>10</v>
      </c>
    </row>
    <row r="917" spans="5:11" x14ac:dyDescent="0.35">
      <c r="E917" s="4">
        <v>45712</v>
      </c>
      <c r="F917" s="3">
        <v>4</v>
      </c>
      <c r="G917" s="3">
        <v>4</v>
      </c>
      <c r="H917" s="7" t="s">
        <v>55</v>
      </c>
      <c r="I917" s="5">
        <f>VLOOKUP(H917,Tabela1[],2,FALSE)*G917</f>
        <v>0</v>
      </c>
      <c r="J917" s="6" t="str">
        <f>IFERROR(G917/VLOOKUP(H917,Tabela1[],3,FALSE),"")</f>
        <v/>
      </c>
      <c r="K917" s="11" cm="1">
        <f t="array" ref="K917">VLOOKUP(MAX(_xlfn._xlws.FILTER(Tabela3[data],Tabela3[data]&lt;=Tabela2[[#This Row],[data]])),Tabela3[],2,FALSE)</f>
        <v>10</v>
      </c>
    </row>
    <row r="918" spans="5:11" x14ac:dyDescent="0.35">
      <c r="E918" s="4">
        <v>45712</v>
      </c>
      <c r="F918" s="3">
        <v>4</v>
      </c>
      <c r="G918" s="3">
        <v>200</v>
      </c>
      <c r="H918" s="7" t="s">
        <v>23</v>
      </c>
      <c r="I918" s="5">
        <f>VLOOKUP(H918,Tabela1[],2,FALSE)*G918</f>
        <v>0</v>
      </c>
      <c r="J918" s="6">
        <f>IFERROR(G918/VLOOKUP(H918,Tabela1[],3,FALSE),"")</f>
        <v>0.97192224622030243</v>
      </c>
      <c r="K918" s="11" cm="1">
        <f t="array" ref="K918">VLOOKUP(MAX(_xlfn._xlws.FILTER(Tabela3[data],Tabela3[data]&lt;=Tabela2[[#This Row],[data]])),Tabela3[],2,FALSE)</f>
        <v>10</v>
      </c>
    </row>
    <row r="919" spans="5:11" x14ac:dyDescent="0.35">
      <c r="E919" s="4">
        <v>45713</v>
      </c>
      <c r="F919" s="3">
        <v>1</v>
      </c>
      <c r="G919" s="3">
        <v>4</v>
      </c>
      <c r="H919" s="7" t="s">
        <v>55</v>
      </c>
      <c r="I919" s="5">
        <f>VLOOKUP(H919,Tabela1[],2,FALSE)*G919</f>
        <v>0</v>
      </c>
      <c r="J919" s="6" t="str">
        <f>IFERROR(G919/VLOOKUP(H919,Tabela1[],3,FALSE),"")</f>
        <v/>
      </c>
      <c r="K919" s="11" cm="1">
        <f t="array" ref="K919">VLOOKUP(MAX(_xlfn._xlws.FILTER(Tabela3[data],Tabela3[data]&lt;=Tabela2[[#This Row],[data]])),Tabela3[],2,FALSE)</f>
        <v>10</v>
      </c>
    </row>
    <row r="920" spans="5:11" x14ac:dyDescent="0.35">
      <c r="E920" s="4">
        <v>45713</v>
      </c>
      <c r="F920" s="3">
        <v>1</v>
      </c>
      <c r="G920" s="3">
        <v>49</v>
      </c>
      <c r="H920" s="7" t="s">
        <v>23</v>
      </c>
      <c r="I920" s="5">
        <f>VLOOKUP(H920,Tabela1[],2,FALSE)*G920</f>
        <v>0</v>
      </c>
      <c r="J920" s="6">
        <f>IFERROR(G920/VLOOKUP(H920,Tabela1[],3,FALSE),"")</f>
        <v>0.2381209503239741</v>
      </c>
      <c r="K920" s="11" cm="1">
        <f t="array" ref="K920">VLOOKUP(MAX(_xlfn._xlws.FILTER(Tabela3[data],Tabela3[data]&lt;=Tabela2[[#This Row],[data]])),Tabela3[],2,FALSE)</f>
        <v>10</v>
      </c>
    </row>
    <row r="921" spans="5:11" x14ac:dyDescent="0.35">
      <c r="E921" s="4">
        <v>45713</v>
      </c>
      <c r="F921" s="3">
        <v>2</v>
      </c>
      <c r="G921" s="3">
        <v>29</v>
      </c>
      <c r="H921" s="7" t="s">
        <v>8</v>
      </c>
      <c r="I921" s="5">
        <f>VLOOKUP(H921,Tabela1[],2,FALSE)*G921</f>
        <v>110.63500000000001</v>
      </c>
      <c r="J921" s="6">
        <f>IFERROR(G921/VLOOKUP(H921,Tabela1[],3,FALSE),"")</f>
        <v>0.38208168642951257</v>
      </c>
      <c r="K921" s="11" cm="1">
        <f t="array" ref="K921">VLOOKUP(MAX(_xlfn._xlws.FILTER(Tabela3[data],Tabela3[data]&lt;=Tabela2[[#This Row],[data]])),Tabela3[],2,FALSE)</f>
        <v>10</v>
      </c>
    </row>
    <row r="922" spans="5:11" x14ac:dyDescent="0.35">
      <c r="E922" s="4">
        <v>45713</v>
      </c>
      <c r="F922" s="3">
        <v>3</v>
      </c>
      <c r="G922" s="3">
        <v>180</v>
      </c>
      <c r="H922" s="7" t="s">
        <v>43</v>
      </c>
      <c r="I922" s="5">
        <f>VLOOKUP(H922,Tabela1[],2,FALSE)*G922</f>
        <v>0</v>
      </c>
      <c r="J922" s="6" t="str">
        <f>IFERROR(G922/VLOOKUP(H922,Tabela1[],3,FALSE),"")</f>
        <v/>
      </c>
      <c r="K922" s="11" cm="1">
        <f t="array" ref="K922">VLOOKUP(MAX(_xlfn._xlws.FILTER(Tabela3[data],Tabela3[data]&lt;=Tabela2[[#This Row],[data]])),Tabela3[],2,FALSE)</f>
        <v>10</v>
      </c>
    </row>
    <row r="923" spans="5:11" x14ac:dyDescent="0.35">
      <c r="E923" s="4">
        <v>45713</v>
      </c>
      <c r="F923" s="3">
        <v>3</v>
      </c>
      <c r="G923" s="3">
        <v>6</v>
      </c>
      <c r="H923" s="7" t="s">
        <v>55</v>
      </c>
      <c r="I923" s="5">
        <f>VLOOKUP(H923,Tabela1[],2,FALSE)*G923</f>
        <v>0</v>
      </c>
      <c r="J923" s="6" t="str">
        <f>IFERROR(G923/VLOOKUP(H923,Tabela1[],3,FALSE),"")</f>
        <v/>
      </c>
      <c r="K923" s="11" cm="1">
        <f t="array" ref="K923">VLOOKUP(MAX(_xlfn._xlws.FILTER(Tabela3[data],Tabela3[data]&lt;=Tabela2[[#This Row],[data]])),Tabela3[],2,FALSE)</f>
        <v>10</v>
      </c>
    </row>
    <row r="924" spans="5:11" x14ac:dyDescent="0.35">
      <c r="E924" s="4">
        <v>45713</v>
      </c>
      <c r="F924" s="3">
        <v>3</v>
      </c>
      <c r="G924" s="3">
        <v>20</v>
      </c>
      <c r="H924" s="7" t="s">
        <v>47</v>
      </c>
      <c r="I924" s="5">
        <f>VLOOKUP(H924,Tabela1[],2,FALSE)*G924</f>
        <v>0</v>
      </c>
      <c r="J924" s="6" t="str">
        <f>IFERROR(G924/VLOOKUP(H924,Tabela1[],3,FALSE),"")</f>
        <v/>
      </c>
      <c r="K924" s="11" cm="1">
        <f t="array" ref="K924">VLOOKUP(MAX(_xlfn._xlws.FILTER(Tabela3[data],Tabela3[data]&lt;=Tabela2[[#This Row],[data]])),Tabela3[],2,FALSE)</f>
        <v>10</v>
      </c>
    </row>
    <row r="925" spans="5:11" x14ac:dyDescent="0.35">
      <c r="E925" s="4">
        <v>45713</v>
      </c>
      <c r="F925" s="3">
        <v>3</v>
      </c>
      <c r="G925" s="3">
        <v>6</v>
      </c>
      <c r="H925" s="7" t="s">
        <v>41</v>
      </c>
      <c r="I925" s="5">
        <f>VLOOKUP(H925,Tabela1[],2,FALSE)*G925</f>
        <v>0</v>
      </c>
      <c r="J925" s="6" t="str">
        <f>IFERROR(G925/VLOOKUP(H925,Tabela1[],3,FALSE),"")</f>
        <v/>
      </c>
      <c r="K925" s="11" cm="1">
        <f t="array" ref="K925">VLOOKUP(MAX(_xlfn._xlws.FILTER(Tabela3[data],Tabela3[data]&lt;=Tabela2[[#This Row],[data]])),Tabela3[],2,FALSE)</f>
        <v>10</v>
      </c>
    </row>
    <row r="926" spans="5:11" x14ac:dyDescent="0.35">
      <c r="E926" s="4">
        <v>45713</v>
      </c>
      <c r="F926" s="3">
        <v>4</v>
      </c>
      <c r="G926" s="3">
        <v>6</v>
      </c>
      <c r="H926" s="7" t="s">
        <v>55</v>
      </c>
      <c r="I926" s="5">
        <f>VLOOKUP(H926,Tabela1[],2,FALSE)*G926</f>
        <v>0</v>
      </c>
      <c r="J926" s="6" t="str">
        <f>IFERROR(G926/VLOOKUP(H926,Tabela1[],3,FALSE),"")</f>
        <v/>
      </c>
      <c r="K926" s="11" cm="1">
        <f t="array" ref="K926">VLOOKUP(MAX(_xlfn._xlws.FILTER(Tabela3[data],Tabela3[data]&lt;=Tabela2[[#This Row],[data]])),Tabela3[],2,FALSE)</f>
        <v>10</v>
      </c>
    </row>
    <row r="927" spans="5:11" x14ac:dyDescent="0.35">
      <c r="E927" s="4">
        <v>45713</v>
      </c>
      <c r="F927" s="3">
        <v>4</v>
      </c>
      <c r="G927" s="3">
        <v>151</v>
      </c>
      <c r="H927" s="7" t="s">
        <v>23</v>
      </c>
      <c r="I927" s="5">
        <f>VLOOKUP(H927,Tabela1[],2,FALSE)*G927</f>
        <v>0</v>
      </c>
      <c r="J927" s="6">
        <f>IFERROR(G927/VLOOKUP(H927,Tabela1[],3,FALSE),"")</f>
        <v>0.73380129589632836</v>
      </c>
      <c r="K927" s="11" cm="1">
        <f t="array" ref="K927">VLOOKUP(MAX(_xlfn._xlws.FILTER(Tabela3[data],Tabela3[data]&lt;=Tabela2[[#This Row],[data]])),Tabela3[],2,FALSE)</f>
        <v>10</v>
      </c>
    </row>
    <row r="928" spans="5:11" x14ac:dyDescent="0.35">
      <c r="E928" s="4">
        <v>45713</v>
      </c>
      <c r="F928" s="3">
        <v>4</v>
      </c>
      <c r="G928" s="3">
        <v>49</v>
      </c>
      <c r="H928" s="7" t="s">
        <v>34</v>
      </c>
      <c r="I928" s="5">
        <f>VLOOKUP(H928,Tabela1[],2,FALSE)*G928</f>
        <v>0</v>
      </c>
      <c r="J928" s="6" t="str">
        <f>IFERROR(G928/VLOOKUP(H928,Tabela1[],3,FALSE),"")</f>
        <v/>
      </c>
      <c r="K928" s="11" cm="1">
        <f t="array" ref="K928">VLOOKUP(MAX(_xlfn._xlws.FILTER(Tabela3[data],Tabela3[data]&lt;=Tabela2[[#This Row],[data]])),Tabela3[],2,FALSE)</f>
        <v>10</v>
      </c>
    </row>
    <row r="929" spans="5:11" x14ac:dyDescent="0.35">
      <c r="E929" s="4">
        <v>45714</v>
      </c>
      <c r="F929" s="3">
        <v>1</v>
      </c>
      <c r="G929" s="3">
        <v>6</v>
      </c>
      <c r="H929" s="7" t="s">
        <v>55</v>
      </c>
      <c r="I929" s="5">
        <f>VLOOKUP(H929,Tabela1[],2,FALSE)*G929</f>
        <v>0</v>
      </c>
      <c r="J929" s="6" t="str">
        <f>IFERROR(G929/VLOOKUP(H929,Tabela1[],3,FALSE),"")</f>
        <v/>
      </c>
      <c r="K929" s="11" cm="1">
        <f t="array" ref="K929">VLOOKUP(MAX(_xlfn._xlws.FILTER(Tabela3[data],Tabela3[data]&lt;=Tabela2[[#This Row],[data]])),Tabela3[],2,FALSE)</f>
        <v>10</v>
      </c>
    </row>
    <row r="930" spans="5:11" x14ac:dyDescent="0.35">
      <c r="E930" s="4">
        <v>45714</v>
      </c>
      <c r="F930" s="3">
        <v>1</v>
      </c>
      <c r="G930" s="3">
        <v>120</v>
      </c>
      <c r="H930" s="7" t="s">
        <v>34</v>
      </c>
      <c r="I930" s="5">
        <f>VLOOKUP(H930,Tabela1[],2,FALSE)*G930</f>
        <v>0</v>
      </c>
      <c r="J930" s="6" t="str">
        <f>IFERROR(G930/VLOOKUP(H930,Tabela1[],3,FALSE),"")</f>
        <v/>
      </c>
      <c r="K930" s="11" cm="1">
        <f t="array" ref="K930">VLOOKUP(MAX(_xlfn._xlws.FILTER(Tabela3[data],Tabela3[data]&lt;=Tabela2[[#This Row],[data]])),Tabela3[],2,FALSE)</f>
        <v>10</v>
      </c>
    </row>
    <row r="931" spans="5:11" x14ac:dyDescent="0.35">
      <c r="E931" s="4">
        <v>45714</v>
      </c>
      <c r="F931" s="3">
        <v>1</v>
      </c>
      <c r="G931" s="3">
        <v>6</v>
      </c>
      <c r="H931" s="7" t="s">
        <v>41</v>
      </c>
      <c r="I931" s="5">
        <f>VLOOKUP(H931,Tabela1[],2,FALSE)*G931</f>
        <v>0</v>
      </c>
      <c r="J931" s="6" t="str">
        <f>IFERROR(G931/VLOOKUP(H931,Tabela1[],3,FALSE),"")</f>
        <v/>
      </c>
      <c r="K931" s="11" cm="1">
        <f t="array" ref="K931">VLOOKUP(MAX(_xlfn._xlws.FILTER(Tabela3[data],Tabela3[data]&lt;=Tabela2[[#This Row],[data]])),Tabela3[],2,FALSE)</f>
        <v>10</v>
      </c>
    </row>
    <row r="932" spans="5:11" x14ac:dyDescent="0.35">
      <c r="E932" s="4">
        <v>45714</v>
      </c>
      <c r="F932" s="3">
        <v>1</v>
      </c>
      <c r="G932" s="3">
        <v>61</v>
      </c>
      <c r="H932" s="7" t="s">
        <v>54</v>
      </c>
      <c r="I932" s="5">
        <f>VLOOKUP(H932,Tabela1[],2,FALSE)*G932</f>
        <v>0</v>
      </c>
      <c r="J932" s="6" t="str">
        <f>IFERROR(G932/VLOOKUP(H932,Tabela1[],3,FALSE),"")</f>
        <v/>
      </c>
      <c r="K932" s="11" cm="1">
        <f t="array" ref="K932">VLOOKUP(MAX(_xlfn._xlws.FILTER(Tabela3[data],Tabela3[data]&lt;=Tabela2[[#This Row],[data]])),Tabela3[],2,FALSE)</f>
        <v>10</v>
      </c>
    </row>
    <row r="933" spans="5:11" x14ac:dyDescent="0.35">
      <c r="E933" s="4">
        <v>45714</v>
      </c>
      <c r="F933" s="3">
        <v>2</v>
      </c>
      <c r="G933" s="3">
        <v>30</v>
      </c>
      <c r="H933" s="7" t="s">
        <v>8</v>
      </c>
      <c r="I933" s="5">
        <f>VLOOKUP(H933,Tabela1[],2,FALSE)*G933</f>
        <v>114.45</v>
      </c>
      <c r="J933" s="6">
        <f>IFERROR(G933/VLOOKUP(H933,Tabela1[],3,FALSE),"")</f>
        <v>0.39525691699604748</v>
      </c>
      <c r="K933" s="11" cm="1">
        <f t="array" ref="K933">VLOOKUP(MAX(_xlfn._xlws.FILTER(Tabela3[data],Tabela3[data]&lt;=Tabela2[[#This Row],[data]])),Tabela3[],2,FALSE)</f>
        <v>10</v>
      </c>
    </row>
    <row r="934" spans="5:11" x14ac:dyDescent="0.35">
      <c r="E934" s="4">
        <v>45714</v>
      </c>
      <c r="F934" s="3">
        <v>3</v>
      </c>
      <c r="G934" s="3">
        <v>180</v>
      </c>
      <c r="H934" s="7" t="s">
        <v>85</v>
      </c>
      <c r="I934" s="5">
        <f>VLOOKUP(H934,Tabela1[],2,FALSE)*G934</f>
        <v>0</v>
      </c>
      <c r="J934" s="6" t="str">
        <f>IFERROR(G934/VLOOKUP(H934,Tabela1[],3,FALSE),"")</f>
        <v/>
      </c>
      <c r="K934" s="11" cm="1">
        <f t="array" ref="K934">VLOOKUP(MAX(_xlfn._xlws.FILTER(Tabela3[data],Tabela3[data]&lt;=Tabela2[[#This Row],[data]])),Tabela3[],2,FALSE)</f>
        <v>10</v>
      </c>
    </row>
    <row r="935" spans="5:11" x14ac:dyDescent="0.35">
      <c r="E935" s="4">
        <v>45714</v>
      </c>
      <c r="F935" s="3">
        <v>3</v>
      </c>
      <c r="G935" s="3">
        <v>15</v>
      </c>
      <c r="H935" s="7" t="s">
        <v>16</v>
      </c>
      <c r="I935" s="5">
        <f>VLOOKUP(H935,Tabela1[],2,FALSE)*G935</f>
        <v>51.9</v>
      </c>
      <c r="J935" s="6" t="str">
        <f>IFERROR(G935/VLOOKUP(H935,Tabela1[],3,FALSE),"")</f>
        <v/>
      </c>
      <c r="K935" s="11" cm="1">
        <f t="array" ref="K935">VLOOKUP(MAX(_xlfn._xlws.FILTER(Tabela3[data],Tabela3[data]&lt;=Tabela2[[#This Row],[data]])),Tabela3[],2,FALSE)</f>
        <v>10</v>
      </c>
    </row>
    <row r="936" spans="5:11" x14ac:dyDescent="0.35">
      <c r="E936" s="4">
        <v>45714</v>
      </c>
      <c r="F936" s="3">
        <v>4</v>
      </c>
      <c r="G936" s="3">
        <v>6</v>
      </c>
      <c r="H936" s="7" t="s">
        <v>55</v>
      </c>
      <c r="I936" s="5">
        <f>VLOOKUP(H936,Tabela1[],2,FALSE)*G936</f>
        <v>0</v>
      </c>
      <c r="J936" s="6" t="str">
        <f>IFERROR(G936/VLOOKUP(H936,Tabela1[],3,FALSE),"")</f>
        <v/>
      </c>
      <c r="K936" s="11" cm="1">
        <f t="array" ref="K936">VLOOKUP(MAX(_xlfn._xlws.FILTER(Tabela3[data],Tabela3[data]&lt;=Tabela2[[#This Row],[data]])),Tabela3[],2,FALSE)</f>
        <v>10</v>
      </c>
    </row>
    <row r="937" spans="5:11" x14ac:dyDescent="0.35">
      <c r="E937" s="4">
        <v>45714</v>
      </c>
      <c r="F937" s="3">
        <v>4</v>
      </c>
      <c r="G937" s="3">
        <v>159</v>
      </c>
      <c r="H937" s="7" t="s">
        <v>34</v>
      </c>
      <c r="I937" s="5">
        <f>VLOOKUP(H937,Tabela1[],2,FALSE)*G937</f>
        <v>0</v>
      </c>
      <c r="J937" s="6" t="str">
        <f>IFERROR(G937/VLOOKUP(H937,Tabela1[],3,FALSE),"")</f>
        <v/>
      </c>
      <c r="K937" s="11" cm="1">
        <f t="array" ref="K937">VLOOKUP(MAX(_xlfn._xlws.FILTER(Tabela3[data],Tabela3[data]&lt;=Tabela2[[#This Row],[data]])),Tabela3[],2,FALSE)</f>
        <v>10</v>
      </c>
    </row>
    <row r="938" spans="5:11" x14ac:dyDescent="0.35">
      <c r="E938" s="4">
        <v>45715</v>
      </c>
      <c r="F938" s="3">
        <v>1</v>
      </c>
      <c r="G938" s="3">
        <v>7</v>
      </c>
      <c r="H938" s="7" t="s">
        <v>55</v>
      </c>
      <c r="I938" s="5">
        <f>VLOOKUP(H938,Tabela1[],2,FALSE)*G938</f>
        <v>0</v>
      </c>
      <c r="J938" s="6" t="str">
        <f>IFERROR(G938/VLOOKUP(H938,Tabela1[],3,FALSE),"")</f>
        <v/>
      </c>
      <c r="K938" s="11" cm="1">
        <f t="array" ref="K938">VLOOKUP(MAX(_xlfn._xlws.FILTER(Tabela3[data],Tabela3[data]&lt;=Tabela2[[#This Row],[data]])),Tabela3[],2,FALSE)</f>
        <v>10</v>
      </c>
    </row>
    <row r="939" spans="5:11" x14ac:dyDescent="0.35">
      <c r="E939" s="4">
        <v>45715</v>
      </c>
      <c r="F939" s="3">
        <v>1</v>
      </c>
      <c r="G939" s="3">
        <v>80</v>
      </c>
      <c r="H939" s="7" t="s">
        <v>34</v>
      </c>
      <c r="I939" s="5">
        <f>VLOOKUP(H939,Tabela1[],2,FALSE)*G939</f>
        <v>0</v>
      </c>
      <c r="J939" s="6" t="str">
        <f>IFERROR(G939/VLOOKUP(H939,Tabela1[],3,FALSE),"")</f>
        <v/>
      </c>
      <c r="K939" s="11" cm="1">
        <f t="array" ref="K939">VLOOKUP(MAX(_xlfn._xlws.FILTER(Tabela3[data],Tabela3[data]&lt;=Tabela2[[#This Row],[data]])),Tabela3[],2,FALSE)</f>
        <v>10</v>
      </c>
    </row>
    <row r="940" spans="5:11" x14ac:dyDescent="0.35">
      <c r="E940" s="4">
        <v>45715</v>
      </c>
      <c r="F940" s="3">
        <v>1</v>
      </c>
      <c r="G940" s="3">
        <v>25</v>
      </c>
      <c r="H940" s="7" t="s">
        <v>33</v>
      </c>
      <c r="I940" s="5">
        <f>VLOOKUP(H940,Tabela1[],2,FALSE)*G940</f>
        <v>0</v>
      </c>
      <c r="J940" s="6" t="str">
        <f>IFERROR(G940/VLOOKUP(H940,Tabela1[],3,FALSE),"")</f>
        <v/>
      </c>
      <c r="K940" s="11" cm="1">
        <f t="array" ref="K940">VLOOKUP(MAX(_xlfn._xlws.FILTER(Tabela3[data],Tabela3[data]&lt;=Tabela2[[#This Row],[data]])),Tabela3[],2,FALSE)</f>
        <v>10</v>
      </c>
    </row>
    <row r="941" spans="5:11" x14ac:dyDescent="0.35">
      <c r="E941" s="4">
        <v>45715</v>
      </c>
      <c r="F941" s="3">
        <v>1</v>
      </c>
      <c r="G941" s="3">
        <v>6</v>
      </c>
      <c r="H941" s="7" t="s">
        <v>41</v>
      </c>
      <c r="I941" s="5">
        <f>VLOOKUP(H941,Tabela1[],2,FALSE)*G941</f>
        <v>0</v>
      </c>
      <c r="J941" s="6" t="str">
        <f>IFERROR(G941/VLOOKUP(H941,Tabela1[],3,FALSE),"")</f>
        <v/>
      </c>
      <c r="K941" s="11" cm="1">
        <f t="array" ref="K941">VLOOKUP(MAX(_xlfn._xlws.FILTER(Tabela3[data],Tabela3[data]&lt;=Tabela2[[#This Row],[data]])),Tabela3[],2,FALSE)</f>
        <v>10</v>
      </c>
    </row>
    <row r="942" spans="5:11" x14ac:dyDescent="0.35">
      <c r="E942" s="4">
        <v>45715</v>
      </c>
      <c r="F942" s="3">
        <v>2</v>
      </c>
      <c r="G942" s="3">
        <v>61</v>
      </c>
      <c r="H942" s="7" t="s">
        <v>54</v>
      </c>
      <c r="I942" s="5">
        <f>VLOOKUP(H942,Tabela1[],2,FALSE)*G942</f>
        <v>0</v>
      </c>
      <c r="J942" s="6" t="str">
        <f>IFERROR(G942/VLOOKUP(H942,Tabela1[],3,FALSE),"")</f>
        <v/>
      </c>
      <c r="K942" s="11" cm="1">
        <f t="array" ref="K942">VLOOKUP(MAX(_xlfn._xlws.FILTER(Tabela3[data],Tabela3[data]&lt;=Tabela2[[#This Row],[data]])),Tabela3[],2,FALSE)</f>
        <v>10</v>
      </c>
    </row>
    <row r="943" spans="5:11" x14ac:dyDescent="0.35">
      <c r="E943" s="4">
        <v>45715</v>
      </c>
      <c r="F943" s="3">
        <v>2</v>
      </c>
      <c r="G943" s="3">
        <v>18</v>
      </c>
      <c r="H943" s="7" t="s">
        <v>8</v>
      </c>
      <c r="I943" s="5">
        <f>VLOOKUP(H943,Tabela1[],2,FALSE)*G943</f>
        <v>68.67</v>
      </c>
      <c r="J943" s="6">
        <f>IFERROR(G943/VLOOKUP(H943,Tabela1[],3,FALSE),"")</f>
        <v>0.23715415019762848</v>
      </c>
      <c r="K943" s="11" cm="1">
        <f t="array" ref="K943">VLOOKUP(MAX(_xlfn._xlws.FILTER(Tabela3[data],Tabela3[data]&lt;=Tabela2[[#This Row],[data]])),Tabela3[],2,FALSE)</f>
        <v>10</v>
      </c>
    </row>
    <row r="944" spans="5:11" x14ac:dyDescent="0.35">
      <c r="E944" s="4">
        <v>45715</v>
      </c>
      <c r="F944" s="3">
        <v>3</v>
      </c>
      <c r="G944" s="3">
        <v>180</v>
      </c>
      <c r="H944" s="7" t="s">
        <v>43</v>
      </c>
      <c r="I944" s="5">
        <f>VLOOKUP(H944,Tabela1[],2,FALSE)*G944</f>
        <v>0</v>
      </c>
      <c r="J944" s="6" t="str">
        <f>IFERROR(G944/VLOOKUP(H944,Tabela1[],3,FALSE),"")</f>
        <v/>
      </c>
      <c r="K944" s="11" cm="1">
        <f t="array" ref="K944">VLOOKUP(MAX(_xlfn._xlws.FILTER(Tabela3[data],Tabela3[data]&lt;=Tabela2[[#This Row],[data]])),Tabela3[],2,FALSE)</f>
        <v>10</v>
      </c>
    </row>
    <row r="945" spans="5:11" x14ac:dyDescent="0.35">
      <c r="E945" s="4">
        <v>45715</v>
      </c>
      <c r="F945" s="3">
        <v>3</v>
      </c>
      <c r="G945" s="3">
        <v>8</v>
      </c>
      <c r="H945" s="7" t="s">
        <v>55</v>
      </c>
      <c r="I945" s="5">
        <f>VLOOKUP(H945,Tabela1[],2,FALSE)*G945</f>
        <v>0</v>
      </c>
      <c r="J945" s="6" t="str">
        <f>IFERROR(G945/VLOOKUP(H945,Tabela1[],3,FALSE),"")</f>
        <v/>
      </c>
      <c r="K945" s="11" cm="1">
        <f t="array" ref="K945">VLOOKUP(MAX(_xlfn._xlws.FILTER(Tabela3[data],Tabela3[data]&lt;=Tabela2[[#This Row],[data]])),Tabela3[],2,FALSE)</f>
        <v>10</v>
      </c>
    </row>
    <row r="946" spans="5:11" x14ac:dyDescent="0.35">
      <c r="E946" s="4">
        <v>45715</v>
      </c>
      <c r="F946" s="3">
        <v>3</v>
      </c>
      <c r="G946" s="3">
        <v>12</v>
      </c>
      <c r="H946" s="7" t="s">
        <v>58</v>
      </c>
      <c r="I946" s="5">
        <f>VLOOKUP(H946,Tabela1[],2,FALSE)*G946</f>
        <v>0</v>
      </c>
      <c r="J946" s="6" t="str">
        <f>IFERROR(G946/VLOOKUP(H946,Tabela1[],3,FALSE),"")</f>
        <v/>
      </c>
      <c r="K946" s="11" cm="1">
        <f t="array" ref="K946">VLOOKUP(MAX(_xlfn._xlws.FILTER(Tabela3[data],Tabela3[data]&lt;=Tabela2[[#This Row],[data]])),Tabela3[],2,FALSE)</f>
        <v>10</v>
      </c>
    </row>
    <row r="947" spans="5:11" x14ac:dyDescent="0.35">
      <c r="E947" s="4">
        <v>45715</v>
      </c>
      <c r="F947" s="3">
        <v>4</v>
      </c>
      <c r="G947" s="3">
        <v>8</v>
      </c>
      <c r="H947" s="7" t="s">
        <v>55</v>
      </c>
      <c r="I947" s="5">
        <f>VLOOKUP(H947,Tabela1[],2,FALSE)*G947</f>
        <v>0</v>
      </c>
      <c r="J947" s="6" t="str">
        <f>IFERROR(G947/VLOOKUP(H947,Tabela1[],3,FALSE),"")</f>
        <v/>
      </c>
      <c r="K947" s="11" cm="1">
        <f t="array" ref="K947">VLOOKUP(MAX(_xlfn._xlws.FILTER(Tabela3[data],Tabela3[data]&lt;=Tabela2[[#This Row],[data]])),Tabela3[],2,FALSE)</f>
        <v>10</v>
      </c>
    </row>
    <row r="948" spans="5:11" x14ac:dyDescent="0.35">
      <c r="E948" s="4">
        <v>45715</v>
      </c>
      <c r="F948" s="3">
        <v>4</v>
      </c>
      <c r="G948" s="3">
        <v>178</v>
      </c>
      <c r="H948" s="7" t="s">
        <v>33</v>
      </c>
      <c r="I948" s="5">
        <f>VLOOKUP(H948,Tabela1[],2,FALSE)*G948</f>
        <v>0</v>
      </c>
      <c r="J948" s="6" t="str">
        <f>IFERROR(G948/VLOOKUP(H948,Tabela1[],3,FALSE),"")</f>
        <v/>
      </c>
      <c r="K948" s="11" cm="1">
        <f t="array" ref="K948">VLOOKUP(MAX(_xlfn._xlws.FILTER(Tabela3[data],Tabela3[data]&lt;=Tabela2[[#This Row],[data]])),Tabela3[],2,FALSE)</f>
        <v>10</v>
      </c>
    </row>
    <row r="949" spans="5:11" x14ac:dyDescent="0.35">
      <c r="E949" s="4">
        <v>45716</v>
      </c>
      <c r="F949" s="3">
        <v>1</v>
      </c>
      <c r="G949" s="3">
        <v>6</v>
      </c>
      <c r="H949" s="7" t="s">
        <v>55</v>
      </c>
      <c r="I949" s="5">
        <f>VLOOKUP(H949,Tabela1[],2,FALSE)*G949</f>
        <v>0</v>
      </c>
      <c r="J949" s="6" t="str">
        <f>IFERROR(G949/VLOOKUP(H949,Tabela1[],3,FALSE),"")</f>
        <v/>
      </c>
      <c r="K949" s="11" cm="1">
        <f t="array" ref="K949">VLOOKUP(MAX(_xlfn._xlws.FILTER(Tabela3[data],Tabela3[data]&lt;=Tabela2[[#This Row],[data]])),Tabela3[],2,FALSE)</f>
        <v>10.7</v>
      </c>
    </row>
    <row r="950" spans="5:11" x14ac:dyDescent="0.35">
      <c r="E950" s="4">
        <v>45716</v>
      </c>
      <c r="F950" s="3">
        <v>1</v>
      </c>
      <c r="G950" s="3">
        <v>50</v>
      </c>
      <c r="H950" s="7" t="s">
        <v>33</v>
      </c>
      <c r="I950" s="5">
        <f>VLOOKUP(H950,Tabela1[],2,FALSE)*G950</f>
        <v>0</v>
      </c>
      <c r="J950" s="6" t="str">
        <f>IFERROR(G950/VLOOKUP(H950,Tabela1[],3,FALSE),"")</f>
        <v/>
      </c>
      <c r="K950" s="11" cm="1">
        <f t="array" ref="K950">VLOOKUP(MAX(_xlfn._xlws.FILTER(Tabela3[data],Tabela3[data]&lt;=Tabela2[[#This Row],[data]])),Tabela3[],2,FALSE)</f>
        <v>10.7</v>
      </c>
    </row>
    <row r="951" spans="5:11" x14ac:dyDescent="0.35">
      <c r="E951" s="4">
        <v>45716</v>
      </c>
      <c r="F951" s="3">
        <v>2</v>
      </c>
      <c r="G951" s="3">
        <v>6</v>
      </c>
      <c r="H951" s="7" t="s">
        <v>41</v>
      </c>
      <c r="I951" s="5">
        <f>VLOOKUP(H951,Tabela1[],2,FALSE)*G951</f>
        <v>0</v>
      </c>
      <c r="J951" s="6" t="str">
        <f>IFERROR(G951/VLOOKUP(H951,Tabela1[],3,FALSE),"")</f>
        <v/>
      </c>
      <c r="K951" s="11" cm="1">
        <f t="array" ref="K951">VLOOKUP(MAX(_xlfn._xlws.FILTER(Tabela3[data],Tabela3[data]&lt;=Tabela2[[#This Row],[data]])),Tabela3[],2,FALSE)</f>
        <v>10.7</v>
      </c>
    </row>
    <row r="952" spans="5:11" x14ac:dyDescent="0.35">
      <c r="E952" s="4">
        <v>45716</v>
      </c>
      <c r="F952" s="3">
        <v>2</v>
      </c>
      <c r="G952" s="3">
        <v>50</v>
      </c>
      <c r="H952" s="7" t="s">
        <v>8</v>
      </c>
      <c r="I952" s="5">
        <f>VLOOKUP(H952,Tabela1[],2,FALSE)*G952</f>
        <v>190.75</v>
      </c>
      <c r="J952" s="6">
        <f>IFERROR(G952/VLOOKUP(H952,Tabela1[],3,FALSE),"")</f>
        <v>0.65876152832674584</v>
      </c>
      <c r="K952" s="11" cm="1">
        <f t="array" ref="K952">VLOOKUP(MAX(_xlfn._xlws.FILTER(Tabela3[data],Tabela3[data]&lt;=Tabela2[[#This Row],[data]])),Tabela3[],2,FALSE)</f>
        <v>10.7</v>
      </c>
    </row>
    <row r="953" spans="5:11" x14ac:dyDescent="0.35">
      <c r="E953" s="4">
        <v>45716</v>
      </c>
      <c r="F953" s="3">
        <v>3</v>
      </c>
      <c r="G953" s="3">
        <v>180</v>
      </c>
      <c r="H953" s="7" t="s">
        <v>43</v>
      </c>
      <c r="I953" s="5">
        <f>VLOOKUP(H953,Tabela1[],2,FALSE)*G953</f>
        <v>0</v>
      </c>
      <c r="J953" s="6" t="str">
        <f>IFERROR(G953/VLOOKUP(H953,Tabela1[],3,FALSE),"")</f>
        <v/>
      </c>
      <c r="K953" s="11" cm="1">
        <f t="array" ref="K953">VLOOKUP(MAX(_xlfn._xlws.FILTER(Tabela3[data],Tabela3[data]&lt;=Tabela2[[#This Row],[data]])),Tabela3[],2,FALSE)</f>
        <v>10.7</v>
      </c>
    </row>
    <row r="954" spans="5:11" x14ac:dyDescent="0.35">
      <c r="E954" s="4">
        <v>45716</v>
      </c>
      <c r="F954" s="3">
        <v>3</v>
      </c>
      <c r="G954" s="3">
        <v>15</v>
      </c>
      <c r="H954" s="7" t="s">
        <v>16</v>
      </c>
      <c r="I954" s="5">
        <f>VLOOKUP(H954,Tabela1[],2,FALSE)*G954</f>
        <v>51.9</v>
      </c>
      <c r="J954" s="6" t="str">
        <f>IFERROR(G954/VLOOKUP(H954,Tabela1[],3,FALSE),"")</f>
        <v/>
      </c>
      <c r="K954" s="11" cm="1">
        <f t="array" ref="K954">VLOOKUP(MAX(_xlfn._xlws.FILTER(Tabela3[data],Tabela3[data]&lt;=Tabela2[[#This Row],[data]])),Tabela3[],2,FALSE)</f>
        <v>10.7</v>
      </c>
    </row>
    <row r="955" spans="5:11" x14ac:dyDescent="0.35">
      <c r="E955" s="4">
        <v>45716</v>
      </c>
      <c r="F955" s="3">
        <v>3</v>
      </c>
      <c r="G955" s="3">
        <v>8</v>
      </c>
      <c r="H955" s="7" t="s">
        <v>55</v>
      </c>
      <c r="I955" s="5">
        <f>VLOOKUP(H955,Tabela1[],2,FALSE)*G955</f>
        <v>0</v>
      </c>
      <c r="J955" s="6" t="str">
        <f>IFERROR(G955/VLOOKUP(H955,Tabela1[],3,FALSE),"")</f>
        <v/>
      </c>
      <c r="K955" s="11" cm="1">
        <f t="array" ref="K955">VLOOKUP(MAX(_xlfn._xlws.FILTER(Tabela3[data],Tabela3[data]&lt;=Tabela2[[#This Row],[data]])),Tabela3[],2,FALSE)</f>
        <v>10.7</v>
      </c>
    </row>
    <row r="956" spans="5:11" x14ac:dyDescent="0.35">
      <c r="E956" s="4">
        <v>45716</v>
      </c>
      <c r="F956" s="3">
        <v>4</v>
      </c>
      <c r="G956" s="3">
        <v>8</v>
      </c>
      <c r="H956" s="7" t="s">
        <v>55</v>
      </c>
      <c r="I956" s="5">
        <f>VLOOKUP(H956,Tabela1[],2,FALSE)*G956</f>
        <v>0</v>
      </c>
      <c r="J956" s="6" t="str">
        <f>IFERROR(G956/VLOOKUP(H956,Tabela1[],3,FALSE),"")</f>
        <v/>
      </c>
      <c r="K956" s="11" cm="1">
        <f t="array" ref="K956">VLOOKUP(MAX(_xlfn._xlws.FILTER(Tabela3[data],Tabela3[data]&lt;=Tabela2[[#This Row],[data]])),Tabela3[],2,FALSE)</f>
        <v>10.7</v>
      </c>
    </row>
    <row r="957" spans="5:11" x14ac:dyDescent="0.35">
      <c r="E957" s="4">
        <v>45717</v>
      </c>
      <c r="F957" s="3">
        <v>1</v>
      </c>
      <c r="G957" s="3">
        <v>8</v>
      </c>
      <c r="H957" s="7" t="s">
        <v>55</v>
      </c>
      <c r="I957" s="5">
        <f>VLOOKUP(H957,Tabela1[],2,FALSE)*G957</f>
        <v>0</v>
      </c>
      <c r="J957" s="6" t="str">
        <f>IFERROR(G957/VLOOKUP(H957,Tabela1[],3,FALSE),"")</f>
        <v/>
      </c>
      <c r="K957" s="11" cm="1">
        <f t="array" ref="K957">VLOOKUP(MAX(_xlfn._xlws.FILTER(Tabela3[data],Tabela3[data]&lt;=Tabela2[[#This Row],[data]])),Tabela3[],2,FALSE)</f>
        <v>10.7</v>
      </c>
    </row>
    <row r="958" spans="5:11" x14ac:dyDescent="0.35">
      <c r="E958" s="4">
        <v>45717</v>
      </c>
      <c r="F958" s="3">
        <v>2</v>
      </c>
      <c r="G958" s="3">
        <v>6</v>
      </c>
      <c r="H958" s="7" t="s">
        <v>41</v>
      </c>
      <c r="I958" s="5">
        <f>VLOOKUP(H958,Tabela1[],2,FALSE)*G958</f>
        <v>0</v>
      </c>
      <c r="J958" s="6" t="str">
        <f>IFERROR(G958/VLOOKUP(H958,Tabela1[],3,FALSE),"")</f>
        <v/>
      </c>
      <c r="K958" s="11" cm="1">
        <f t="array" ref="K958">VLOOKUP(MAX(_xlfn._xlws.FILTER(Tabela3[data],Tabela3[data]&lt;=Tabela2[[#This Row],[data]])),Tabela3[],2,FALSE)</f>
        <v>10.7</v>
      </c>
    </row>
    <row r="959" spans="5:11" x14ac:dyDescent="0.35">
      <c r="E959" s="4">
        <v>45717</v>
      </c>
      <c r="F959" s="3">
        <v>2</v>
      </c>
      <c r="G959" s="3">
        <v>60</v>
      </c>
      <c r="H959" s="7" t="s">
        <v>8</v>
      </c>
      <c r="I959" s="5">
        <f>VLOOKUP(H959,Tabela1[],2,FALSE)*G959</f>
        <v>228.9</v>
      </c>
      <c r="J959" s="6">
        <f>IFERROR(G959/VLOOKUP(H959,Tabela1[],3,FALSE),"")</f>
        <v>0.79051383399209496</v>
      </c>
      <c r="K959" s="11" cm="1">
        <f t="array" ref="K959">VLOOKUP(MAX(_xlfn._xlws.FILTER(Tabela3[data],Tabela3[data]&lt;=Tabela2[[#This Row],[data]])),Tabela3[],2,FALSE)</f>
        <v>10.7</v>
      </c>
    </row>
    <row r="960" spans="5:11" x14ac:dyDescent="0.35">
      <c r="E960" s="4">
        <v>45717</v>
      </c>
      <c r="F960" s="3">
        <v>3</v>
      </c>
      <c r="G960" s="3">
        <v>180</v>
      </c>
      <c r="H960" s="7" t="s">
        <v>45</v>
      </c>
      <c r="I960" s="5">
        <f>VLOOKUP(H960,Tabela1[],2,FALSE)*G960</f>
        <v>0</v>
      </c>
      <c r="J960" s="6" t="str">
        <f>IFERROR(G960/VLOOKUP(H960,Tabela1[],3,FALSE),"")</f>
        <v/>
      </c>
      <c r="K960" s="11" cm="1">
        <f t="array" ref="K960">VLOOKUP(MAX(_xlfn._xlws.FILTER(Tabela3[data],Tabela3[data]&lt;=Tabela2[[#This Row],[data]])),Tabela3[],2,FALSE)</f>
        <v>10.7</v>
      </c>
    </row>
    <row r="961" spans="5:11" x14ac:dyDescent="0.35">
      <c r="E961" s="4">
        <v>45717</v>
      </c>
      <c r="F961" s="3">
        <v>4</v>
      </c>
      <c r="G961" s="3">
        <v>8</v>
      </c>
      <c r="H961" s="7" t="s">
        <v>55</v>
      </c>
      <c r="I961" s="5">
        <f>VLOOKUP(H961,Tabela1[],2,FALSE)*G961</f>
        <v>0</v>
      </c>
      <c r="J961" s="6" t="str">
        <f>IFERROR(G961/VLOOKUP(H961,Tabela1[],3,FALSE),"")</f>
        <v/>
      </c>
      <c r="K961" s="11" cm="1">
        <f t="array" ref="K961">VLOOKUP(MAX(_xlfn._xlws.FILTER(Tabela3[data],Tabela3[data]&lt;=Tabela2[[#This Row],[data]])),Tabela3[],2,FALSE)</f>
        <v>10.7</v>
      </c>
    </row>
    <row r="962" spans="5:11" x14ac:dyDescent="0.35">
      <c r="E962" s="4">
        <v>45717</v>
      </c>
      <c r="F962" s="3">
        <v>4</v>
      </c>
      <c r="G962" s="3">
        <v>222</v>
      </c>
      <c r="H962" s="7" t="s">
        <v>23</v>
      </c>
      <c r="I962" s="5">
        <f>VLOOKUP(H962,Tabela1[],2,FALSE)*G962</f>
        <v>0</v>
      </c>
      <c r="J962" s="6">
        <f>IFERROR(G962/VLOOKUP(H962,Tabela1[],3,FALSE),"")</f>
        <v>1.0788336933045357</v>
      </c>
      <c r="K962" s="11" cm="1">
        <f t="array" ref="K962">VLOOKUP(MAX(_xlfn._xlws.FILTER(Tabela3[data],Tabela3[data]&lt;=Tabela2[[#This Row],[data]])),Tabela3[],2,FALSE)</f>
        <v>10.7</v>
      </c>
    </row>
    <row r="963" spans="5:11" x14ac:dyDescent="0.35">
      <c r="E963" s="4">
        <v>45718</v>
      </c>
      <c r="F963" s="3">
        <v>1</v>
      </c>
      <c r="G963" s="3">
        <v>3</v>
      </c>
      <c r="H963" s="7" t="s">
        <v>55</v>
      </c>
      <c r="I963" s="5">
        <f>VLOOKUP(H963,Tabela1[],2,FALSE)*G963</f>
        <v>0</v>
      </c>
      <c r="J963" s="6" t="str">
        <f>IFERROR(G963/VLOOKUP(H963,Tabela1[],3,FALSE),"")</f>
        <v/>
      </c>
      <c r="K963" s="11" cm="1">
        <f t="array" ref="K963">VLOOKUP(MAX(_xlfn._xlws.FILTER(Tabela3[data],Tabela3[data]&lt;=Tabela2[[#This Row],[data]])),Tabela3[],2,FALSE)</f>
        <v>10.7</v>
      </c>
    </row>
    <row r="964" spans="5:11" x14ac:dyDescent="0.35">
      <c r="E964" s="4">
        <v>45718</v>
      </c>
      <c r="F964" s="3">
        <v>1</v>
      </c>
      <c r="G964" s="3">
        <v>100</v>
      </c>
      <c r="H964" s="7" t="s">
        <v>23</v>
      </c>
      <c r="I964" s="5">
        <f>VLOOKUP(H964,Tabela1[],2,FALSE)*G964</f>
        <v>0</v>
      </c>
      <c r="J964" s="6">
        <f>IFERROR(G964/VLOOKUP(H964,Tabela1[],3,FALSE),"")</f>
        <v>0.48596112311015122</v>
      </c>
      <c r="K964" s="11" cm="1">
        <f t="array" ref="K964">VLOOKUP(MAX(_xlfn._xlws.FILTER(Tabela3[data],Tabela3[data]&lt;=Tabela2[[#This Row],[data]])),Tabela3[],2,FALSE)</f>
        <v>10.7</v>
      </c>
    </row>
    <row r="965" spans="5:11" x14ac:dyDescent="0.35">
      <c r="E965" s="4">
        <v>45718</v>
      </c>
      <c r="F965" s="3">
        <v>2</v>
      </c>
      <c r="G965" s="3">
        <v>47</v>
      </c>
      <c r="H965" s="7" t="s">
        <v>45</v>
      </c>
      <c r="I965" s="5">
        <f>VLOOKUP(H965,Tabela1[],2,FALSE)*G965</f>
        <v>0</v>
      </c>
      <c r="J965" s="6" t="str">
        <f>IFERROR(G965/VLOOKUP(H965,Tabela1[],3,FALSE),"")</f>
        <v/>
      </c>
      <c r="K965" s="11" cm="1">
        <f t="array" ref="K965">VLOOKUP(MAX(_xlfn._xlws.FILTER(Tabela3[data],Tabela3[data]&lt;=Tabela2[[#This Row],[data]])),Tabela3[],2,FALSE)</f>
        <v>10.7</v>
      </c>
    </row>
    <row r="966" spans="5:11" x14ac:dyDescent="0.35">
      <c r="E966" s="4">
        <v>45718</v>
      </c>
      <c r="F966" s="3">
        <v>2</v>
      </c>
      <c r="G966" s="3">
        <v>6</v>
      </c>
      <c r="H966" s="7" t="s">
        <v>41</v>
      </c>
      <c r="I966" s="5">
        <f>VLOOKUP(H966,Tabela1[],2,FALSE)*G966</f>
        <v>0</v>
      </c>
      <c r="J966" s="6" t="str">
        <f>IFERROR(G966/VLOOKUP(H966,Tabela1[],3,FALSE),"")</f>
        <v/>
      </c>
      <c r="K966" s="11" cm="1">
        <f t="array" ref="K966">VLOOKUP(MAX(_xlfn._xlws.FILTER(Tabela3[data],Tabela3[data]&lt;=Tabela2[[#This Row],[data]])),Tabela3[],2,FALSE)</f>
        <v>10.7</v>
      </c>
    </row>
    <row r="967" spans="5:11" x14ac:dyDescent="0.35">
      <c r="E967" s="4">
        <v>45718</v>
      </c>
      <c r="F967" s="3">
        <v>2</v>
      </c>
      <c r="G967" s="3">
        <v>30</v>
      </c>
      <c r="H967" s="7" t="s">
        <v>8</v>
      </c>
      <c r="I967" s="5">
        <f>VLOOKUP(H967,Tabela1[],2,FALSE)*G967</f>
        <v>114.45</v>
      </c>
      <c r="J967" s="6">
        <f>IFERROR(G967/VLOOKUP(H967,Tabela1[],3,FALSE),"")</f>
        <v>0.39525691699604748</v>
      </c>
      <c r="K967" s="11" cm="1">
        <f t="array" ref="K967">VLOOKUP(MAX(_xlfn._xlws.FILTER(Tabela3[data],Tabela3[data]&lt;=Tabela2[[#This Row],[data]])),Tabela3[],2,FALSE)</f>
        <v>10.7</v>
      </c>
    </row>
    <row r="968" spans="5:11" x14ac:dyDescent="0.35">
      <c r="E968" s="4">
        <v>45718</v>
      </c>
      <c r="F968" s="3">
        <v>3</v>
      </c>
      <c r="G968" s="3">
        <v>180</v>
      </c>
      <c r="H968" s="7" t="s">
        <v>85</v>
      </c>
      <c r="I968" s="5">
        <f>VLOOKUP(H968,Tabela1[],2,FALSE)*G968</f>
        <v>0</v>
      </c>
      <c r="J968" s="6" t="str">
        <f>IFERROR(G968/VLOOKUP(H968,Tabela1[],3,FALSE),"")</f>
        <v/>
      </c>
      <c r="K968" s="11" cm="1">
        <f t="array" ref="K968">VLOOKUP(MAX(_xlfn._xlws.FILTER(Tabela3[data],Tabela3[data]&lt;=Tabela2[[#This Row],[data]])),Tabela3[],2,FALSE)</f>
        <v>10.7</v>
      </c>
    </row>
    <row r="969" spans="5:11" x14ac:dyDescent="0.35">
      <c r="E969" s="4">
        <v>45718</v>
      </c>
      <c r="F969" s="3">
        <v>3</v>
      </c>
      <c r="G969" s="3">
        <v>2</v>
      </c>
      <c r="H969" s="7" t="s">
        <v>55</v>
      </c>
      <c r="I969" s="5">
        <f>VLOOKUP(H969,Tabela1[],2,FALSE)*G969</f>
        <v>0</v>
      </c>
      <c r="J969" s="6" t="str">
        <f>IFERROR(G969/VLOOKUP(H969,Tabela1[],3,FALSE),"")</f>
        <v/>
      </c>
      <c r="K969" s="11" cm="1">
        <f t="array" ref="K969">VLOOKUP(MAX(_xlfn._xlws.FILTER(Tabela3[data],Tabela3[data]&lt;=Tabela2[[#This Row],[data]])),Tabela3[],2,FALSE)</f>
        <v>10.7</v>
      </c>
    </row>
    <row r="970" spans="5:11" x14ac:dyDescent="0.35">
      <c r="E970" s="4">
        <v>45718</v>
      </c>
      <c r="F970" s="3">
        <v>3</v>
      </c>
      <c r="G970" s="3">
        <v>12</v>
      </c>
      <c r="H970" s="7" t="s">
        <v>58</v>
      </c>
      <c r="I970" s="5">
        <f>VLOOKUP(H970,Tabela1[],2,FALSE)*G970</f>
        <v>0</v>
      </c>
      <c r="J970" s="6" t="str">
        <f>IFERROR(G970/VLOOKUP(H970,Tabela1[],3,FALSE),"")</f>
        <v/>
      </c>
      <c r="K970" s="11" cm="1">
        <f t="array" ref="K970">VLOOKUP(MAX(_xlfn._xlws.FILTER(Tabela3[data],Tabela3[data]&lt;=Tabela2[[#This Row],[data]])),Tabela3[],2,FALSE)</f>
        <v>10.7</v>
      </c>
    </row>
    <row r="971" spans="5:11" x14ac:dyDescent="0.35">
      <c r="E971" s="4">
        <v>45718</v>
      </c>
      <c r="F971" s="3">
        <v>4</v>
      </c>
      <c r="G971" s="3">
        <v>5</v>
      </c>
      <c r="H971" s="7" t="s">
        <v>55</v>
      </c>
      <c r="I971" s="5">
        <f>VLOOKUP(H971,Tabela1[],2,FALSE)*G971</f>
        <v>0</v>
      </c>
      <c r="J971" s="6" t="str">
        <f>IFERROR(G971/VLOOKUP(H971,Tabela1[],3,FALSE),"")</f>
        <v/>
      </c>
      <c r="K971" s="11" cm="1">
        <f t="array" ref="K971">VLOOKUP(MAX(_xlfn._xlws.FILTER(Tabela3[data],Tabela3[data]&lt;=Tabela2[[#This Row],[data]])),Tabela3[],2,FALSE)</f>
        <v>10.7</v>
      </c>
    </row>
    <row r="972" spans="5:11" x14ac:dyDescent="0.35">
      <c r="E972" s="4">
        <v>45718</v>
      </c>
      <c r="F972" s="3">
        <v>4</v>
      </c>
      <c r="G972" s="3">
        <v>200</v>
      </c>
      <c r="H972" s="7" t="s">
        <v>23</v>
      </c>
      <c r="I972" s="5">
        <f>VLOOKUP(H972,Tabela1[],2,FALSE)*G972</f>
        <v>0</v>
      </c>
      <c r="J972" s="6">
        <f>IFERROR(G972/VLOOKUP(H972,Tabela1[],3,FALSE),"")</f>
        <v>0.97192224622030243</v>
      </c>
      <c r="K972" s="11" cm="1">
        <f t="array" ref="K972">VLOOKUP(MAX(_xlfn._xlws.FILTER(Tabela3[data],Tabela3[data]&lt;=Tabela2[[#This Row],[data]])),Tabela3[],2,FALSE)</f>
        <v>10.7</v>
      </c>
    </row>
    <row r="973" spans="5:11" x14ac:dyDescent="0.35">
      <c r="E973" s="4">
        <v>45718</v>
      </c>
      <c r="F973" s="3">
        <v>4</v>
      </c>
      <c r="G973" s="3">
        <v>20</v>
      </c>
      <c r="H973" s="7" t="s">
        <v>47</v>
      </c>
      <c r="I973" s="5">
        <f>VLOOKUP(H973,Tabela1[],2,FALSE)*G973</f>
        <v>0</v>
      </c>
      <c r="J973" s="6" t="str">
        <f>IFERROR(G973/VLOOKUP(H973,Tabela1[],3,FALSE),"")</f>
        <v/>
      </c>
      <c r="K973" s="11" cm="1">
        <f t="array" ref="K973">VLOOKUP(MAX(_xlfn._xlws.FILTER(Tabela3[data],Tabela3[data]&lt;=Tabela2[[#This Row],[data]])),Tabela3[],2,FALSE)</f>
        <v>10.7</v>
      </c>
    </row>
    <row r="974" spans="5:11" x14ac:dyDescent="0.35">
      <c r="E974" s="4">
        <v>45719</v>
      </c>
      <c r="F974" s="3">
        <v>1</v>
      </c>
      <c r="G974" s="3">
        <v>165</v>
      </c>
      <c r="H974" s="7" t="s">
        <v>23</v>
      </c>
      <c r="I974" s="5">
        <f>VLOOKUP(H974,Tabela1[],2,FALSE)*G974</f>
        <v>0</v>
      </c>
      <c r="J974" s="6">
        <f>IFERROR(G974/VLOOKUP(H974,Tabela1[],3,FALSE),"")</f>
        <v>0.80183585313174943</v>
      </c>
      <c r="K974" s="11" cm="1">
        <f t="array" ref="K974">VLOOKUP(MAX(_xlfn._xlws.FILTER(Tabela3[data],Tabela3[data]&lt;=Tabela2[[#This Row],[data]])),Tabela3[],2,FALSE)</f>
        <v>10.7</v>
      </c>
    </row>
    <row r="975" spans="5:11" x14ac:dyDescent="0.35">
      <c r="E975" s="4">
        <v>45719</v>
      </c>
      <c r="F975" s="3">
        <v>1</v>
      </c>
      <c r="G975" s="3">
        <v>33</v>
      </c>
      <c r="H975" s="7" t="s">
        <v>43</v>
      </c>
      <c r="I975" s="5">
        <f>VLOOKUP(H975,Tabela1[],2,FALSE)*G975</f>
        <v>0</v>
      </c>
      <c r="J975" s="6" t="str">
        <f>IFERROR(G975/VLOOKUP(H975,Tabela1[],3,FALSE),"")</f>
        <v/>
      </c>
      <c r="K975" s="11" cm="1">
        <f t="array" ref="K975">VLOOKUP(MAX(_xlfn._xlws.FILTER(Tabela3[data],Tabela3[data]&lt;=Tabela2[[#This Row],[data]])),Tabela3[],2,FALSE)</f>
        <v>10.7</v>
      </c>
    </row>
    <row r="976" spans="5:11" x14ac:dyDescent="0.35">
      <c r="E976" s="4">
        <v>45719</v>
      </c>
      <c r="F976" s="3">
        <v>1</v>
      </c>
      <c r="G976" s="3">
        <v>6</v>
      </c>
      <c r="H976" s="7" t="s">
        <v>41</v>
      </c>
      <c r="I976" s="5">
        <f>VLOOKUP(H976,Tabela1[],2,FALSE)*G976</f>
        <v>0</v>
      </c>
      <c r="J976" s="6" t="str">
        <f>IFERROR(G976/VLOOKUP(H976,Tabela1[],3,FALSE),"")</f>
        <v/>
      </c>
      <c r="K976" s="11" cm="1">
        <f t="array" ref="K976">VLOOKUP(MAX(_xlfn._xlws.FILTER(Tabela3[data],Tabela3[data]&lt;=Tabela2[[#This Row],[data]])),Tabela3[],2,FALSE)</f>
        <v>10.7</v>
      </c>
    </row>
    <row r="977" spans="5:11" x14ac:dyDescent="0.35">
      <c r="E977" s="4">
        <v>45719</v>
      </c>
      <c r="F977" s="3">
        <v>3</v>
      </c>
      <c r="G977" s="3">
        <v>180</v>
      </c>
      <c r="H977" s="7" t="s">
        <v>43</v>
      </c>
      <c r="I977" s="5">
        <f>VLOOKUP(H977,Tabela1[],2,FALSE)*G977</f>
        <v>0</v>
      </c>
      <c r="J977" s="6" t="str">
        <f>IFERROR(G977/VLOOKUP(H977,Tabela1[],3,FALSE),"")</f>
        <v/>
      </c>
      <c r="K977" s="11" cm="1">
        <f t="array" ref="K977">VLOOKUP(MAX(_xlfn._xlws.FILTER(Tabela3[data],Tabela3[data]&lt;=Tabela2[[#This Row],[data]])),Tabela3[],2,FALSE)</f>
        <v>10.7</v>
      </c>
    </row>
    <row r="978" spans="5:11" x14ac:dyDescent="0.35">
      <c r="E978" s="4">
        <v>45719</v>
      </c>
      <c r="F978" s="3">
        <v>3</v>
      </c>
      <c r="G978" s="3">
        <v>7</v>
      </c>
      <c r="H978" s="7" t="s">
        <v>55</v>
      </c>
      <c r="I978" s="5">
        <f>VLOOKUP(H978,Tabela1[],2,FALSE)*G978</f>
        <v>0</v>
      </c>
      <c r="J978" s="6" t="str">
        <f>IFERROR(G978/VLOOKUP(H978,Tabela1[],3,FALSE),"")</f>
        <v/>
      </c>
      <c r="K978" s="11" cm="1">
        <f t="array" ref="K978">VLOOKUP(MAX(_xlfn._xlws.FILTER(Tabela3[data],Tabela3[data]&lt;=Tabela2[[#This Row],[data]])),Tabela3[],2,FALSE)</f>
        <v>10.7</v>
      </c>
    </row>
    <row r="979" spans="5:11" x14ac:dyDescent="0.35">
      <c r="E979" s="4">
        <v>45719</v>
      </c>
      <c r="F979" s="3">
        <v>3</v>
      </c>
      <c r="G979" s="3">
        <v>6</v>
      </c>
      <c r="H979" s="7" t="s">
        <v>55</v>
      </c>
      <c r="I979" s="5">
        <f>VLOOKUP(H979,Tabela1[],2,FALSE)*G979</f>
        <v>0</v>
      </c>
      <c r="J979" s="6" t="str">
        <f>IFERROR(G979/VLOOKUP(H979,Tabela1[],3,FALSE),"")</f>
        <v/>
      </c>
      <c r="K979" s="11" cm="1">
        <f t="array" ref="K979">VLOOKUP(MAX(_xlfn._xlws.FILTER(Tabela3[data],Tabela3[data]&lt;=Tabela2[[#This Row],[data]])),Tabela3[],2,FALSE)</f>
        <v>10.7</v>
      </c>
    </row>
    <row r="980" spans="5:11" x14ac:dyDescent="0.35">
      <c r="E980" s="4">
        <v>45719</v>
      </c>
      <c r="F980" s="3">
        <v>4</v>
      </c>
      <c r="G980" s="3">
        <v>7</v>
      </c>
      <c r="H980" s="7" t="s">
        <v>55</v>
      </c>
      <c r="I980" s="5">
        <f>VLOOKUP(H980,Tabela1[],2,FALSE)*G980</f>
        <v>0</v>
      </c>
      <c r="J980" s="6" t="str">
        <f>IFERROR(G980/VLOOKUP(H980,Tabela1[],3,FALSE),"")</f>
        <v/>
      </c>
      <c r="K980" s="11" cm="1">
        <f t="array" ref="K980">VLOOKUP(MAX(_xlfn._xlws.FILTER(Tabela3[data],Tabela3[data]&lt;=Tabela2[[#This Row],[data]])),Tabela3[],2,FALSE)</f>
        <v>10.7</v>
      </c>
    </row>
    <row r="981" spans="5:11" x14ac:dyDescent="0.35">
      <c r="E981" s="4">
        <v>45719</v>
      </c>
      <c r="F981" s="3">
        <v>4</v>
      </c>
      <c r="G981" s="3">
        <v>128</v>
      </c>
      <c r="H981" s="7" t="s">
        <v>23</v>
      </c>
      <c r="I981" s="5">
        <f>VLOOKUP(H981,Tabela1[],2,FALSE)*G981</f>
        <v>0</v>
      </c>
      <c r="J981" s="6">
        <f>IFERROR(G981/VLOOKUP(H981,Tabela1[],3,FALSE),"")</f>
        <v>0.62203023758099352</v>
      </c>
      <c r="K981" s="11" cm="1">
        <f t="array" ref="K981">VLOOKUP(MAX(_xlfn._xlws.FILTER(Tabela3[data],Tabela3[data]&lt;=Tabela2[[#This Row],[data]])),Tabela3[],2,FALSE)</f>
        <v>10.7</v>
      </c>
    </row>
    <row r="982" spans="5:11" x14ac:dyDescent="0.35">
      <c r="E982" s="4">
        <v>45719</v>
      </c>
      <c r="F982" s="3">
        <v>4</v>
      </c>
      <c r="G982" s="3">
        <v>10</v>
      </c>
      <c r="H982" s="7" t="s">
        <v>25</v>
      </c>
      <c r="I982" s="5">
        <f>VLOOKUP(H982,Tabela1[],2,FALSE)*G982</f>
        <v>0</v>
      </c>
      <c r="J982" s="6" t="str">
        <f>IFERROR(G982/VLOOKUP(H982,Tabela1[],3,FALSE),"")</f>
        <v/>
      </c>
      <c r="K982" s="11" cm="1">
        <f t="array" ref="K982">VLOOKUP(MAX(_xlfn._xlws.FILTER(Tabela3[data],Tabela3[data]&lt;=Tabela2[[#This Row],[data]])),Tabela3[],2,FALSE)</f>
        <v>10.7</v>
      </c>
    </row>
    <row r="983" spans="5:11" x14ac:dyDescent="0.35">
      <c r="E983" s="4">
        <v>45720</v>
      </c>
      <c r="F983" s="3">
        <v>1</v>
      </c>
      <c r="G983" s="3">
        <v>1</v>
      </c>
      <c r="H983" s="7" t="s">
        <v>25</v>
      </c>
      <c r="I983" s="5">
        <f>VLOOKUP(H983,Tabela1[],2,FALSE)*G983</f>
        <v>0</v>
      </c>
      <c r="J983" s="6" t="str">
        <f>IFERROR(G983/VLOOKUP(H983,Tabela1[],3,FALSE),"")</f>
        <v/>
      </c>
      <c r="K983" s="11" cm="1">
        <f t="array" ref="K983">VLOOKUP(MAX(_xlfn._xlws.FILTER(Tabela3[data],Tabela3[data]&lt;=Tabela2[[#This Row],[data]])),Tabela3[],2,FALSE)</f>
        <v>10.7</v>
      </c>
    </row>
    <row r="984" spans="5:11" x14ac:dyDescent="0.35">
      <c r="E984" s="4">
        <v>45720</v>
      </c>
      <c r="F984" s="3">
        <v>2</v>
      </c>
      <c r="G984" s="3">
        <v>37</v>
      </c>
      <c r="H984" s="7" t="s">
        <v>8</v>
      </c>
      <c r="I984" s="5">
        <f>VLOOKUP(H984,Tabela1[],2,FALSE)*G984</f>
        <v>141.155</v>
      </c>
      <c r="J984" s="6">
        <f>IFERROR(G984/VLOOKUP(H984,Tabela1[],3,FALSE),"")</f>
        <v>0.48748353096179187</v>
      </c>
      <c r="K984" s="11" cm="1">
        <f t="array" ref="K984">VLOOKUP(MAX(_xlfn._xlws.FILTER(Tabela3[data],Tabela3[data]&lt;=Tabela2[[#This Row],[data]])),Tabela3[],2,FALSE)</f>
        <v>10.7</v>
      </c>
    </row>
    <row r="985" spans="5:11" x14ac:dyDescent="0.35">
      <c r="E985" s="4">
        <v>45720</v>
      </c>
      <c r="F985" s="3">
        <v>3</v>
      </c>
      <c r="G985" s="3">
        <v>180</v>
      </c>
      <c r="H985" s="7" t="s">
        <v>85</v>
      </c>
      <c r="I985" s="5">
        <f>VLOOKUP(H985,Tabela1[],2,FALSE)*G985</f>
        <v>0</v>
      </c>
      <c r="J985" s="6" t="str">
        <f>IFERROR(G985/VLOOKUP(H985,Tabela1[],3,FALSE),"")</f>
        <v/>
      </c>
      <c r="K985" s="11" cm="1">
        <f t="array" ref="K985">VLOOKUP(MAX(_xlfn._xlws.FILTER(Tabela3[data],Tabela3[data]&lt;=Tabela2[[#This Row],[data]])),Tabela3[],2,FALSE)</f>
        <v>10.7</v>
      </c>
    </row>
    <row r="986" spans="5:11" x14ac:dyDescent="0.35">
      <c r="E986" s="4">
        <v>45720</v>
      </c>
      <c r="F986" s="3">
        <v>3</v>
      </c>
      <c r="G986" s="3">
        <v>7</v>
      </c>
      <c r="H986" s="7" t="s">
        <v>25</v>
      </c>
      <c r="I986" s="5">
        <f>VLOOKUP(H986,Tabela1[],2,FALSE)*G986</f>
        <v>0</v>
      </c>
      <c r="J986" s="6" t="str">
        <f>IFERROR(G986/VLOOKUP(H986,Tabela1[],3,FALSE),"")</f>
        <v/>
      </c>
      <c r="K986" s="11" cm="1">
        <f t="array" ref="K986">VLOOKUP(MAX(_xlfn._xlws.FILTER(Tabela3[data],Tabela3[data]&lt;=Tabela2[[#This Row],[data]])),Tabela3[],2,FALSE)</f>
        <v>10.7</v>
      </c>
    </row>
    <row r="987" spans="5:11" x14ac:dyDescent="0.35">
      <c r="E987" s="4">
        <v>45720</v>
      </c>
      <c r="F987" s="3">
        <v>4</v>
      </c>
      <c r="G987" s="3">
        <v>8</v>
      </c>
      <c r="H987" s="7" t="s">
        <v>25</v>
      </c>
      <c r="I987" s="5">
        <f>VLOOKUP(H987,Tabela1[],2,FALSE)*G987</f>
        <v>0</v>
      </c>
      <c r="J987" s="6" t="str">
        <f>IFERROR(G987/VLOOKUP(H987,Tabela1[],3,FALSE),"")</f>
        <v/>
      </c>
      <c r="K987" s="11" cm="1">
        <f t="array" ref="K987">VLOOKUP(MAX(_xlfn._xlws.FILTER(Tabela3[data],Tabela3[data]&lt;=Tabela2[[#This Row],[data]])),Tabela3[],2,FALSE)</f>
        <v>10.7</v>
      </c>
    </row>
    <row r="988" spans="5:11" x14ac:dyDescent="0.35">
      <c r="E988" s="4">
        <v>45720</v>
      </c>
      <c r="F988" s="3">
        <v>4</v>
      </c>
      <c r="G988" s="3">
        <v>101</v>
      </c>
      <c r="H988" s="7" t="s">
        <v>23</v>
      </c>
      <c r="I988" s="5">
        <f>VLOOKUP(H988,Tabela1[],2,FALSE)*G988</f>
        <v>0</v>
      </c>
      <c r="J988" s="6">
        <f>IFERROR(G988/VLOOKUP(H988,Tabela1[],3,FALSE),"")</f>
        <v>0.49082073434125273</v>
      </c>
      <c r="K988" s="11" cm="1">
        <f t="array" ref="K988">VLOOKUP(MAX(_xlfn._xlws.FILTER(Tabela3[data],Tabela3[data]&lt;=Tabela2[[#This Row],[data]])),Tabela3[],2,FALSE)</f>
        <v>10.7</v>
      </c>
    </row>
    <row r="989" spans="5:11" x14ac:dyDescent="0.35">
      <c r="E989" s="4">
        <v>45721</v>
      </c>
      <c r="F989" s="3">
        <v>1</v>
      </c>
      <c r="G989" s="3">
        <v>90</v>
      </c>
      <c r="H989" s="7" t="s">
        <v>23</v>
      </c>
      <c r="I989" s="5">
        <f>VLOOKUP(H989,Tabela1[],2,FALSE)*G989</f>
        <v>0</v>
      </c>
      <c r="J989" s="6">
        <f>IFERROR(G989/VLOOKUP(H989,Tabela1[],3,FALSE),"")</f>
        <v>0.43736501079913609</v>
      </c>
      <c r="K989" s="11" cm="1">
        <f t="array" ref="K989">VLOOKUP(MAX(_xlfn._xlws.FILTER(Tabela3[data],Tabela3[data]&lt;=Tabela2[[#This Row],[data]])),Tabela3[],2,FALSE)</f>
        <v>10.7</v>
      </c>
    </row>
    <row r="990" spans="5:11" x14ac:dyDescent="0.35">
      <c r="E990" s="4">
        <v>45721</v>
      </c>
      <c r="F990" s="3">
        <v>1</v>
      </c>
      <c r="G990" s="3">
        <v>25</v>
      </c>
      <c r="H990" s="7" t="s">
        <v>85</v>
      </c>
      <c r="I990" s="5">
        <f>VLOOKUP(H990,Tabela1[],2,FALSE)*G990</f>
        <v>0</v>
      </c>
      <c r="J990" s="6" t="str">
        <f>IFERROR(G990/VLOOKUP(H990,Tabela1[],3,FALSE),"")</f>
        <v/>
      </c>
      <c r="K990" s="11" cm="1">
        <f t="array" ref="K990">VLOOKUP(MAX(_xlfn._xlws.FILTER(Tabela3[data],Tabela3[data]&lt;=Tabela2[[#This Row],[data]])),Tabela3[],2,FALSE)</f>
        <v>10.7</v>
      </c>
    </row>
    <row r="991" spans="5:11" x14ac:dyDescent="0.35">
      <c r="E991" s="4">
        <v>45721</v>
      </c>
      <c r="F991" s="3">
        <v>2</v>
      </c>
      <c r="G991" s="3">
        <v>61</v>
      </c>
      <c r="H991" s="7" t="s">
        <v>54</v>
      </c>
      <c r="I991" s="5">
        <f>VLOOKUP(H991,Tabela1[],2,FALSE)*G991</f>
        <v>0</v>
      </c>
      <c r="J991" s="6" t="str">
        <f>IFERROR(G991/VLOOKUP(H991,Tabela1[],3,FALSE),"")</f>
        <v/>
      </c>
      <c r="K991" s="11" cm="1">
        <f t="array" ref="K991">VLOOKUP(MAX(_xlfn._xlws.FILTER(Tabela3[data],Tabela3[data]&lt;=Tabela2[[#This Row],[data]])),Tabela3[],2,FALSE)</f>
        <v>10.7</v>
      </c>
    </row>
    <row r="992" spans="5:11" x14ac:dyDescent="0.35">
      <c r="E992" s="4">
        <v>45721</v>
      </c>
      <c r="F992" s="3">
        <v>3</v>
      </c>
      <c r="G992" s="3">
        <v>200</v>
      </c>
      <c r="H992" s="7" t="s">
        <v>43</v>
      </c>
      <c r="I992" s="5">
        <f>VLOOKUP(H992,Tabela1[],2,FALSE)*G992</f>
        <v>0</v>
      </c>
      <c r="J992" s="6" t="str">
        <f>IFERROR(G992/VLOOKUP(H992,Tabela1[],3,FALSE),"")</f>
        <v/>
      </c>
      <c r="K992" s="11" cm="1">
        <f t="array" ref="K992">VLOOKUP(MAX(_xlfn._xlws.FILTER(Tabela3[data],Tabela3[data]&lt;=Tabela2[[#This Row],[data]])),Tabela3[],2,FALSE)</f>
        <v>10.7</v>
      </c>
    </row>
    <row r="993" spans="5:11" x14ac:dyDescent="0.35">
      <c r="E993" s="4">
        <v>45721</v>
      </c>
      <c r="F993" s="3">
        <v>3</v>
      </c>
      <c r="G993" s="3">
        <v>6</v>
      </c>
      <c r="H993" s="7" t="s">
        <v>25</v>
      </c>
      <c r="I993" s="5">
        <f>VLOOKUP(H993,Tabela1[],2,FALSE)*G993</f>
        <v>0</v>
      </c>
      <c r="J993" s="6" t="str">
        <f>IFERROR(G993/VLOOKUP(H993,Tabela1[],3,FALSE),"")</f>
        <v/>
      </c>
      <c r="K993" s="11" cm="1">
        <f t="array" ref="K993">VLOOKUP(MAX(_xlfn._xlws.FILTER(Tabela3[data],Tabela3[data]&lt;=Tabela2[[#This Row],[data]])),Tabela3[],2,FALSE)</f>
        <v>10.7</v>
      </c>
    </row>
    <row r="994" spans="5:11" x14ac:dyDescent="0.35">
      <c r="E994" s="4">
        <v>45721</v>
      </c>
      <c r="F994" s="3">
        <v>4</v>
      </c>
      <c r="G994" s="3">
        <v>4</v>
      </c>
      <c r="H994" s="7" t="s">
        <v>25</v>
      </c>
      <c r="I994" s="5">
        <f>VLOOKUP(H994,Tabela1[],2,FALSE)*G994</f>
        <v>0</v>
      </c>
      <c r="J994" s="6" t="str">
        <f>IFERROR(G994/VLOOKUP(H994,Tabela1[],3,FALSE),"")</f>
        <v/>
      </c>
      <c r="K994" s="11" cm="1">
        <f t="array" ref="K994">VLOOKUP(MAX(_xlfn._xlws.FILTER(Tabela3[data],Tabela3[data]&lt;=Tabela2[[#This Row],[data]])),Tabela3[],2,FALSE)</f>
        <v>10.7</v>
      </c>
    </row>
    <row r="995" spans="5:11" x14ac:dyDescent="0.35">
      <c r="E995" s="4">
        <v>45721</v>
      </c>
      <c r="F995" s="3">
        <v>4</v>
      </c>
      <c r="G995" s="3">
        <v>154</v>
      </c>
      <c r="H995" s="7" t="s">
        <v>23</v>
      </c>
      <c r="I995" s="5">
        <f>VLOOKUP(H995,Tabela1[],2,FALSE)*G995</f>
        <v>0</v>
      </c>
      <c r="J995" s="6">
        <f>IFERROR(G995/VLOOKUP(H995,Tabela1[],3,FALSE),"")</f>
        <v>0.74838012958963285</v>
      </c>
      <c r="K995" s="11" cm="1">
        <f t="array" ref="K995">VLOOKUP(MAX(_xlfn._xlws.FILTER(Tabela3[data],Tabela3[data]&lt;=Tabela2[[#This Row],[data]])),Tabela3[],2,FALSE)</f>
        <v>10.7</v>
      </c>
    </row>
    <row r="996" spans="5:11" x14ac:dyDescent="0.35">
      <c r="E996" s="4">
        <v>45722</v>
      </c>
      <c r="F996" s="3">
        <v>1</v>
      </c>
      <c r="G996" s="3">
        <v>5</v>
      </c>
      <c r="H996" s="7" t="s">
        <v>25</v>
      </c>
      <c r="I996" s="5">
        <f>VLOOKUP(H996,Tabela1[],2,FALSE)*G996</f>
        <v>0</v>
      </c>
      <c r="J996" s="6" t="str">
        <f>IFERROR(G996/VLOOKUP(H996,Tabela1[],3,FALSE),"")</f>
        <v/>
      </c>
      <c r="K996" s="11" cm="1">
        <f t="array" ref="K996">VLOOKUP(MAX(_xlfn._xlws.FILTER(Tabela3[data],Tabela3[data]&lt;=Tabela2[[#This Row],[data]])),Tabela3[],2,FALSE)</f>
        <v>10.7</v>
      </c>
    </row>
    <row r="997" spans="5:11" x14ac:dyDescent="0.35">
      <c r="E997" s="4">
        <v>45722</v>
      </c>
      <c r="F997" s="3">
        <v>1</v>
      </c>
      <c r="G997" s="3">
        <v>117</v>
      </c>
      <c r="H997" s="7" t="s">
        <v>30</v>
      </c>
      <c r="I997" s="5">
        <f>VLOOKUP(H997,Tabela1[],2,FALSE)*G997</f>
        <v>0</v>
      </c>
      <c r="J997" s="6" t="str">
        <f>IFERROR(G997/VLOOKUP(H997,Tabela1[],3,FALSE),"")</f>
        <v/>
      </c>
      <c r="K997" s="11" cm="1">
        <f t="array" ref="K997">VLOOKUP(MAX(_xlfn._xlws.FILTER(Tabela3[data],Tabela3[data]&lt;=Tabela2[[#This Row],[data]])),Tabela3[],2,FALSE)</f>
        <v>10.7</v>
      </c>
    </row>
    <row r="998" spans="5:11" x14ac:dyDescent="0.35">
      <c r="E998" s="4">
        <v>45722</v>
      </c>
      <c r="F998" s="3">
        <v>2</v>
      </c>
      <c r="G998" s="3">
        <v>61</v>
      </c>
      <c r="H998" s="7" t="s">
        <v>85</v>
      </c>
      <c r="I998" s="5">
        <f>VLOOKUP(H998,Tabela1[],2,FALSE)*G998</f>
        <v>0</v>
      </c>
      <c r="J998" s="6" t="str">
        <f>IFERROR(G998/VLOOKUP(H998,Tabela1[],3,FALSE),"")</f>
        <v/>
      </c>
      <c r="K998" s="11" cm="1">
        <f t="array" ref="K998">VLOOKUP(MAX(_xlfn._xlws.FILTER(Tabela3[data],Tabela3[data]&lt;=Tabela2[[#This Row],[data]])),Tabela3[],2,FALSE)</f>
        <v>10.7</v>
      </c>
    </row>
    <row r="999" spans="5:11" x14ac:dyDescent="0.35">
      <c r="E999" s="4">
        <v>45722</v>
      </c>
      <c r="F999" s="3">
        <v>2</v>
      </c>
      <c r="G999" s="3">
        <v>40</v>
      </c>
      <c r="H999" s="7" t="s">
        <v>8</v>
      </c>
      <c r="I999" s="5">
        <f>VLOOKUP(H999,Tabela1[],2,FALSE)*G999</f>
        <v>152.6</v>
      </c>
      <c r="J999" s="6">
        <f>IFERROR(G999/VLOOKUP(H999,Tabela1[],3,FALSE),"")</f>
        <v>0.5270092226613966</v>
      </c>
      <c r="K999" s="11" cm="1">
        <f t="array" ref="K999">VLOOKUP(MAX(_xlfn._xlws.FILTER(Tabela3[data],Tabela3[data]&lt;=Tabela2[[#This Row],[data]])),Tabela3[],2,FALSE)</f>
        <v>10.7</v>
      </c>
    </row>
    <row r="1000" spans="5:11" x14ac:dyDescent="0.35">
      <c r="E1000" s="4">
        <v>45722</v>
      </c>
      <c r="F1000" s="3">
        <v>3</v>
      </c>
      <c r="G1000" s="3">
        <v>200</v>
      </c>
      <c r="H1000" s="7" t="s">
        <v>85</v>
      </c>
      <c r="I1000" s="5">
        <f>VLOOKUP(H1000,Tabela1[],2,FALSE)*G1000</f>
        <v>0</v>
      </c>
      <c r="J1000" s="6" t="str">
        <f>IFERROR(G1000/VLOOKUP(H1000,Tabela1[],3,FALSE),"")</f>
        <v/>
      </c>
      <c r="K1000" s="11" cm="1">
        <f t="array" ref="K1000">VLOOKUP(MAX(_xlfn._xlws.FILTER(Tabela3[data],Tabela3[data]&lt;=Tabela2[[#This Row],[data]])),Tabela3[],2,FALSE)</f>
        <v>10.7</v>
      </c>
    </row>
    <row r="1001" spans="5:11" x14ac:dyDescent="0.35">
      <c r="E1001" s="4">
        <v>45723</v>
      </c>
      <c r="F1001" s="3">
        <v>1</v>
      </c>
      <c r="G1001" s="3">
        <v>4</v>
      </c>
      <c r="H1001" s="7" t="s">
        <v>25</v>
      </c>
      <c r="I1001" s="5">
        <f>VLOOKUP(H1001,Tabela1[],2,FALSE)*G1001</f>
        <v>0</v>
      </c>
      <c r="J1001" s="6" t="str">
        <f>IFERROR(G1001/VLOOKUP(H1001,Tabela1[],3,FALSE),"")</f>
        <v/>
      </c>
      <c r="K1001" s="11" cm="1">
        <f t="array" ref="K1001">VLOOKUP(MAX(_xlfn._xlws.FILTER(Tabela3[data],Tabela3[data]&lt;=Tabela2[[#This Row],[data]])),Tabela3[],2,FALSE)</f>
        <v>10.7</v>
      </c>
    </row>
    <row r="1002" spans="5:11" x14ac:dyDescent="0.35">
      <c r="E1002" s="4">
        <v>45723</v>
      </c>
      <c r="F1002" s="3">
        <v>1</v>
      </c>
      <c r="G1002" s="3">
        <v>35</v>
      </c>
      <c r="H1002" s="7" t="s">
        <v>30</v>
      </c>
      <c r="I1002" s="5">
        <f>VLOOKUP(H1002,Tabela1[],2,FALSE)*G1002</f>
        <v>0</v>
      </c>
      <c r="J1002" s="6" t="str">
        <f>IFERROR(G1002/VLOOKUP(H1002,Tabela1[],3,FALSE),"")</f>
        <v/>
      </c>
      <c r="K1002" s="11" cm="1">
        <f t="array" ref="K1002">VLOOKUP(MAX(_xlfn._xlws.FILTER(Tabela3[data],Tabela3[data]&lt;=Tabela2[[#This Row],[data]])),Tabela3[],2,FALSE)</f>
        <v>10.7</v>
      </c>
    </row>
    <row r="1003" spans="5:11" x14ac:dyDescent="0.35">
      <c r="E1003" s="4">
        <v>45723</v>
      </c>
      <c r="F1003" s="3">
        <v>2</v>
      </c>
      <c r="G1003" s="3">
        <v>61</v>
      </c>
      <c r="H1003" s="7" t="s">
        <v>54</v>
      </c>
      <c r="I1003" s="5">
        <f>VLOOKUP(H1003,Tabela1[],2,FALSE)*G1003</f>
        <v>0</v>
      </c>
      <c r="J1003" s="6" t="str">
        <f>IFERROR(G1003/VLOOKUP(H1003,Tabela1[],3,FALSE),"")</f>
        <v/>
      </c>
      <c r="K1003" s="11" cm="1">
        <f t="array" ref="K1003">VLOOKUP(MAX(_xlfn._xlws.FILTER(Tabela3[data],Tabela3[data]&lt;=Tabela2[[#This Row],[data]])),Tabela3[],2,FALSE)</f>
        <v>10.7</v>
      </c>
    </row>
    <row r="1004" spans="5:11" x14ac:dyDescent="0.35">
      <c r="E1004" s="4">
        <v>45723</v>
      </c>
      <c r="F1004" s="3">
        <v>2</v>
      </c>
      <c r="G1004" s="3">
        <v>6</v>
      </c>
      <c r="H1004" s="7" t="s">
        <v>41</v>
      </c>
      <c r="I1004" s="5">
        <f>VLOOKUP(H1004,Tabela1[],2,FALSE)*G1004</f>
        <v>0</v>
      </c>
      <c r="J1004" s="6" t="str">
        <f>IFERROR(G1004/VLOOKUP(H1004,Tabela1[],3,FALSE),"")</f>
        <v/>
      </c>
      <c r="K1004" s="11" cm="1">
        <f t="array" ref="K1004">VLOOKUP(MAX(_xlfn._xlws.FILTER(Tabela3[data],Tabela3[data]&lt;=Tabela2[[#This Row],[data]])),Tabela3[],2,FALSE)</f>
        <v>10.7</v>
      </c>
    </row>
    <row r="1005" spans="5:11" x14ac:dyDescent="0.35">
      <c r="E1005" s="4">
        <v>45723</v>
      </c>
      <c r="F1005" s="3">
        <v>2</v>
      </c>
      <c r="G1005" s="3">
        <v>42</v>
      </c>
      <c r="H1005" s="7" t="s">
        <v>8</v>
      </c>
      <c r="I1005" s="5">
        <f>VLOOKUP(H1005,Tabela1[],2,FALSE)*G1005</f>
        <v>160.22999999999999</v>
      </c>
      <c r="J1005" s="6">
        <f>IFERROR(G1005/VLOOKUP(H1005,Tabela1[],3,FALSE),"")</f>
        <v>0.55335968379446643</v>
      </c>
      <c r="K1005" s="11" cm="1">
        <f t="array" ref="K1005">VLOOKUP(MAX(_xlfn._xlws.FILTER(Tabela3[data],Tabela3[data]&lt;=Tabela2[[#This Row],[data]])),Tabela3[],2,FALSE)</f>
        <v>10.7</v>
      </c>
    </row>
    <row r="1006" spans="5:11" x14ac:dyDescent="0.35">
      <c r="E1006" s="4">
        <v>45723</v>
      </c>
      <c r="F1006" s="3">
        <v>3</v>
      </c>
      <c r="G1006" s="3">
        <v>200</v>
      </c>
      <c r="H1006" s="7" t="s">
        <v>43</v>
      </c>
      <c r="I1006" s="5">
        <f>VLOOKUP(H1006,Tabela1[],2,FALSE)*G1006</f>
        <v>0</v>
      </c>
      <c r="J1006" s="6" t="str">
        <f>IFERROR(G1006/VLOOKUP(H1006,Tabela1[],3,FALSE),"")</f>
        <v/>
      </c>
      <c r="K1006" s="11" cm="1">
        <f t="array" ref="K1006">VLOOKUP(MAX(_xlfn._xlws.FILTER(Tabela3[data],Tabela3[data]&lt;=Tabela2[[#This Row],[data]])),Tabela3[],2,FALSE)</f>
        <v>10.7</v>
      </c>
    </row>
    <row r="1007" spans="5:11" x14ac:dyDescent="0.35">
      <c r="E1007" s="4">
        <v>45723</v>
      </c>
      <c r="F1007" s="3">
        <v>4</v>
      </c>
      <c r="G1007" s="3">
        <v>7</v>
      </c>
      <c r="H1007" s="7" t="s">
        <v>25</v>
      </c>
      <c r="I1007" s="5">
        <f>VLOOKUP(H1007,Tabela1[],2,FALSE)*G1007</f>
        <v>0</v>
      </c>
      <c r="J1007" s="6" t="str">
        <f>IFERROR(G1007/VLOOKUP(H1007,Tabela1[],3,FALSE),"")</f>
        <v/>
      </c>
      <c r="K1007" s="11" cm="1">
        <f t="array" ref="K1007">VLOOKUP(MAX(_xlfn._xlws.FILTER(Tabela3[data],Tabela3[data]&lt;=Tabela2[[#This Row],[data]])),Tabela3[],2,FALSE)</f>
        <v>10.7</v>
      </c>
    </row>
    <row r="1008" spans="5:11" x14ac:dyDescent="0.35">
      <c r="E1008" s="4">
        <v>45723</v>
      </c>
      <c r="F1008" s="3">
        <v>4</v>
      </c>
      <c r="G1008" s="3">
        <v>69</v>
      </c>
      <c r="H1008" s="7" t="s">
        <v>30</v>
      </c>
      <c r="I1008" s="5">
        <f>VLOOKUP(H1008,Tabela1[],2,FALSE)*G1008</f>
        <v>0</v>
      </c>
      <c r="J1008" s="6" t="str">
        <f>IFERROR(G1008/VLOOKUP(H1008,Tabela1[],3,FALSE),"")</f>
        <v/>
      </c>
      <c r="K1008" s="11" cm="1">
        <f t="array" ref="K1008">VLOOKUP(MAX(_xlfn._xlws.FILTER(Tabela3[data],Tabela3[data]&lt;=Tabela2[[#This Row],[data]])),Tabela3[],2,FALSE)</f>
        <v>10.7</v>
      </c>
    </row>
    <row r="1009" spans="5:11" x14ac:dyDescent="0.35">
      <c r="E1009" s="4">
        <v>45724</v>
      </c>
      <c r="F1009" s="3">
        <v>2</v>
      </c>
      <c r="G1009" s="3">
        <v>6</v>
      </c>
      <c r="H1009" s="7" t="s">
        <v>41</v>
      </c>
      <c r="I1009" s="5">
        <f>VLOOKUP(H1009,Tabela1[],2,FALSE)*G1009</f>
        <v>0</v>
      </c>
      <c r="J1009" s="6" t="str">
        <f>IFERROR(G1009/VLOOKUP(H1009,Tabela1[],3,FALSE),"")</f>
        <v/>
      </c>
      <c r="K1009" s="11" cm="1">
        <f t="array" ref="K1009">VLOOKUP(MAX(_xlfn._xlws.FILTER(Tabela3[data],Tabela3[data]&lt;=Tabela2[[#This Row],[data]])),Tabela3[],2,FALSE)</f>
        <v>10.7</v>
      </c>
    </row>
    <row r="1010" spans="5:11" x14ac:dyDescent="0.35">
      <c r="E1010" s="4">
        <v>45724</v>
      </c>
      <c r="F1010" s="3">
        <v>3</v>
      </c>
      <c r="G1010" s="3">
        <v>7</v>
      </c>
      <c r="H1010" s="7" t="s">
        <v>25</v>
      </c>
      <c r="I1010" s="5">
        <f>VLOOKUP(H1010,Tabela1[],2,FALSE)*G1010</f>
        <v>0</v>
      </c>
      <c r="J1010" s="6" t="str">
        <f>IFERROR(G1010/VLOOKUP(H1010,Tabela1[],3,FALSE),"")</f>
        <v/>
      </c>
      <c r="K1010" s="11" cm="1">
        <f t="array" ref="K1010">VLOOKUP(MAX(_xlfn._xlws.FILTER(Tabela3[data],Tabela3[data]&lt;=Tabela2[[#This Row],[data]])),Tabela3[],2,FALSE)</f>
        <v>10.7</v>
      </c>
    </row>
    <row r="1011" spans="5:11" x14ac:dyDescent="0.35">
      <c r="E1011" s="4">
        <v>45724</v>
      </c>
      <c r="F1011" s="3">
        <v>3</v>
      </c>
      <c r="G1011" s="3">
        <v>200</v>
      </c>
      <c r="H1011" s="7" t="s">
        <v>43</v>
      </c>
      <c r="I1011" s="5">
        <f>VLOOKUP(H1011,Tabela1[],2,FALSE)*G1011</f>
        <v>0</v>
      </c>
      <c r="J1011" s="6" t="str">
        <f>IFERROR(G1011/VLOOKUP(H1011,Tabela1[],3,FALSE),"")</f>
        <v/>
      </c>
      <c r="K1011" s="11" cm="1">
        <f t="array" ref="K1011">VLOOKUP(MAX(_xlfn._xlws.FILTER(Tabela3[data],Tabela3[data]&lt;=Tabela2[[#This Row],[data]])),Tabela3[],2,FALSE)</f>
        <v>10.7</v>
      </c>
    </row>
    <row r="1012" spans="5:11" x14ac:dyDescent="0.35">
      <c r="E1012" s="4">
        <v>45724</v>
      </c>
      <c r="F1012" s="3">
        <v>3</v>
      </c>
      <c r="G1012" s="3">
        <v>30</v>
      </c>
      <c r="H1012" s="7" t="s">
        <v>8</v>
      </c>
      <c r="I1012" s="5">
        <f>VLOOKUP(H1012,Tabela1[],2,FALSE)*G1012</f>
        <v>114.45</v>
      </c>
      <c r="J1012" s="6">
        <f>IFERROR(G1012/VLOOKUP(H1012,Tabela1[],3,FALSE),"")</f>
        <v>0.39525691699604748</v>
      </c>
      <c r="K1012" s="11" cm="1">
        <f t="array" ref="K1012">VLOOKUP(MAX(_xlfn._xlws.FILTER(Tabela3[data],Tabela3[data]&lt;=Tabela2[[#This Row],[data]])),Tabela3[],2,FALSE)</f>
        <v>10.7</v>
      </c>
    </row>
    <row r="1013" spans="5:11" x14ac:dyDescent="0.35">
      <c r="E1013" s="4">
        <v>45724</v>
      </c>
      <c r="F1013" s="3">
        <v>4</v>
      </c>
      <c r="G1013" s="3">
        <v>7</v>
      </c>
      <c r="H1013" s="7" t="s">
        <v>25</v>
      </c>
      <c r="I1013" s="5">
        <f>VLOOKUP(H1013,Tabela1[],2,FALSE)*G1013</f>
        <v>0</v>
      </c>
      <c r="J1013" s="6" t="str">
        <f>IFERROR(G1013/VLOOKUP(H1013,Tabela1[],3,FALSE),"")</f>
        <v/>
      </c>
      <c r="K1013" s="11" cm="1">
        <f t="array" ref="K1013">VLOOKUP(MAX(_xlfn._xlws.FILTER(Tabela3[data],Tabela3[data]&lt;=Tabela2[[#This Row],[data]])),Tabela3[],2,FALSE)</f>
        <v>10.7</v>
      </c>
    </row>
    <row r="1014" spans="5:11" x14ac:dyDescent="0.35">
      <c r="E1014" s="4">
        <v>45724</v>
      </c>
      <c r="F1014" s="3">
        <v>4</v>
      </c>
      <c r="G1014" s="3">
        <v>66</v>
      </c>
      <c r="H1014" s="7" t="s">
        <v>30</v>
      </c>
      <c r="I1014" s="5">
        <f>VLOOKUP(H1014,Tabela1[],2,FALSE)*G1014</f>
        <v>0</v>
      </c>
      <c r="J1014" s="6" t="str">
        <f>IFERROR(G1014/VLOOKUP(H1014,Tabela1[],3,FALSE),"")</f>
        <v/>
      </c>
      <c r="K1014" s="11" cm="1">
        <f t="array" ref="K1014">VLOOKUP(MAX(_xlfn._xlws.FILTER(Tabela3[data],Tabela3[data]&lt;=Tabela2[[#This Row],[data]])),Tabela3[],2,FALSE)</f>
        <v>10.7</v>
      </c>
    </row>
    <row r="1015" spans="5:11" x14ac:dyDescent="0.35">
      <c r="E1015" s="4">
        <v>45724</v>
      </c>
      <c r="F1015" s="3">
        <v>4</v>
      </c>
      <c r="G1015" s="3">
        <v>200</v>
      </c>
      <c r="H1015" s="7" t="s">
        <v>12</v>
      </c>
      <c r="I1015" s="5">
        <f>VLOOKUP(H1015,Tabela1[],2,FALSE)*G1015</f>
        <v>0</v>
      </c>
      <c r="J1015" s="6">
        <f>IFERROR(G1015/VLOOKUP(H1015,Tabela1[],3,FALSE),"")</f>
        <v>1.0849909584086801</v>
      </c>
      <c r="K1015" s="11" cm="1">
        <f t="array" ref="K1015">VLOOKUP(MAX(_xlfn._xlws.FILTER(Tabela3[data],Tabela3[data]&lt;=Tabela2[[#This Row],[data]])),Tabela3[],2,FALSE)</f>
        <v>10.7</v>
      </c>
    </row>
    <row r="1016" spans="5:11" x14ac:dyDescent="0.35">
      <c r="E1016" s="4">
        <v>45725</v>
      </c>
      <c r="F1016" s="3">
        <v>1</v>
      </c>
      <c r="G1016" s="3">
        <v>7</v>
      </c>
      <c r="H1016" s="7" t="s">
        <v>25</v>
      </c>
      <c r="I1016" s="5">
        <f>VLOOKUP(H1016,Tabela1[],2,FALSE)*G1016</f>
        <v>0</v>
      </c>
      <c r="J1016" s="6" t="str">
        <f>IFERROR(G1016/VLOOKUP(H1016,Tabela1[],3,FALSE),"")</f>
        <v/>
      </c>
      <c r="K1016" s="11" cm="1">
        <f t="array" ref="K1016">VLOOKUP(MAX(_xlfn._xlws.FILTER(Tabela3[data],Tabela3[data]&lt;=Tabela2[[#This Row],[data]])),Tabela3[],2,FALSE)</f>
        <v>10.7</v>
      </c>
    </row>
    <row r="1017" spans="5:11" x14ac:dyDescent="0.35">
      <c r="E1017" s="4">
        <v>45725</v>
      </c>
      <c r="F1017" s="3">
        <v>1</v>
      </c>
      <c r="G1017" s="3">
        <v>136</v>
      </c>
      <c r="H1017" s="7" t="s">
        <v>30</v>
      </c>
      <c r="I1017" s="5">
        <f>VLOOKUP(H1017,Tabela1[],2,FALSE)*G1017</f>
        <v>0</v>
      </c>
      <c r="J1017" s="6" t="str">
        <f>IFERROR(G1017/VLOOKUP(H1017,Tabela1[],3,FALSE),"")</f>
        <v/>
      </c>
      <c r="K1017" s="11" cm="1">
        <f t="array" ref="K1017">VLOOKUP(MAX(_xlfn._xlws.FILTER(Tabela3[data],Tabela3[data]&lt;=Tabela2[[#This Row],[data]])),Tabela3[],2,FALSE)</f>
        <v>10.7</v>
      </c>
    </row>
    <row r="1018" spans="5:11" x14ac:dyDescent="0.35">
      <c r="E1018" s="4">
        <v>45725</v>
      </c>
      <c r="F1018" s="3">
        <v>2</v>
      </c>
      <c r="G1018" s="3">
        <v>40</v>
      </c>
      <c r="H1018" s="7" t="s">
        <v>8</v>
      </c>
      <c r="I1018" s="5">
        <f>VLOOKUP(H1018,Tabela1[],2,FALSE)*G1018</f>
        <v>152.6</v>
      </c>
      <c r="J1018" s="6">
        <f>IFERROR(G1018/VLOOKUP(H1018,Tabela1[],3,FALSE),"")</f>
        <v>0.5270092226613966</v>
      </c>
      <c r="K1018" s="11" cm="1">
        <f t="array" ref="K1018">VLOOKUP(MAX(_xlfn._xlws.FILTER(Tabela3[data],Tabela3[data]&lt;=Tabela2[[#This Row],[data]])),Tabela3[],2,FALSE)</f>
        <v>10.7</v>
      </c>
    </row>
    <row r="1019" spans="5:11" x14ac:dyDescent="0.35">
      <c r="E1019" s="4">
        <v>45725</v>
      </c>
      <c r="F1019" s="3">
        <v>3</v>
      </c>
      <c r="G1019" s="3">
        <v>200</v>
      </c>
      <c r="H1019" s="7" t="s">
        <v>85</v>
      </c>
      <c r="I1019" s="5">
        <f>VLOOKUP(H1019,Tabela1[],2,FALSE)*G1019</f>
        <v>0</v>
      </c>
      <c r="J1019" s="6" t="str">
        <f>IFERROR(G1019/VLOOKUP(H1019,Tabela1[],3,FALSE),"")</f>
        <v/>
      </c>
      <c r="K1019" s="11" cm="1">
        <f t="array" ref="K1019">VLOOKUP(MAX(_xlfn._xlws.FILTER(Tabela3[data],Tabela3[data]&lt;=Tabela2[[#This Row],[data]])),Tabela3[],2,FALSE)</f>
        <v>10.7</v>
      </c>
    </row>
    <row r="1020" spans="5:11" x14ac:dyDescent="0.35">
      <c r="E1020" s="4">
        <v>45725</v>
      </c>
      <c r="F1020" s="3">
        <v>4</v>
      </c>
      <c r="G1020" s="3">
        <v>8</v>
      </c>
      <c r="H1020" s="7" t="s">
        <v>25</v>
      </c>
      <c r="I1020" s="5">
        <f>VLOOKUP(H1020,Tabela1[],2,FALSE)*G1020</f>
        <v>0</v>
      </c>
      <c r="J1020" s="6" t="str">
        <f>IFERROR(G1020/VLOOKUP(H1020,Tabela1[],3,FALSE),"")</f>
        <v/>
      </c>
      <c r="K1020" s="11" cm="1">
        <f t="array" ref="K1020">VLOOKUP(MAX(_xlfn._xlws.FILTER(Tabela3[data],Tabela3[data]&lt;=Tabela2[[#This Row],[data]])),Tabela3[],2,FALSE)</f>
        <v>10.7</v>
      </c>
    </row>
    <row r="1021" spans="5:11" x14ac:dyDescent="0.35">
      <c r="E1021" s="4">
        <v>45725</v>
      </c>
      <c r="F1021" s="3">
        <v>4</v>
      </c>
      <c r="G1021" s="3">
        <v>64</v>
      </c>
      <c r="H1021" s="7" t="s">
        <v>30</v>
      </c>
      <c r="I1021" s="5">
        <f>VLOOKUP(H1021,Tabela1[],2,FALSE)*G1021</f>
        <v>0</v>
      </c>
      <c r="J1021" s="6" t="str">
        <f>IFERROR(G1021/VLOOKUP(H1021,Tabela1[],3,FALSE),"")</f>
        <v/>
      </c>
      <c r="K1021" s="11" cm="1">
        <f t="array" ref="K1021">VLOOKUP(MAX(_xlfn._xlws.FILTER(Tabela3[data],Tabela3[data]&lt;=Tabela2[[#This Row],[data]])),Tabela3[],2,FALSE)</f>
        <v>10.7</v>
      </c>
    </row>
    <row r="1022" spans="5:11" x14ac:dyDescent="0.35">
      <c r="E1022" s="4">
        <v>45725</v>
      </c>
      <c r="F1022" s="3">
        <v>4</v>
      </c>
      <c r="G1022" s="3">
        <v>136</v>
      </c>
      <c r="H1022" s="7" t="s">
        <v>34</v>
      </c>
      <c r="I1022" s="5">
        <f>VLOOKUP(H1022,Tabela1[],2,FALSE)*G1022</f>
        <v>0</v>
      </c>
      <c r="J1022" s="6" t="str">
        <f>IFERROR(G1022/VLOOKUP(H1022,Tabela1[],3,FALSE),"")</f>
        <v/>
      </c>
      <c r="K1022" s="11" cm="1">
        <f t="array" ref="K1022">VLOOKUP(MAX(_xlfn._xlws.FILTER(Tabela3[data],Tabela3[data]&lt;=Tabela2[[#This Row],[data]])),Tabela3[],2,FALSE)</f>
        <v>10.7</v>
      </c>
    </row>
    <row r="1023" spans="5:11" x14ac:dyDescent="0.35">
      <c r="E1023" s="4">
        <v>45725</v>
      </c>
      <c r="F1023" s="3">
        <v>4</v>
      </c>
      <c r="G1023" s="3">
        <v>9</v>
      </c>
      <c r="H1023" s="7" t="s">
        <v>59</v>
      </c>
      <c r="I1023" s="5">
        <f>VLOOKUP(H1023,Tabela1[],2,FALSE)*G1023</f>
        <v>0</v>
      </c>
      <c r="J1023" s="6" t="str">
        <f>IFERROR(G1023/VLOOKUP(H1023,Tabela1[],3,FALSE),"")</f>
        <v/>
      </c>
      <c r="K1023" s="11" cm="1">
        <f t="array" ref="K1023">VLOOKUP(MAX(_xlfn._xlws.FILTER(Tabela3[data],Tabela3[data]&lt;=Tabela2[[#This Row],[data]])),Tabela3[],2,FALSE)</f>
        <v>10.7</v>
      </c>
    </row>
    <row r="1024" spans="5:11" x14ac:dyDescent="0.35">
      <c r="E1024" s="4">
        <v>45726</v>
      </c>
      <c r="F1024" s="3">
        <v>1</v>
      </c>
      <c r="G1024" s="3">
        <v>106</v>
      </c>
      <c r="H1024" s="7" t="s">
        <v>34</v>
      </c>
      <c r="I1024" s="5">
        <f>VLOOKUP(H1024,Tabela1[],2,FALSE)*G1024</f>
        <v>0</v>
      </c>
      <c r="J1024" s="6" t="str">
        <f>IFERROR(G1024/VLOOKUP(H1024,Tabela1[],3,FALSE),"")</f>
        <v/>
      </c>
      <c r="K1024" s="11" cm="1">
        <f t="array" ref="K1024">VLOOKUP(MAX(_xlfn._xlws.FILTER(Tabela3[data],Tabela3[data]&lt;=Tabela2[[#This Row],[data]])),Tabela3[],2,FALSE)</f>
        <v>10.7</v>
      </c>
    </row>
    <row r="1025" spans="5:11" x14ac:dyDescent="0.35">
      <c r="E1025" s="4">
        <v>45726</v>
      </c>
      <c r="F1025" s="3">
        <v>2</v>
      </c>
      <c r="G1025" s="3">
        <v>61</v>
      </c>
      <c r="H1025" s="7" t="s">
        <v>54</v>
      </c>
      <c r="I1025" s="5">
        <f>VLOOKUP(H1025,Tabela1[],2,FALSE)*G1025</f>
        <v>0</v>
      </c>
      <c r="J1025" s="6" t="str">
        <f>IFERROR(G1025/VLOOKUP(H1025,Tabela1[],3,FALSE),"")</f>
        <v/>
      </c>
      <c r="K1025" s="11" cm="1">
        <f t="array" ref="K1025">VLOOKUP(MAX(_xlfn._xlws.FILTER(Tabela3[data],Tabela3[data]&lt;=Tabela2[[#This Row],[data]])),Tabela3[],2,FALSE)</f>
        <v>10.7</v>
      </c>
    </row>
    <row r="1026" spans="5:11" x14ac:dyDescent="0.35">
      <c r="E1026" s="4">
        <v>45726</v>
      </c>
      <c r="F1026" s="3">
        <v>3</v>
      </c>
      <c r="G1026" s="3">
        <v>200</v>
      </c>
      <c r="H1026" s="7" t="s">
        <v>43</v>
      </c>
      <c r="I1026" s="5">
        <f>VLOOKUP(H1026,Tabela1[],2,FALSE)*G1026</f>
        <v>0</v>
      </c>
      <c r="J1026" s="6" t="str">
        <f>IFERROR(G1026/VLOOKUP(H1026,Tabela1[],3,FALSE),"")</f>
        <v/>
      </c>
      <c r="K1026" s="11" cm="1">
        <f t="array" ref="K1026">VLOOKUP(MAX(_xlfn._xlws.FILTER(Tabela3[data],Tabela3[data]&lt;=Tabela2[[#This Row],[data]])),Tabela3[],2,FALSE)</f>
        <v>10.7</v>
      </c>
    </row>
    <row r="1027" spans="5:11" x14ac:dyDescent="0.35">
      <c r="E1027" s="4">
        <v>45726</v>
      </c>
      <c r="F1027" s="3">
        <v>3</v>
      </c>
      <c r="G1027" s="3">
        <v>30</v>
      </c>
      <c r="H1027" s="7" t="s">
        <v>8</v>
      </c>
      <c r="I1027" s="5">
        <f>VLOOKUP(H1027,Tabela1[],2,FALSE)*G1027</f>
        <v>114.45</v>
      </c>
      <c r="J1027" s="6">
        <f>IFERROR(G1027/VLOOKUP(H1027,Tabela1[],3,FALSE),"")</f>
        <v>0.39525691699604748</v>
      </c>
      <c r="K1027" s="11" cm="1">
        <f t="array" ref="K1027">VLOOKUP(MAX(_xlfn._xlws.FILTER(Tabela3[data],Tabela3[data]&lt;=Tabela2[[#This Row],[data]])),Tabela3[],2,FALSE)</f>
        <v>10.7</v>
      </c>
    </row>
    <row r="1028" spans="5:11" x14ac:dyDescent="0.35">
      <c r="E1028" s="4">
        <v>45726</v>
      </c>
      <c r="F1028" s="3">
        <v>4</v>
      </c>
      <c r="G1028" s="3">
        <v>185</v>
      </c>
      <c r="H1028" s="7" t="s">
        <v>34</v>
      </c>
      <c r="I1028" s="5">
        <f>VLOOKUP(H1028,Tabela1[],2,FALSE)*G1028</f>
        <v>0</v>
      </c>
      <c r="J1028" s="6" t="str">
        <f>IFERROR(G1028/VLOOKUP(H1028,Tabela1[],3,FALSE),"")</f>
        <v/>
      </c>
      <c r="K1028" s="11" cm="1">
        <f t="array" ref="K1028">VLOOKUP(MAX(_xlfn._xlws.FILTER(Tabela3[data],Tabela3[data]&lt;=Tabela2[[#This Row],[data]])),Tabela3[],2,FALSE)</f>
        <v>10.7</v>
      </c>
    </row>
    <row r="1029" spans="5:11" x14ac:dyDescent="0.35">
      <c r="E1029" s="4">
        <v>45727</v>
      </c>
      <c r="F1029" s="3">
        <v>1</v>
      </c>
      <c r="G1029" s="3">
        <v>30</v>
      </c>
      <c r="H1029" s="7" t="s">
        <v>47</v>
      </c>
      <c r="I1029" s="5">
        <f>VLOOKUP(H1029,Tabela1[],2,FALSE)*G1029</f>
        <v>0</v>
      </c>
      <c r="J1029" s="6" t="str">
        <f>IFERROR(G1029/VLOOKUP(H1029,Tabela1[],3,FALSE),"")</f>
        <v/>
      </c>
      <c r="K1029" s="11" cm="1">
        <f t="array" ref="K1029">VLOOKUP(MAX(_xlfn._xlws.FILTER(Tabela3[data],Tabela3[data]&lt;=Tabela2[[#This Row],[data]])),Tabela3[],2,FALSE)</f>
        <v>10.7</v>
      </c>
    </row>
    <row r="1030" spans="5:11" x14ac:dyDescent="0.35">
      <c r="E1030" s="4">
        <v>45727</v>
      </c>
      <c r="F1030" s="3">
        <v>1</v>
      </c>
      <c r="G1030" s="3">
        <v>6</v>
      </c>
      <c r="H1030" s="7" t="s">
        <v>41</v>
      </c>
      <c r="I1030" s="5">
        <f>VLOOKUP(H1030,Tabela1[],2,FALSE)*G1030</f>
        <v>0</v>
      </c>
      <c r="J1030" s="6" t="str">
        <f>IFERROR(G1030/VLOOKUP(H1030,Tabela1[],3,FALSE),"")</f>
        <v/>
      </c>
      <c r="K1030" s="11" cm="1">
        <f t="array" ref="K1030">VLOOKUP(MAX(_xlfn._xlws.FILTER(Tabela3[data],Tabela3[data]&lt;=Tabela2[[#This Row],[data]])),Tabela3[],2,FALSE)</f>
        <v>10.7</v>
      </c>
    </row>
    <row r="1031" spans="5:11" x14ac:dyDescent="0.35">
      <c r="E1031" s="4">
        <v>45727</v>
      </c>
      <c r="F1031" s="3">
        <v>3</v>
      </c>
      <c r="G1031" s="3">
        <v>200</v>
      </c>
      <c r="H1031" s="7" t="s">
        <v>85</v>
      </c>
      <c r="I1031" s="5">
        <f>VLOOKUP(H1031,Tabela1[],2,FALSE)*G1031</f>
        <v>0</v>
      </c>
      <c r="J1031" s="6" t="str">
        <f>IFERROR(G1031/VLOOKUP(H1031,Tabela1[],3,FALSE),"")</f>
        <v/>
      </c>
      <c r="K1031" s="11" cm="1">
        <f t="array" ref="K1031">VLOOKUP(MAX(_xlfn._xlws.FILTER(Tabela3[data],Tabela3[data]&lt;=Tabela2[[#This Row],[data]])),Tabela3[],2,FALSE)</f>
        <v>10.7</v>
      </c>
    </row>
    <row r="1032" spans="5:11" x14ac:dyDescent="0.35">
      <c r="E1032" s="4">
        <v>45727</v>
      </c>
      <c r="F1032" s="3">
        <v>3</v>
      </c>
      <c r="G1032" s="3">
        <v>12</v>
      </c>
      <c r="H1032" s="7" t="s">
        <v>58</v>
      </c>
      <c r="I1032" s="5">
        <f>VLOOKUP(H1032,Tabela1[],2,FALSE)*G1032</f>
        <v>0</v>
      </c>
      <c r="J1032" s="6" t="str">
        <f>IFERROR(G1032/VLOOKUP(H1032,Tabela1[],3,FALSE),"")</f>
        <v/>
      </c>
      <c r="K1032" s="11" cm="1">
        <f t="array" ref="K1032">VLOOKUP(MAX(_xlfn._xlws.FILTER(Tabela3[data],Tabela3[data]&lt;=Tabela2[[#This Row],[data]])),Tabela3[],2,FALSE)</f>
        <v>10.7</v>
      </c>
    </row>
    <row r="1033" spans="5:11" x14ac:dyDescent="0.35">
      <c r="E1033" s="4">
        <v>45727</v>
      </c>
      <c r="F1033" s="3">
        <v>4</v>
      </c>
      <c r="G1033" s="3">
        <v>12</v>
      </c>
      <c r="H1033" s="7" t="s">
        <v>58</v>
      </c>
      <c r="I1033" s="5">
        <f>VLOOKUP(H1033,Tabela1[],2,FALSE)*G1033</f>
        <v>0</v>
      </c>
      <c r="J1033" s="6" t="str">
        <f>IFERROR(G1033/VLOOKUP(H1033,Tabela1[],3,FALSE),"")</f>
        <v/>
      </c>
      <c r="K1033" s="11" cm="1">
        <f t="array" ref="K1033">VLOOKUP(MAX(_xlfn._xlws.FILTER(Tabela3[data],Tabela3[data]&lt;=Tabela2[[#This Row],[data]])),Tabela3[],2,FALSE)</f>
        <v>10.7</v>
      </c>
    </row>
    <row r="1034" spans="5:11" x14ac:dyDescent="0.35">
      <c r="E1034" s="4">
        <v>45727</v>
      </c>
      <c r="F1034" s="3">
        <v>4</v>
      </c>
      <c r="G1034" s="3">
        <v>185</v>
      </c>
      <c r="H1034" s="7" t="s">
        <v>23</v>
      </c>
      <c r="I1034" s="5">
        <f>VLOOKUP(H1034,Tabela1[],2,FALSE)*G1034</f>
        <v>0</v>
      </c>
      <c r="J1034" s="6">
        <f>IFERROR(G1034/VLOOKUP(H1034,Tabela1[],3,FALSE),"")</f>
        <v>0.89902807775377969</v>
      </c>
      <c r="K1034" s="11" cm="1">
        <f t="array" ref="K1034">VLOOKUP(MAX(_xlfn._xlws.FILTER(Tabela3[data],Tabela3[data]&lt;=Tabela2[[#This Row],[data]])),Tabela3[],2,FALSE)</f>
        <v>10.7</v>
      </c>
    </row>
    <row r="1035" spans="5:11" x14ac:dyDescent="0.35">
      <c r="E1035" s="4">
        <v>45728</v>
      </c>
      <c r="F1035" s="3">
        <v>1</v>
      </c>
      <c r="G1035" s="3">
        <v>96</v>
      </c>
      <c r="H1035" s="7" t="s">
        <v>23</v>
      </c>
      <c r="I1035" s="5">
        <f>VLOOKUP(H1035,Tabela1[],2,FALSE)*G1035</f>
        <v>0</v>
      </c>
      <c r="J1035" s="6">
        <f>IFERROR(G1035/VLOOKUP(H1035,Tabela1[],3,FALSE),"")</f>
        <v>0.46652267818574517</v>
      </c>
      <c r="K1035" s="11" cm="1">
        <f t="array" ref="K1035">VLOOKUP(MAX(_xlfn._xlws.FILTER(Tabela3[data],Tabela3[data]&lt;=Tabela2[[#This Row],[data]])),Tabela3[],2,FALSE)</f>
        <v>10.7</v>
      </c>
    </row>
    <row r="1036" spans="5:11" x14ac:dyDescent="0.35">
      <c r="E1036" s="4">
        <v>45728</v>
      </c>
      <c r="F1036" s="3">
        <v>1</v>
      </c>
      <c r="G1036" s="3">
        <v>6</v>
      </c>
      <c r="H1036" s="7" t="s">
        <v>41</v>
      </c>
      <c r="I1036" s="5">
        <f>VLOOKUP(H1036,Tabela1[],2,FALSE)*G1036</f>
        <v>0</v>
      </c>
      <c r="J1036" s="6" t="str">
        <f>IFERROR(G1036/VLOOKUP(H1036,Tabela1[],3,FALSE),"")</f>
        <v/>
      </c>
      <c r="K1036" s="11" cm="1">
        <f t="array" ref="K1036">VLOOKUP(MAX(_xlfn._xlws.FILTER(Tabela3[data],Tabela3[data]&lt;=Tabela2[[#This Row],[data]])),Tabela3[],2,FALSE)</f>
        <v>10.7</v>
      </c>
    </row>
    <row r="1037" spans="5:11" x14ac:dyDescent="0.35">
      <c r="E1037" s="4">
        <v>45728</v>
      </c>
      <c r="F1037" s="3">
        <v>2</v>
      </c>
      <c r="G1037" s="3">
        <v>9</v>
      </c>
      <c r="H1037" s="7" t="s">
        <v>59</v>
      </c>
      <c r="I1037" s="5">
        <f>VLOOKUP(H1037,Tabela1[],2,FALSE)*G1037</f>
        <v>0</v>
      </c>
      <c r="J1037" s="6" t="str">
        <f>IFERROR(G1037/VLOOKUP(H1037,Tabela1[],3,FALSE),"")</f>
        <v/>
      </c>
      <c r="K1037" s="11" cm="1">
        <f t="array" ref="K1037">VLOOKUP(MAX(_xlfn._xlws.FILTER(Tabela3[data],Tabela3[data]&lt;=Tabela2[[#This Row],[data]])),Tabela3[],2,FALSE)</f>
        <v>10.7</v>
      </c>
    </row>
    <row r="1038" spans="5:11" x14ac:dyDescent="0.35">
      <c r="E1038" s="4">
        <v>45728</v>
      </c>
      <c r="F1038" s="3">
        <v>3</v>
      </c>
      <c r="G1038" s="3">
        <v>200</v>
      </c>
      <c r="H1038" s="7" t="s">
        <v>43</v>
      </c>
      <c r="I1038" s="5">
        <f>VLOOKUP(H1038,Tabela1[],2,FALSE)*G1038</f>
        <v>0</v>
      </c>
      <c r="J1038" s="6" t="str">
        <f>IFERROR(G1038/VLOOKUP(H1038,Tabela1[],3,FALSE),"")</f>
        <v/>
      </c>
      <c r="K1038" s="11" cm="1">
        <f t="array" ref="K1038">VLOOKUP(MAX(_xlfn._xlws.FILTER(Tabela3[data],Tabela3[data]&lt;=Tabela2[[#This Row],[data]])),Tabela3[],2,FALSE)</f>
        <v>10.7</v>
      </c>
    </row>
    <row r="1039" spans="5:11" x14ac:dyDescent="0.35">
      <c r="E1039" s="4">
        <v>45728</v>
      </c>
      <c r="F1039" s="3">
        <v>3</v>
      </c>
      <c r="G1039" s="3">
        <v>15</v>
      </c>
      <c r="H1039" s="7" t="s">
        <v>16</v>
      </c>
      <c r="I1039" s="5">
        <f>VLOOKUP(H1039,Tabela1[],2,FALSE)*G1039</f>
        <v>51.9</v>
      </c>
      <c r="J1039" s="6" t="str">
        <f>IFERROR(G1039/VLOOKUP(H1039,Tabela1[],3,FALSE),"")</f>
        <v/>
      </c>
      <c r="K1039" s="11" cm="1">
        <f t="array" ref="K1039">VLOOKUP(MAX(_xlfn._xlws.FILTER(Tabela3[data],Tabela3[data]&lt;=Tabela2[[#This Row],[data]])),Tabela3[],2,FALSE)</f>
        <v>10.7</v>
      </c>
    </row>
    <row r="1040" spans="5:11" x14ac:dyDescent="0.35">
      <c r="E1040" s="4">
        <v>45728</v>
      </c>
      <c r="F1040" s="3">
        <v>4</v>
      </c>
      <c r="G1040" s="3">
        <v>200</v>
      </c>
      <c r="H1040" s="7" t="s">
        <v>23</v>
      </c>
      <c r="I1040" s="5">
        <f>VLOOKUP(H1040,Tabela1[],2,FALSE)*G1040</f>
        <v>0</v>
      </c>
      <c r="J1040" s="6">
        <f>IFERROR(G1040/VLOOKUP(H1040,Tabela1[],3,FALSE),"")</f>
        <v>0.97192224622030243</v>
      </c>
      <c r="K1040" s="11" cm="1">
        <f t="array" ref="K1040">VLOOKUP(MAX(_xlfn._xlws.FILTER(Tabela3[data],Tabela3[data]&lt;=Tabela2[[#This Row],[data]])),Tabela3[],2,FALSE)</f>
        <v>10.7</v>
      </c>
    </row>
    <row r="1041" spans="5:11" x14ac:dyDescent="0.35">
      <c r="E1041" s="4">
        <v>45729</v>
      </c>
      <c r="F1041" s="3">
        <v>1</v>
      </c>
      <c r="G1041" s="3">
        <v>9</v>
      </c>
      <c r="H1041" s="7" t="s">
        <v>59</v>
      </c>
      <c r="I1041" s="5">
        <f>VLOOKUP(H1041,Tabela1[],2,FALSE)*G1041</f>
        <v>0</v>
      </c>
      <c r="J1041" s="6" t="str">
        <f>IFERROR(G1041/VLOOKUP(H1041,Tabela1[],3,FALSE),"")</f>
        <v/>
      </c>
      <c r="K1041" s="11" cm="1">
        <f t="array" ref="K1041">VLOOKUP(MAX(_xlfn._xlws.FILTER(Tabela3[data],Tabela3[data]&lt;=Tabela2[[#This Row],[data]])),Tabela3[],2,FALSE)</f>
        <v>10.7</v>
      </c>
    </row>
    <row r="1042" spans="5:11" x14ac:dyDescent="0.35">
      <c r="E1042" s="4">
        <v>45729</v>
      </c>
      <c r="F1042" s="3">
        <v>2</v>
      </c>
      <c r="G1042" s="3">
        <v>61</v>
      </c>
      <c r="H1042" s="7" t="s">
        <v>54</v>
      </c>
      <c r="I1042" s="5">
        <f>VLOOKUP(H1042,Tabela1[],2,FALSE)*G1042</f>
        <v>0</v>
      </c>
      <c r="J1042" s="6" t="str">
        <f>IFERROR(G1042/VLOOKUP(H1042,Tabela1[],3,FALSE),"")</f>
        <v/>
      </c>
      <c r="K1042" s="11" cm="1">
        <f t="array" ref="K1042">VLOOKUP(MAX(_xlfn._xlws.FILTER(Tabela3[data],Tabela3[data]&lt;=Tabela2[[#This Row],[data]])),Tabela3[],2,FALSE)</f>
        <v>10.7</v>
      </c>
    </row>
    <row r="1043" spans="5:11" x14ac:dyDescent="0.35">
      <c r="E1043" s="4">
        <v>45729</v>
      </c>
      <c r="F1043" s="3">
        <v>3</v>
      </c>
      <c r="G1043" s="3">
        <v>200</v>
      </c>
      <c r="H1043" s="7" t="s">
        <v>43</v>
      </c>
      <c r="I1043" s="5">
        <f>VLOOKUP(H1043,Tabela1[],2,FALSE)*G1043</f>
        <v>0</v>
      </c>
      <c r="J1043" s="6" t="str">
        <f>IFERROR(G1043/VLOOKUP(H1043,Tabela1[],3,FALSE),"")</f>
        <v/>
      </c>
      <c r="K1043" s="11" cm="1">
        <f t="array" ref="K1043">VLOOKUP(MAX(_xlfn._xlws.FILTER(Tabela3[data],Tabela3[data]&lt;=Tabela2[[#This Row],[data]])),Tabela3[],2,FALSE)</f>
        <v>10.7</v>
      </c>
    </row>
    <row r="1044" spans="5:11" x14ac:dyDescent="0.35">
      <c r="E1044" s="4">
        <v>45729</v>
      </c>
      <c r="F1044" s="3">
        <v>3</v>
      </c>
      <c r="G1044" s="3">
        <v>15</v>
      </c>
      <c r="H1044" s="7" t="s">
        <v>60</v>
      </c>
      <c r="I1044" s="5">
        <f>VLOOKUP(H1044,Tabela1[],2,FALSE)*G1044</f>
        <v>0</v>
      </c>
      <c r="J1044" s="6" t="str">
        <f>IFERROR(G1044/VLOOKUP(H1044,Tabela1[],3,FALSE),"")</f>
        <v/>
      </c>
      <c r="K1044" s="11" cm="1">
        <f t="array" ref="K1044">VLOOKUP(MAX(_xlfn._xlws.FILTER(Tabela3[data],Tabela3[data]&lt;=Tabela2[[#This Row],[data]])),Tabela3[],2,FALSE)</f>
        <v>10.7</v>
      </c>
    </row>
    <row r="1045" spans="5:11" x14ac:dyDescent="0.35">
      <c r="E1045" s="4">
        <v>45729</v>
      </c>
      <c r="F1045" s="3">
        <v>4</v>
      </c>
      <c r="G1045" s="3">
        <v>15</v>
      </c>
      <c r="H1045" s="7" t="s">
        <v>16</v>
      </c>
      <c r="I1045" s="5">
        <f>VLOOKUP(H1045,Tabela1[],2,FALSE)*G1045</f>
        <v>51.9</v>
      </c>
      <c r="J1045" s="6" t="str">
        <f>IFERROR(G1045/VLOOKUP(H1045,Tabela1[],3,FALSE),"")</f>
        <v/>
      </c>
      <c r="K1045" s="11" cm="1">
        <f t="array" ref="K1045">VLOOKUP(MAX(_xlfn._xlws.FILTER(Tabela3[data],Tabela3[data]&lt;=Tabela2[[#This Row],[data]])),Tabela3[],2,FALSE)</f>
        <v>10.7</v>
      </c>
    </row>
    <row r="1046" spans="5:11" x14ac:dyDescent="0.35">
      <c r="E1046" s="4">
        <v>45729</v>
      </c>
      <c r="F1046" s="3">
        <v>4</v>
      </c>
      <c r="G1046" s="3">
        <v>155</v>
      </c>
      <c r="H1046" s="7" t="s">
        <v>23</v>
      </c>
      <c r="I1046" s="5">
        <f>VLOOKUP(H1046,Tabela1[],2,FALSE)*G1046</f>
        <v>0</v>
      </c>
      <c r="J1046" s="6">
        <f>IFERROR(G1046/VLOOKUP(H1046,Tabela1[],3,FALSE),"")</f>
        <v>0.75323974082073442</v>
      </c>
      <c r="K1046" s="11" cm="1">
        <f t="array" ref="K1046">VLOOKUP(MAX(_xlfn._xlws.FILTER(Tabela3[data],Tabela3[data]&lt;=Tabela2[[#This Row],[data]])),Tabela3[],2,FALSE)</f>
        <v>10.7</v>
      </c>
    </row>
    <row r="1047" spans="5:11" x14ac:dyDescent="0.35">
      <c r="E1047" s="4">
        <v>45730</v>
      </c>
      <c r="F1047" s="3">
        <v>1</v>
      </c>
      <c r="G1047" s="3">
        <v>59</v>
      </c>
      <c r="H1047" s="7" t="s">
        <v>23</v>
      </c>
      <c r="I1047" s="5">
        <f>VLOOKUP(H1047,Tabela1[],2,FALSE)*G1047</f>
        <v>0</v>
      </c>
      <c r="J1047" s="6">
        <f>IFERROR(G1047/VLOOKUP(H1047,Tabela1[],3,FALSE),"")</f>
        <v>0.28671706263498919</v>
      </c>
      <c r="K1047" s="11" cm="1">
        <f t="array" ref="K1047">VLOOKUP(MAX(_xlfn._xlws.FILTER(Tabela3[data],Tabela3[data]&lt;=Tabela2[[#This Row],[data]])),Tabela3[],2,FALSE)</f>
        <v>11.1</v>
      </c>
    </row>
    <row r="1048" spans="5:11" x14ac:dyDescent="0.35">
      <c r="E1048" s="4">
        <v>45730</v>
      </c>
      <c r="F1048" s="3">
        <v>2</v>
      </c>
      <c r="G1048" s="3">
        <v>115</v>
      </c>
      <c r="H1048" s="7" t="s">
        <v>85</v>
      </c>
      <c r="I1048" s="5">
        <f>VLOOKUP(H1048,Tabela1[],2,FALSE)*G1048</f>
        <v>0</v>
      </c>
      <c r="J1048" s="6" t="str">
        <f>IFERROR(G1048/VLOOKUP(H1048,Tabela1[],3,FALSE),"")</f>
        <v/>
      </c>
      <c r="K1048" s="11" cm="1">
        <f t="array" ref="K1048">VLOOKUP(MAX(_xlfn._xlws.FILTER(Tabela3[data],Tabela3[data]&lt;=Tabela2[[#This Row],[data]])),Tabela3[],2,FALSE)</f>
        <v>11.1</v>
      </c>
    </row>
    <row r="1049" spans="5:11" x14ac:dyDescent="0.35">
      <c r="E1049" s="4">
        <v>45730</v>
      </c>
      <c r="F1049" s="3">
        <v>2</v>
      </c>
      <c r="G1049" s="3">
        <v>7</v>
      </c>
      <c r="H1049" s="7" t="s">
        <v>61</v>
      </c>
      <c r="I1049" s="5">
        <f>VLOOKUP(H1049,Tabela1[],2,FALSE)*G1049</f>
        <v>0</v>
      </c>
      <c r="J1049" s="6" t="str">
        <f>IFERROR(G1049/VLOOKUP(H1049,Tabela1[],3,FALSE),"")</f>
        <v/>
      </c>
      <c r="K1049" s="11" cm="1">
        <f t="array" ref="K1049">VLOOKUP(MAX(_xlfn._xlws.FILTER(Tabela3[data],Tabela3[data]&lt;=Tabela2[[#This Row],[data]])),Tabela3[],2,FALSE)</f>
        <v>11.1</v>
      </c>
    </row>
    <row r="1050" spans="5:11" x14ac:dyDescent="0.35">
      <c r="E1050" s="4">
        <v>45730</v>
      </c>
      <c r="F1050" s="3">
        <v>2</v>
      </c>
      <c r="G1050" s="3">
        <v>22</v>
      </c>
      <c r="H1050" s="7" t="s">
        <v>62</v>
      </c>
      <c r="I1050" s="5">
        <f>VLOOKUP(H1050,Tabela1[],2,FALSE)*G1050</f>
        <v>0</v>
      </c>
      <c r="J1050" s="6" t="str">
        <f>IFERROR(G1050/VLOOKUP(H1050,Tabela1[],3,FALSE),"")</f>
        <v/>
      </c>
      <c r="K1050" s="11" cm="1">
        <f t="array" ref="K1050">VLOOKUP(MAX(_xlfn._xlws.FILTER(Tabela3[data],Tabela3[data]&lt;=Tabela2[[#This Row],[data]])),Tabela3[],2,FALSE)</f>
        <v>11.1</v>
      </c>
    </row>
    <row r="1051" spans="5:11" x14ac:dyDescent="0.35">
      <c r="E1051" s="4">
        <v>45730</v>
      </c>
      <c r="F1051" s="3">
        <v>2</v>
      </c>
      <c r="G1051" s="3">
        <v>115</v>
      </c>
      <c r="H1051" s="7" t="s">
        <v>43</v>
      </c>
      <c r="I1051" s="5">
        <f>VLOOKUP(H1051,Tabela1[],2,FALSE)*G1051</f>
        <v>0</v>
      </c>
      <c r="J1051" s="6" t="str">
        <f>IFERROR(G1051/VLOOKUP(H1051,Tabela1[],3,FALSE),"")</f>
        <v/>
      </c>
      <c r="K1051" s="11" cm="1">
        <f t="array" ref="K1051">VLOOKUP(MAX(_xlfn._xlws.FILTER(Tabela3[data],Tabela3[data]&lt;=Tabela2[[#This Row],[data]])),Tabela3[],2,FALSE)</f>
        <v>11.1</v>
      </c>
    </row>
    <row r="1052" spans="5:11" x14ac:dyDescent="0.35">
      <c r="E1052" s="4">
        <v>45730</v>
      </c>
      <c r="F1052" s="3">
        <v>3</v>
      </c>
      <c r="G1052" s="3">
        <v>3</v>
      </c>
      <c r="H1052" s="7" t="s">
        <v>61</v>
      </c>
      <c r="I1052" s="5">
        <f>VLOOKUP(H1052,Tabela1[],2,FALSE)*G1052</f>
        <v>0</v>
      </c>
      <c r="J1052" s="6" t="str">
        <f>IFERROR(G1052/VLOOKUP(H1052,Tabela1[],3,FALSE),"")</f>
        <v/>
      </c>
      <c r="K1052" s="11" cm="1">
        <f t="array" ref="K1052">VLOOKUP(MAX(_xlfn._xlws.FILTER(Tabela3[data],Tabela3[data]&lt;=Tabela2[[#This Row],[data]])),Tabela3[],2,FALSE)</f>
        <v>11.1</v>
      </c>
    </row>
    <row r="1053" spans="5:11" x14ac:dyDescent="0.35">
      <c r="E1053" s="4">
        <v>45730</v>
      </c>
      <c r="F1053" s="3">
        <v>3</v>
      </c>
      <c r="G1053" s="3">
        <v>146</v>
      </c>
      <c r="H1053" s="7" t="s">
        <v>23</v>
      </c>
      <c r="I1053" s="5">
        <f>VLOOKUP(H1053,Tabela1[],2,FALSE)*G1053</f>
        <v>0</v>
      </c>
      <c r="J1053" s="6">
        <f>IFERROR(G1053/VLOOKUP(H1053,Tabela1[],3,FALSE),"")</f>
        <v>0.70950323974082075</v>
      </c>
      <c r="K1053" s="11" cm="1">
        <f t="array" ref="K1053">VLOOKUP(MAX(_xlfn._xlws.FILTER(Tabela3[data],Tabela3[data]&lt;=Tabela2[[#This Row],[data]])),Tabela3[],2,FALSE)</f>
        <v>11.1</v>
      </c>
    </row>
    <row r="1054" spans="5:11" x14ac:dyDescent="0.35">
      <c r="E1054" s="4">
        <v>45730</v>
      </c>
      <c r="F1054" s="3">
        <v>3</v>
      </c>
      <c r="G1054" s="3">
        <v>70</v>
      </c>
      <c r="H1054" s="15" t="s">
        <v>63</v>
      </c>
      <c r="I1054" s="5">
        <f>VLOOKUP(H1054,Tabela1[],2,FALSE)*G1054</f>
        <v>0</v>
      </c>
      <c r="J1054" s="6" t="str">
        <f>IFERROR(G1054/VLOOKUP(H1054,Tabela1[],3,FALSE),"")</f>
        <v/>
      </c>
      <c r="K1054" s="11" cm="1">
        <f t="array" ref="K1054">VLOOKUP(MAX(_xlfn._xlws.FILTER(Tabela3[data],Tabela3[data]&lt;=Tabela2[[#This Row],[data]])),Tabela3[],2,FALSE)</f>
        <v>11.1</v>
      </c>
    </row>
    <row r="1055" spans="5:11" x14ac:dyDescent="0.35">
      <c r="E1055" s="4">
        <v>45731</v>
      </c>
      <c r="F1055" s="3">
        <v>1</v>
      </c>
      <c r="G1055" s="3">
        <v>126</v>
      </c>
      <c r="H1055" s="15" t="s">
        <v>63</v>
      </c>
      <c r="I1055" s="5">
        <f>VLOOKUP(H1055,Tabela1[],2,FALSE)*G1055</f>
        <v>0</v>
      </c>
      <c r="J1055" s="6" t="str">
        <f>IFERROR(G1055/VLOOKUP(H1055,Tabela1[],3,FALSE),"")</f>
        <v/>
      </c>
      <c r="K1055" s="11" cm="1">
        <f t="array" ref="K1055">VLOOKUP(MAX(_xlfn._xlws.FILTER(Tabela3[data],Tabela3[data]&lt;=Tabela2[[#This Row],[data]])),Tabela3[],2,FALSE)</f>
        <v>11.1</v>
      </c>
    </row>
    <row r="1056" spans="5:11" x14ac:dyDescent="0.35">
      <c r="E1056" s="4">
        <v>45731</v>
      </c>
      <c r="F1056" s="3">
        <v>2</v>
      </c>
      <c r="G1056" s="3">
        <v>205</v>
      </c>
      <c r="H1056" s="7" t="s">
        <v>85</v>
      </c>
      <c r="I1056" s="5">
        <f>VLOOKUP(H1056,Tabela1[],2,FALSE)*G1056</f>
        <v>0</v>
      </c>
      <c r="J1056" s="6" t="str">
        <f>IFERROR(G1056/VLOOKUP(H1056,Tabela1[],3,FALSE),"")</f>
        <v/>
      </c>
      <c r="K1056" s="11" cm="1">
        <f t="array" ref="K1056">VLOOKUP(MAX(_xlfn._xlws.FILTER(Tabela3[data],Tabela3[data]&lt;=Tabela2[[#This Row],[data]])),Tabela3[],2,FALSE)</f>
        <v>11.1</v>
      </c>
    </row>
    <row r="1057" spans="5:11" x14ac:dyDescent="0.35">
      <c r="E1057" s="4">
        <v>45731</v>
      </c>
      <c r="F1057" s="3">
        <v>2</v>
      </c>
      <c r="G1057" s="3">
        <v>6</v>
      </c>
      <c r="H1057" s="7" t="s">
        <v>41</v>
      </c>
      <c r="I1057" s="5">
        <f>VLOOKUP(H1057,Tabela1[],2,FALSE)*G1057</f>
        <v>0</v>
      </c>
      <c r="J1057" s="6" t="str">
        <f>IFERROR(G1057/VLOOKUP(H1057,Tabela1[],3,FALSE),"")</f>
        <v/>
      </c>
      <c r="K1057" s="11" cm="1">
        <f t="array" ref="K1057">VLOOKUP(MAX(_xlfn._xlws.FILTER(Tabela3[data],Tabela3[data]&lt;=Tabela2[[#This Row],[data]])),Tabela3[],2,FALSE)</f>
        <v>11.1</v>
      </c>
    </row>
    <row r="1058" spans="5:11" x14ac:dyDescent="0.35">
      <c r="E1058" s="4">
        <v>45731</v>
      </c>
      <c r="F1058" s="3">
        <v>2</v>
      </c>
      <c r="G1058" s="3">
        <v>1</v>
      </c>
      <c r="H1058" s="7" t="s">
        <v>61</v>
      </c>
      <c r="I1058" s="5">
        <f>VLOOKUP(H1058,Tabela1[],2,FALSE)*G1058</f>
        <v>0</v>
      </c>
      <c r="J1058" s="6" t="str">
        <f>IFERROR(G1058/VLOOKUP(H1058,Tabela1[],3,FALSE),"")</f>
        <v/>
      </c>
      <c r="K1058" s="11" cm="1">
        <f t="array" ref="K1058">VLOOKUP(MAX(_xlfn._xlws.FILTER(Tabela3[data],Tabela3[data]&lt;=Tabela2[[#This Row],[data]])),Tabela3[],2,FALSE)</f>
        <v>11.1</v>
      </c>
    </row>
    <row r="1059" spans="5:11" x14ac:dyDescent="0.35">
      <c r="E1059" s="4">
        <v>45731</v>
      </c>
      <c r="F1059" s="3">
        <v>2</v>
      </c>
      <c r="G1059" s="3">
        <v>22</v>
      </c>
      <c r="H1059" s="7" t="s">
        <v>64</v>
      </c>
      <c r="I1059" s="5">
        <f>VLOOKUP(H1059,Tabela1[],2,FALSE)*G1059</f>
        <v>0</v>
      </c>
      <c r="J1059" s="6" t="str">
        <f>IFERROR(G1059/VLOOKUP(H1059,Tabela1[],3,FALSE),"")</f>
        <v/>
      </c>
      <c r="K1059" s="11" cm="1">
        <f t="array" ref="K1059">VLOOKUP(MAX(_xlfn._xlws.FILTER(Tabela3[data],Tabela3[data]&lt;=Tabela2[[#This Row],[data]])),Tabela3[],2,FALSE)</f>
        <v>11.1</v>
      </c>
    </row>
    <row r="1060" spans="5:11" x14ac:dyDescent="0.35">
      <c r="E1060" s="4">
        <v>45731</v>
      </c>
      <c r="F1060" s="3">
        <v>3</v>
      </c>
      <c r="G1060" s="3">
        <v>6</v>
      </c>
      <c r="H1060" s="7" t="s">
        <v>61</v>
      </c>
      <c r="I1060" s="5">
        <f>VLOOKUP(H1060,Tabela1[],2,FALSE)*G1060</f>
        <v>0</v>
      </c>
      <c r="J1060" s="6" t="str">
        <f>IFERROR(G1060/VLOOKUP(H1060,Tabela1[],3,FALSE),"")</f>
        <v/>
      </c>
      <c r="K1060" s="11" cm="1">
        <f t="array" ref="K1060">VLOOKUP(MAX(_xlfn._xlws.FILTER(Tabela3[data],Tabela3[data]&lt;=Tabela2[[#This Row],[data]])),Tabela3[],2,FALSE)</f>
        <v>11.1</v>
      </c>
    </row>
    <row r="1061" spans="5:11" x14ac:dyDescent="0.35">
      <c r="E1061" s="4">
        <v>45731</v>
      </c>
      <c r="F1061" s="3">
        <v>3</v>
      </c>
      <c r="G1061" s="3">
        <v>32</v>
      </c>
      <c r="H1061" s="15" t="s">
        <v>63</v>
      </c>
      <c r="I1061" s="5">
        <f>VLOOKUP(H1061,Tabela1[],2,FALSE)*G1061</f>
        <v>0</v>
      </c>
      <c r="J1061" s="6" t="str">
        <f>IFERROR(G1061/VLOOKUP(H1061,Tabela1[],3,FALSE),"")</f>
        <v/>
      </c>
      <c r="K1061" s="11" cm="1">
        <f t="array" ref="K1061">VLOOKUP(MAX(_xlfn._xlws.FILTER(Tabela3[data],Tabela3[data]&lt;=Tabela2[[#This Row],[data]])),Tabela3[],2,FALSE)</f>
        <v>11.1</v>
      </c>
    </row>
    <row r="1062" spans="5:11" x14ac:dyDescent="0.35">
      <c r="E1062" s="4">
        <v>45732</v>
      </c>
      <c r="F1062" s="3">
        <v>1</v>
      </c>
      <c r="G1062" s="3">
        <v>7</v>
      </c>
      <c r="H1062" s="7" t="s">
        <v>61</v>
      </c>
      <c r="I1062" s="5">
        <f>VLOOKUP(H1062,Tabela1[],2,FALSE)*G1062</f>
        <v>0</v>
      </c>
      <c r="J1062" s="6" t="str">
        <f>IFERROR(G1062/VLOOKUP(H1062,Tabela1[],3,FALSE),"")</f>
        <v/>
      </c>
      <c r="K1062" s="11" cm="1">
        <f t="array" ref="K1062">VLOOKUP(MAX(_xlfn._xlws.FILTER(Tabela3[data],Tabela3[data]&lt;=Tabela2[[#This Row],[data]])),Tabela3[],2,FALSE)</f>
        <v>11.1</v>
      </c>
    </row>
    <row r="1063" spans="5:11" x14ac:dyDescent="0.35">
      <c r="E1063" s="4">
        <v>45732</v>
      </c>
      <c r="F1063" s="3">
        <v>1</v>
      </c>
      <c r="G1063" s="3">
        <v>9</v>
      </c>
      <c r="H1063" s="7" t="s">
        <v>59</v>
      </c>
      <c r="I1063" s="5">
        <f>VLOOKUP(H1063,Tabela1[],2,FALSE)*G1063</f>
        <v>0</v>
      </c>
      <c r="J1063" s="6" t="str">
        <f>IFERROR(G1063/VLOOKUP(H1063,Tabela1[],3,FALSE),"")</f>
        <v/>
      </c>
      <c r="K1063" s="11" cm="1">
        <f t="array" ref="K1063">VLOOKUP(MAX(_xlfn._xlws.FILTER(Tabela3[data],Tabela3[data]&lt;=Tabela2[[#This Row],[data]])),Tabela3[],2,FALSE)</f>
        <v>11.1</v>
      </c>
    </row>
    <row r="1064" spans="5:11" x14ac:dyDescent="0.35">
      <c r="E1064" s="4">
        <v>45732</v>
      </c>
      <c r="F1064" s="3">
        <v>1</v>
      </c>
      <c r="G1064" s="3">
        <v>61</v>
      </c>
      <c r="H1064" s="7" t="s">
        <v>54</v>
      </c>
      <c r="I1064" s="5">
        <f>VLOOKUP(H1064,Tabela1[],2,FALSE)*G1064</f>
        <v>0</v>
      </c>
      <c r="J1064" s="6" t="str">
        <f>IFERROR(G1064/VLOOKUP(H1064,Tabela1[],3,FALSE),"")</f>
        <v/>
      </c>
      <c r="K1064" s="11" cm="1">
        <f t="array" ref="K1064">VLOOKUP(MAX(_xlfn._xlws.FILTER(Tabela3[data],Tabela3[data]&lt;=Tabela2[[#This Row],[data]])),Tabela3[],2,FALSE)</f>
        <v>11.1</v>
      </c>
    </row>
    <row r="1065" spans="5:11" x14ac:dyDescent="0.35">
      <c r="E1065" s="4">
        <v>45732</v>
      </c>
      <c r="F1065" s="3">
        <v>1</v>
      </c>
      <c r="G1065" s="3">
        <v>6</v>
      </c>
      <c r="H1065" s="7" t="s">
        <v>61</v>
      </c>
      <c r="I1065" s="5">
        <f>VLOOKUP(H1065,Tabela1[],2,FALSE)*G1065</f>
        <v>0</v>
      </c>
      <c r="J1065" s="6" t="str">
        <f>IFERROR(G1065/VLOOKUP(H1065,Tabela1[],3,FALSE),"")</f>
        <v/>
      </c>
      <c r="K1065" s="11" cm="1">
        <f t="array" ref="K1065">VLOOKUP(MAX(_xlfn._xlws.FILTER(Tabela3[data],Tabela3[data]&lt;=Tabela2[[#This Row],[data]])),Tabela3[],2,FALSE)</f>
        <v>11.1</v>
      </c>
    </row>
    <row r="1066" spans="5:11" x14ac:dyDescent="0.35">
      <c r="E1066" s="4">
        <v>45732</v>
      </c>
      <c r="F1066" s="3">
        <v>2</v>
      </c>
      <c r="G1066" s="3">
        <v>22</v>
      </c>
      <c r="H1066" s="7" t="s">
        <v>62</v>
      </c>
      <c r="I1066" s="5">
        <f>VLOOKUP(H1066,Tabela1[],2,FALSE)*G1066</f>
        <v>0</v>
      </c>
      <c r="J1066" s="6" t="str">
        <f>IFERROR(G1066/VLOOKUP(H1066,Tabela1[],3,FALSE),"")</f>
        <v/>
      </c>
      <c r="K1066" s="11" cm="1">
        <f t="array" ref="K1066">VLOOKUP(MAX(_xlfn._xlws.FILTER(Tabela3[data],Tabela3[data]&lt;=Tabela2[[#This Row],[data]])),Tabela3[],2,FALSE)</f>
        <v>11.1</v>
      </c>
    </row>
    <row r="1067" spans="5:11" x14ac:dyDescent="0.35">
      <c r="E1067" s="4">
        <v>45732</v>
      </c>
      <c r="F1067" s="3">
        <v>2</v>
      </c>
      <c r="G1067" s="3">
        <v>50</v>
      </c>
      <c r="H1067" s="7" t="s">
        <v>8</v>
      </c>
      <c r="I1067" s="5">
        <f>VLOOKUP(H1067,Tabela1[],2,FALSE)*G1067</f>
        <v>190.75</v>
      </c>
      <c r="J1067" s="6">
        <f>IFERROR(G1067/VLOOKUP(H1067,Tabela1[],3,FALSE),"")</f>
        <v>0.65876152832674584</v>
      </c>
      <c r="K1067" s="11" cm="1">
        <f t="array" ref="K1067">VLOOKUP(MAX(_xlfn._xlws.FILTER(Tabela3[data],Tabela3[data]&lt;=Tabela2[[#This Row],[data]])),Tabela3[],2,FALSE)</f>
        <v>11.1</v>
      </c>
    </row>
    <row r="1068" spans="5:11" x14ac:dyDescent="0.35">
      <c r="E1068" s="4">
        <v>45732</v>
      </c>
      <c r="F1068" s="3">
        <v>3</v>
      </c>
      <c r="G1068" s="3">
        <v>209</v>
      </c>
      <c r="H1068" s="7" t="s">
        <v>85</v>
      </c>
      <c r="I1068" s="5">
        <f>VLOOKUP(H1068,Tabela1[],2,FALSE)*G1068</f>
        <v>0</v>
      </c>
      <c r="J1068" s="6" t="str">
        <f>IFERROR(G1068/VLOOKUP(H1068,Tabela1[],3,FALSE),"")</f>
        <v/>
      </c>
      <c r="K1068" s="11" cm="1">
        <f t="array" ref="K1068">VLOOKUP(MAX(_xlfn._xlws.FILTER(Tabela3[data],Tabela3[data]&lt;=Tabela2[[#This Row],[data]])),Tabela3[],2,FALSE)</f>
        <v>11.1</v>
      </c>
    </row>
    <row r="1069" spans="5:11" x14ac:dyDescent="0.35">
      <c r="E1069" s="4">
        <v>45732</v>
      </c>
      <c r="F1069" s="3">
        <v>4</v>
      </c>
      <c r="G1069" s="3">
        <v>5</v>
      </c>
      <c r="H1069" s="7" t="s">
        <v>61</v>
      </c>
      <c r="I1069" s="5">
        <f>VLOOKUP(H1069,Tabela1[],2,FALSE)*G1069</f>
        <v>0</v>
      </c>
      <c r="J1069" s="6" t="str">
        <f>IFERROR(G1069/VLOOKUP(H1069,Tabela1[],3,FALSE),"")</f>
        <v/>
      </c>
      <c r="K1069" s="11" cm="1">
        <f t="array" ref="K1069">VLOOKUP(MAX(_xlfn._xlws.FILTER(Tabela3[data],Tabela3[data]&lt;=Tabela2[[#This Row],[data]])),Tabela3[],2,FALSE)</f>
        <v>11.1</v>
      </c>
    </row>
    <row r="1070" spans="5:11" x14ac:dyDescent="0.35">
      <c r="E1070" s="4">
        <v>45732</v>
      </c>
      <c r="F1070" s="3">
        <v>4</v>
      </c>
      <c r="G1070" s="3">
        <v>164</v>
      </c>
      <c r="H1070" s="15" t="s">
        <v>63</v>
      </c>
      <c r="I1070" s="5">
        <f>VLOOKUP(H1070,Tabela1[],2,FALSE)*G1070</f>
        <v>0</v>
      </c>
      <c r="J1070" s="6" t="str">
        <f>IFERROR(G1070/VLOOKUP(H1070,Tabela1[],3,FALSE),"")</f>
        <v/>
      </c>
      <c r="K1070" s="11" cm="1">
        <f t="array" ref="K1070">VLOOKUP(MAX(_xlfn._xlws.FILTER(Tabela3[data],Tabela3[data]&lt;=Tabela2[[#This Row],[data]])),Tabela3[],2,FALSE)</f>
        <v>11.1</v>
      </c>
    </row>
    <row r="1071" spans="5:11" x14ac:dyDescent="0.35">
      <c r="E1071" s="4">
        <v>45733</v>
      </c>
      <c r="F1071" s="3">
        <v>1</v>
      </c>
      <c r="G1071" s="3">
        <v>5</v>
      </c>
      <c r="H1071" s="7" t="s">
        <v>61</v>
      </c>
      <c r="I1071" s="5">
        <f>VLOOKUP(H1071,Tabela1[],2,FALSE)*G1071</f>
        <v>0</v>
      </c>
      <c r="J1071" s="6" t="str">
        <f>IFERROR(G1071/VLOOKUP(H1071,Tabela1[],3,FALSE),"")</f>
        <v/>
      </c>
      <c r="K1071" s="11" cm="1">
        <f t="array" ref="K1071">VLOOKUP(MAX(_xlfn._xlws.FILTER(Tabela3[data],Tabela3[data]&lt;=Tabela2[[#This Row],[data]])),Tabela3[],2,FALSE)</f>
        <v>11.1</v>
      </c>
    </row>
    <row r="1072" spans="5:11" x14ac:dyDescent="0.35">
      <c r="E1072" s="4">
        <v>45733</v>
      </c>
      <c r="F1072" s="3">
        <v>2</v>
      </c>
      <c r="G1072" s="3">
        <v>164</v>
      </c>
      <c r="H1072" s="7" t="s">
        <v>23</v>
      </c>
      <c r="I1072" s="5">
        <f>VLOOKUP(H1072,Tabela1[],2,FALSE)*G1072</f>
        <v>0</v>
      </c>
      <c r="J1072" s="6">
        <f>IFERROR(G1072/VLOOKUP(H1072,Tabela1[],3,FALSE),"")</f>
        <v>0.79697624190064797</v>
      </c>
      <c r="K1072" s="11" cm="1">
        <f t="array" ref="K1072">VLOOKUP(MAX(_xlfn._xlws.FILTER(Tabela3[data],Tabela3[data]&lt;=Tabela2[[#This Row],[data]])),Tabela3[],2,FALSE)</f>
        <v>11.1</v>
      </c>
    </row>
    <row r="1073" spans="5:11" x14ac:dyDescent="0.35">
      <c r="E1073" s="4">
        <v>45733</v>
      </c>
      <c r="F1073" s="3">
        <v>3</v>
      </c>
      <c r="G1073" s="3">
        <v>5</v>
      </c>
      <c r="H1073" s="7" t="s">
        <v>61</v>
      </c>
      <c r="I1073" s="5">
        <f>VLOOKUP(H1073,Tabela1[],2,FALSE)*G1073</f>
        <v>0</v>
      </c>
      <c r="J1073" s="6" t="str">
        <f>IFERROR(G1073/VLOOKUP(H1073,Tabela1[],3,FALSE),"")</f>
        <v/>
      </c>
      <c r="K1073" s="11" cm="1">
        <f t="array" ref="K1073">VLOOKUP(MAX(_xlfn._xlws.FILTER(Tabela3[data],Tabela3[data]&lt;=Tabela2[[#This Row],[data]])),Tabela3[],2,FALSE)</f>
        <v>11.1</v>
      </c>
    </row>
    <row r="1074" spans="5:11" x14ac:dyDescent="0.35">
      <c r="E1074" s="4">
        <v>45733</v>
      </c>
      <c r="F1074" s="3">
        <v>3</v>
      </c>
      <c r="G1074" s="3">
        <v>36</v>
      </c>
      <c r="H1074" s="7" t="s">
        <v>23</v>
      </c>
      <c r="I1074" s="5">
        <f>VLOOKUP(H1074,Tabela1[],2,FALSE)*G1074</f>
        <v>0</v>
      </c>
      <c r="J1074" s="6">
        <f>IFERROR(G1074/VLOOKUP(H1074,Tabela1[],3,FALSE),"")</f>
        <v>0.17494600431965443</v>
      </c>
      <c r="K1074" s="11" cm="1">
        <f t="array" ref="K1074">VLOOKUP(MAX(_xlfn._xlws.FILTER(Tabela3[data],Tabela3[data]&lt;=Tabela2[[#This Row],[data]])),Tabela3[],2,FALSE)</f>
        <v>11.1</v>
      </c>
    </row>
    <row r="1075" spans="5:11" x14ac:dyDescent="0.35">
      <c r="E1075" s="4">
        <v>45733</v>
      </c>
      <c r="F1075" s="3">
        <v>3</v>
      </c>
      <c r="G1075" s="3">
        <v>14</v>
      </c>
      <c r="H1075" s="7" t="s">
        <v>60</v>
      </c>
      <c r="I1075" s="5">
        <f>VLOOKUP(H1075,Tabela1[],2,FALSE)*G1075</f>
        <v>0</v>
      </c>
      <c r="J1075" s="6" t="str">
        <f>IFERROR(G1075/VLOOKUP(H1075,Tabela1[],3,FALSE),"")</f>
        <v/>
      </c>
      <c r="K1075" s="11" cm="1">
        <f t="array" ref="K1075">VLOOKUP(MAX(_xlfn._xlws.FILTER(Tabela3[data],Tabela3[data]&lt;=Tabela2[[#This Row],[data]])),Tabela3[],2,FALSE)</f>
        <v>11.1</v>
      </c>
    </row>
    <row r="1076" spans="5:11" x14ac:dyDescent="0.35">
      <c r="E1076" s="4">
        <v>45733</v>
      </c>
      <c r="F1076" s="3">
        <v>3</v>
      </c>
      <c r="G1076" s="3">
        <v>22</v>
      </c>
      <c r="H1076" s="7" t="s">
        <v>69</v>
      </c>
      <c r="I1076" s="5">
        <f>VLOOKUP(H1076,Tabela1[],2,FALSE)*G1076</f>
        <v>0</v>
      </c>
      <c r="J1076" s="6" t="str">
        <f>IFERROR(G1076/VLOOKUP(H1076,Tabela1[],3,FALSE),"")</f>
        <v/>
      </c>
      <c r="K1076" s="11" cm="1">
        <f t="array" ref="K1076">VLOOKUP(MAX(_xlfn._xlws.FILTER(Tabela3[data],Tabela3[data]&lt;=Tabela2[[#This Row],[data]])),Tabela3[],2,FALSE)</f>
        <v>11.1</v>
      </c>
    </row>
    <row r="1077" spans="5:11" x14ac:dyDescent="0.35">
      <c r="E1077" s="4">
        <v>45733</v>
      </c>
      <c r="F1077" s="3">
        <v>4</v>
      </c>
      <c r="G1077" s="3">
        <v>3</v>
      </c>
      <c r="H1077" s="7" t="s">
        <v>61</v>
      </c>
      <c r="I1077" s="5">
        <f>VLOOKUP(H1077,Tabela1[],2,FALSE)*G1077</f>
        <v>0</v>
      </c>
      <c r="J1077" s="6" t="str">
        <f>IFERROR(G1077/VLOOKUP(H1077,Tabela1[],3,FALSE),"")</f>
        <v/>
      </c>
      <c r="K1077" s="11" cm="1">
        <f t="array" ref="K1077">VLOOKUP(MAX(_xlfn._xlws.FILTER(Tabela3[data],Tabela3[data]&lt;=Tabela2[[#This Row],[data]])),Tabela3[],2,FALSE)</f>
        <v>11.1</v>
      </c>
    </row>
    <row r="1078" spans="5:11" x14ac:dyDescent="0.35">
      <c r="E1078" s="4">
        <v>45733</v>
      </c>
      <c r="F1078" s="3">
        <v>4</v>
      </c>
      <c r="G1078" s="3">
        <v>200</v>
      </c>
      <c r="H1078" s="7" t="s">
        <v>23</v>
      </c>
      <c r="I1078" s="5">
        <f>VLOOKUP(H1078,Tabela1[],2,FALSE)*G1078</f>
        <v>0</v>
      </c>
      <c r="J1078" s="6">
        <f>IFERROR(G1078/VLOOKUP(H1078,Tabela1[],3,FALSE),"")</f>
        <v>0.97192224622030243</v>
      </c>
      <c r="K1078" s="11" cm="1">
        <f t="array" ref="K1078">VLOOKUP(MAX(_xlfn._xlws.FILTER(Tabela3[data],Tabela3[data]&lt;=Tabela2[[#This Row],[data]])),Tabela3[],2,FALSE)</f>
        <v>11.1</v>
      </c>
    </row>
    <row r="1079" spans="5:11" x14ac:dyDescent="0.35">
      <c r="E1079" s="4">
        <v>45734</v>
      </c>
      <c r="F1079" s="3">
        <v>1</v>
      </c>
      <c r="G1079" s="3">
        <v>105</v>
      </c>
      <c r="H1079" s="7" t="s">
        <v>30</v>
      </c>
      <c r="I1079" s="5">
        <f>VLOOKUP(H1079,Tabela1[],2,FALSE)*G1079</f>
        <v>0</v>
      </c>
      <c r="J1079" s="6" t="str">
        <f>IFERROR(G1079/VLOOKUP(H1079,Tabela1[],3,FALSE),"")</f>
        <v/>
      </c>
      <c r="K1079" s="11" cm="1">
        <f t="array" ref="K1079">VLOOKUP(MAX(_xlfn._xlws.FILTER(Tabela3[data],Tabela3[data]&lt;=Tabela2[[#This Row],[data]])),Tabela3[],2,FALSE)</f>
        <v>11.1</v>
      </c>
    </row>
    <row r="1080" spans="5:11" x14ac:dyDescent="0.35">
      <c r="E1080" s="4">
        <v>45734</v>
      </c>
      <c r="F1080" s="3">
        <v>2</v>
      </c>
      <c r="G1080" s="3">
        <v>6</v>
      </c>
      <c r="H1080" s="7" t="s">
        <v>41</v>
      </c>
      <c r="I1080" s="5">
        <f>VLOOKUP(H1080,Tabela1[],2,FALSE)*G1080</f>
        <v>0</v>
      </c>
      <c r="J1080" s="6" t="str">
        <f>IFERROR(G1080/VLOOKUP(H1080,Tabela1[],3,FALSE),"")</f>
        <v/>
      </c>
      <c r="K1080" s="11" cm="1">
        <f t="array" ref="K1080">VLOOKUP(MAX(_xlfn._xlws.FILTER(Tabela3[data],Tabela3[data]&lt;=Tabela2[[#This Row],[data]])),Tabela3[],2,FALSE)</f>
        <v>11.1</v>
      </c>
    </row>
    <row r="1081" spans="5:11" x14ac:dyDescent="0.35">
      <c r="E1081" s="4">
        <v>45734</v>
      </c>
      <c r="F1081" s="3">
        <v>2</v>
      </c>
      <c r="G1081" s="3">
        <v>14</v>
      </c>
      <c r="H1081" s="7" t="s">
        <v>60</v>
      </c>
      <c r="I1081" s="5">
        <f>VLOOKUP(H1081,Tabela1[],2,FALSE)*G1081</f>
        <v>0</v>
      </c>
      <c r="J1081" s="6" t="str">
        <f>IFERROR(G1081/VLOOKUP(H1081,Tabela1[],3,FALSE),"")</f>
        <v/>
      </c>
      <c r="K1081" s="11" cm="1">
        <f t="array" ref="K1081">VLOOKUP(MAX(_xlfn._xlws.FILTER(Tabela3[data],Tabela3[data]&lt;=Tabela2[[#This Row],[data]])),Tabela3[],2,FALSE)</f>
        <v>11.1</v>
      </c>
    </row>
    <row r="1082" spans="5:11" x14ac:dyDescent="0.35">
      <c r="E1082" s="4">
        <v>45734</v>
      </c>
      <c r="F1082" s="3">
        <v>2</v>
      </c>
      <c r="G1082" s="3">
        <v>50</v>
      </c>
      <c r="H1082" s="7" t="s">
        <v>8</v>
      </c>
      <c r="I1082" s="5">
        <f>VLOOKUP(H1082,Tabela1[],2,FALSE)*G1082</f>
        <v>190.75</v>
      </c>
      <c r="J1082" s="6">
        <f>IFERROR(G1082/VLOOKUP(H1082,Tabela1[],3,FALSE),"")</f>
        <v>0.65876152832674584</v>
      </c>
      <c r="K1082" s="11" cm="1">
        <f t="array" ref="K1082">VLOOKUP(MAX(_xlfn._xlws.FILTER(Tabela3[data],Tabela3[data]&lt;=Tabela2[[#This Row],[data]])),Tabela3[],2,FALSE)</f>
        <v>11.1</v>
      </c>
    </row>
    <row r="1083" spans="5:11" x14ac:dyDescent="0.35">
      <c r="E1083" s="4">
        <v>45734</v>
      </c>
      <c r="F1083" s="3">
        <v>2</v>
      </c>
      <c r="G1083" s="3">
        <v>9</v>
      </c>
      <c r="H1083" s="7" t="s">
        <v>59</v>
      </c>
      <c r="I1083" s="5">
        <f>VLOOKUP(H1083,Tabela1[],2,FALSE)*G1083</f>
        <v>0</v>
      </c>
      <c r="J1083" s="6" t="str">
        <f>IFERROR(G1083/VLOOKUP(H1083,Tabela1[],3,FALSE),"")</f>
        <v/>
      </c>
      <c r="K1083" s="11" cm="1">
        <f t="array" ref="K1083">VLOOKUP(MAX(_xlfn._xlws.FILTER(Tabela3[data],Tabela3[data]&lt;=Tabela2[[#This Row],[data]])),Tabela3[],2,FALSE)</f>
        <v>11.1</v>
      </c>
    </row>
    <row r="1084" spans="5:11" x14ac:dyDescent="0.35">
      <c r="E1084" s="4">
        <v>45734</v>
      </c>
      <c r="F1084" s="3">
        <v>3</v>
      </c>
      <c r="G1084" s="3">
        <v>9</v>
      </c>
      <c r="H1084" s="7" t="s">
        <v>61</v>
      </c>
      <c r="I1084" s="5">
        <f>VLOOKUP(H1084,Tabela1[],2,FALSE)*G1084</f>
        <v>0</v>
      </c>
      <c r="J1084" s="6" t="str">
        <f>IFERROR(G1084/VLOOKUP(H1084,Tabela1[],3,FALSE),"")</f>
        <v/>
      </c>
      <c r="K1084" s="11" cm="1">
        <f t="array" ref="K1084">VLOOKUP(MAX(_xlfn._xlws.FILTER(Tabela3[data],Tabela3[data]&lt;=Tabela2[[#This Row],[data]])),Tabela3[],2,FALSE)</f>
        <v>11.1</v>
      </c>
    </row>
    <row r="1085" spans="5:11" x14ac:dyDescent="0.35">
      <c r="E1085" s="4">
        <v>45734</v>
      </c>
      <c r="F1085" s="3">
        <v>3</v>
      </c>
      <c r="G1085" s="3">
        <v>197</v>
      </c>
      <c r="H1085" s="7" t="s">
        <v>30</v>
      </c>
      <c r="I1085" s="5">
        <f>VLOOKUP(H1085,Tabela1[],2,FALSE)*G1085</f>
        <v>0</v>
      </c>
      <c r="J1085" s="6" t="str">
        <f>IFERROR(G1085/VLOOKUP(H1085,Tabela1[],3,FALSE),"")</f>
        <v/>
      </c>
      <c r="K1085" s="11" cm="1">
        <f t="array" ref="K1085">VLOOKUP(MAX(_xlfn._xlws.FILTER(Tabela3[data],Tabela3[data]&lt;=Tabela2[[#This Row],[data]])),Tabela3[],2,FALSE)</f>
        <v>11.1</v>
      </c>
    </row>
    <row r="1086" spans="5:11" x14ac:dyDescent="0.35">
      <c r="E1086" s="4">
        <v>45735</v>
      </c>
      <c r="F1086" s="3">
        <v>1</v>
      </c>
      <c r="G1086" s="3">
        <v>50</v>
      </c>
      <c r="H1086" s="7" t="s">
        <v>8</v>
      </c>
      <c r="I1086" s="5">
        <f>VLOOKUP(H1086,Tabela1[],2,FALSE)*G1086</f>
        <v>190.75</v>
      </c>
      <c r="J1086" s="6">
        <f>IFERROR(G1086/VLOOKUP(H1086,Tabela1[],3,FALSE),"")</f>
        <v>0.65876152832674584</v>
      </c>
      <c r="K1086" s="11" cm="1">
        <f t="array" ref="K1086">VLOOKUP(MAX(_xlfn._xlws.FILTER(Tabela3[data],Tabela3[data]&lt;=Tabela2[[#This Row],[data]])),Tabela3[],2,FALSE)</f>
        <v>11.1</v>
      </c>
    </row>
    <row r="1087" spans="5:11" x14ac:dyDescent="0.35">
      <c r="E1087" s="4">
        <v>45735</v>
      </c>
      <c r="F1087" s="3">
        <v>1</v>
      </c>
      <c r="G1087" s="3">
        <v>5</v>
      </c>
      <c r="H1087" s="7" t="s">
        <v>67</v>
      </c>
      <c r="I1087" s="5">
        <f>VLOOKUP(H1087,Tabela1[],2,FALSE)*G1087</f>
        <v>0</v>
      </c>
      <c r="J1087" s="6" t="str">
        <f>IFERROR(G1087/VLOOKUP(H1087,Tabela1[],3,FALSE),"")</f>
        <v/>
      </c>
      <c r="K1087" s="11" cm="1">
        <f t="array" ref="K1087">VLOOKUP(MAX(_xlfn._xlws.FILTER(Tabela3[data],Tabela3[data]&lt;=Tabela2[[#This Row],[data]])),Tabela3[],2,FALSE)</f>
        <v>11.1</v>
      </c>
    </row>
    <row r="1088" spans="5:11" x14ac:dyDescent="0.35">
      <c r="E1088" s="4">
        <v>45735</v>
      </c>
      <c r="F1088" s="3">
        <v>1</v>
      </c>
      <c r="G1088" s="3">
        <v>9</v>
      </c>
      <c r="H1088" s="7" t="s">
        <v>59</v>
      </c>
      <c r="I1088" s="5">
        <f>VLOOKUP(H1088,Tabela1[],2,FALSE)*G1088</f>
        <v>0</v>
      </c>
      <c r="J1088" s="6" t="str">
        <f>IFERROR(G1088/VLOOKUP(H1088,Tabela1[],3,FALSE),"")</f>
        <v/>
      </c>
      <c r="K1088" s="11" cm="1">
        <f t="array" ref="K1088">VLOOKUP(MAX(_xlfn._xlws.FILTER(Tabela3[data],Tabela3[data]&lt;=Tabela2[[#This Row],[data]])),Tabela3[],2,FALSE)</f>
        <v>11.1</v>
      </c>
    </row>
    <row r="1089" spans="5:11" x14ac:dyDescent="0.35">
      <c r="E1089" s="4">
        <v>45735</v>
      </c>
      <c r="F1089" s="3">
        <v>2</v>
      </c>
      <c r="G1089" s="3">
        <v>100</v>
      </c>
      <c r="H1089" s="7" t="s">
        <v>30</v>
      </c>
      <c r="I1089" s="5">
        <f>VLOOKUP(H1089,Tabela1[],2,FALSE)*G1089</f>
        <v>0</v>
      </c>
      <c r="J1089" s="6" t="str">
        <f>IFERROR(G1089/VLOOKUP(H1089,Tabela1[],3,FALSE),"")</f>
        <v/>
      </c>
      <c r="K1089" s="11" cm="1">
        <f t="array" ref="K1089">VLOOKUP(MAX(_xlfn._xlws.FILTER(Tabela3[data],Tabela3[data]&lt;=Tabela2[[#This Row],[data]])),Tabela3[],2,FALSE)</f>
        <v>11.1</v>
      </c>
    </row>
    <row r="1090" spans="5:11" x14ac:dyDescent="0.35">
      <c r="E1090" s="4">
        <v>45735</v>
      </c>
      <c r="F1090" s="3">
        <v>2</v>
      </c>
      <c r="G1090" s="3">
        <v>30</v>
      </c>
      <c r="H1090" s="7" t="s">
        <v>66</v>
      </c>
      <c r="I1090" s="5">
        <f>VLOOKUP(H1090,Tabela1[],2,FALSE)*G1090</f>
        <v>0</v>
      </c>
      <c r="J1090" s="6" t="str">
        <f>IFERROR(G1090/VLOOKUP(H1090,Tabela1[],3,FALSE),"")</f>
        <v/>
      </c>
      <c r="K1090" s="11" cm="1">
        <f t="array" ref="K1090">VLOOKUP(MAX(_xlfn._xlws.FILTER(Tabela3[data],Tabela3[data]&lt;=Tabela2[[#This Row],[data]])),Tabela3[],2,FALSE)</f>
        <v>11.1</v>
      </c>
    </row>
    <row r="1091" spans="5:11" x14ac:dyDescent="0.35">
      <c r="E1091" s="4">
        <v>45735</v>
      </c>
      <c r="F1091" s="3">
        <v>2</v>
      </c>
      <c r="G1091" s="3">
        <v>14</v>
      </c>
      <c r="H1091" s="7" t="s">
        <v>60</v>
      </c>
      <c r="I1091" s="5">
        <f>VLOOKUP(H1091,Tabela1[],2,FALSE)*G1091</f>
        <v>0</v>
      </c>
      <c r="J1091" s="6" t="str">
        <f>IFERROR(G1091/VLOOKUP(H1091,Tabela1[],3,FALSE),"")</f>
        <v/>
      </c>
      <c r="K1091" s="11" cm="1">
        <f t="array" ref="K1091">VLOOKUP(MAX(_xlfn._xlws.FILTER(Tabela3[data],Tabela3[data]&lt;=Tabela2[[#This Row],[data]])),Tabela3[],2,FALSE)</f>
        <v>11.1</v>
      </c>
    </row>
    <row r="1092" spans="5:11" x14ac:dyDescent="0.35">
      <c r="E1092" s="4">
        <v>45735</v>
      </c>
      <c r="F1092" s="3">
        <v>3</v>
      </c>
      <c r="G1092" s="3">
        <v>205</v>
      </c>
      <c r="H1092" s="7" t="s">
        <v>65</v>
      </c>
      <c r="I1092" s="5">
        <f>VLOOKUP(H1092,Tabela1[],2,FALSE)*G1092</f>
        <v>0</v>
      </c>
      <c r="J1092" s="6" t="str">
        <f>IFERROR(G1092/VLOOKUP(H1092,Tabela1[],3,FALSE),"")</f>
        <v/>
      </c>
      <c r="K1092" s="11" cm="1">
        <f t="array" ref="K1092">VLOOKUP(MAX(_xlfn._xlws.FILTER(Tabela3[data],Tabela3[data]&lt;=Tabela2[[#This Row],[data]])),Tabela3[],2,FALSE)</f>
        <v>11.1</v>
      </c>
    </row>
    <row r="1093" spans="5:11" x14ac:dyDescent="0.35">
      <c r="E1093" s="4">
        <v>45736</v>
      </c>
      <c r="F1093" s="3">
        <v>1</v>
      </c>
      <c r="G1093" s="3">
        <v>3</v>
      </c>
      <c r="H1093" s="7" t="s">
        <v>67</v>
      </c>
      <c r="I1093" s="5">
        <f>VLOOKUP(H1093,Tabela1[],2,FALSE)*G1093</f>
        <v>0</v>
      </c>
      <c r="J1093" s="6" t="str">
        <f>IFERROR(G1093/VLOOKUP(H1093,Tabela1[],3,FALSE),"")</f>
        <v/>
      </c>
      <c r="K1093" s="11" cm="1">
        <f t="array" ref="K1093">VLOOKUP(MAX(_xlfn._xlws.FILTER(Tabela3[data],Tabela3[data]&lt;=Tabela2[[#This Row],[data]])),Tabela3[],2,FALSE)</f>
        <v>11.1</v>
      </c>
    </row>
    <row r="1094" spans="5:11" x14ac:dyDescent="0.35">
      <c r="E1094" s="4">
        <v>45736</v>
      </c>
      <c r="F1094" s="3">
        <v>2</v>
      </c>
      <c r="G1094" s="3">
        <v>30</v>
      </c>
      <c r="H1094" s="7" t="s">
        <v>47</v>
      </c>
      <c r="I1094" s="5">
        <f>VLOOKUP(H1094,Tabela1[],2,FALSE)*G1094</f>
        <v>0</v>
      </c>
      <c r="J1094" s="6" t="str">
        <f>IFERROR(G1094/VLOOKUP(H1094,Tabela1[],3,FALSE),"")</f>
        <v/>
      </c>
      <c r="K1094" s="11" cm="1">
        <f t="array" ref="K1094">VLOOKUP(MAX(_xlfn._xlws.FILTER(Tabela3[data],Tabela3[data]&lt;=Tabela2[[#This Row],[data]])),Tabela3[],2,FALSE)</f>
        <v>11.1</v>
      </c>
    </row>
    <row r="1095" spans="5:11" x14ac:dyDescent="0.35">
      <c r="E1095" s="4">
        <v>45736</v>
      </c>
      <c r="F1095" s="3">
        <v>2</v>
      </c>
      <c r="G1095" s="3">
        <v>193</v>
      </c>
      <c r="H1095" s="7" t="s">
        <v>65</v>
      </c>
      <c r="I1095" s="5">
        <f>VLOOKUP(H1095,Tabela1[],2,FALSE)*G1095</f>
        <v>0</v>
      </c>
      <c r="J1095" s="6" t="str">
        <f>IFERROR(G1095/VLOOKUP(H1095,Tabela1[],3,FALSE),"")</f>
        <v/>
      </c>
      <c r="K1095" s="11" cm="1">
        <f t="array" ref="K1095">VLOOKUP(MAX(_xlfn._xlws.FILTER(Tabela3[data],Tabela3[data]&lt;=Tabela2[[#This Row],[data]])),Tabela3[],2,FALSE)</f>
        <v>11.1</v>
      </c>
    </row>
    <row r="1096" spans="5:11" x14ac:dyDescent="0.35">
      <c r="E1096" s="4">
        <v>45736</v>
      </c>
      <c r="F1096" s="3">
        <v>2</v>
      </c>
      <c r="G1096" s="3">
        <v>24</v>
      </c>
      <c r="H1096" s="7" t="s">
        <v>69</v>
      </c>
      <c r="I1096" s="5">
        <f>VLOOKUP(H1096,Tabela1[],2,FALSE)*G1096</f>
        <v>0</v>
      </c>
      <c r="J1096" s="6" t="str">
        <f>IFERROR(G1096/VLOOKUP(H1096,Tabela1[],3,FALSE),"")</f>
        <v/>
      </c>
      <c r="K1096" s="11" cm="1">
        <f t="array" ref="K1096">VLOOKUP(MAX(_xlfn._xlws.FILTER(Tabela3[data],Tabela3[data]&lt;=Tabela2[[#This Row],[data]])),Tabela3[],2,FALSE)</f>
        <v>11.1</v>
      </c>
    </row>
    <row r="1097" spans="5:11" x14ac:dyDescent="0.35">
      <c r="E1097" s="4">
        <v>45736</v>
      </c>
      <c r="F1097" s="3">
        <v>2</v>
      </c>
      <c r="G1097" s="3">
        <v>7</v>
      </c>
      <c r="H1097" s="7" t="s">
        <v>67</v>
      </c>
      <c r="I1097" s="5">
        <f>VLOOKUP(H1097,Tabela1[],2,FALSE)*G1097</f>
        <v>0</v>
      </c>
      <c r="J1097" s="6" t="str">
        <f>IFERROR(G1097/VLOOKUP(H1097,Tabela1[],3,FALSE),"")</f>
        <v/>
      </c>
      <c r="K1097" s="11" cm="1">
        <f t="array" ref="K1097">VLOOKUP(MAX(_xlfn._xlws.FILTER(Tabela3[data],Tabela3[data]&lt;=Tabela2[[#This Row],[data]])),Tabela3[],2,FALSE)</f>
        <v>11.1</v>
      </c>
    </row>
    <row r="1098" spans="5:11" x14ac:dyDescent="0.35">
      <c r="E1098" s="4">
        <v>45736</v>
      </c>
      <c r="F1098" s="3">
        <v>2</v>
      </c>
      <c r="G1098" s="3">
        <v>10</v>
      </c>
      <c r="H1098" s="7" t="s">
        <v>67</v>
      </c>
      <c r="I1098" s="5">
        <f>VLOOKUP(H1098,Tabela1[],2,FALSE)*G1098</f>
        <v>0</v>
      </c>
      <c r="J1098" s="6" t="str">
        <f>IFERROR(G1098/VLOOKUP(H1098,Tabela1[],3,FALSE),"")</f>
        <v/>
      </c>
      <c r="K1098" s="11" cm="1">
        <f t="array" ref="K1098">VLOOKUP(MAX(_xlfn._xlws.FILTER(Tabela3[data],Tabela3[data]&lt;=Tabela2[[#This Row],[data]])),Tabela3[],2,FALSE)</f>
        <v>11.1</v>
      </c>
    </row>
    <row r="1099" spans="5:11" x14ac:dyDescent="0.35">
      <c r="E1099" s="4">
        <v>45736</v>
      </c>
      <c r="F1099" s="3">
        <v>3</v>
      </c>
      <c r="G1099" s="3">
        <v>5</v>
      </c>
      <c r="H1099" s="7" t="s">
        <v>67</v>
      </c>
      <c r="I1099" s="5">
        <f>VLOOKUP(H1099,Tabela1[],2,FALSE)*G1099</f>
        <v>0</v>
      </c>
      <c r="J1099" s="6" t="str">
        <f>IFERROR(G1099/VLOOKUP(H1099,Tabela1[],3,FALSE),"")</f>
        <v/>
      </c>
      <c r="K1099" s="11" cm="1">
        <f t="array" ref="K1099">VLOOKUP(MAX(_xlfn._xlws.FILTER(Tabela3[data],Tabela3[data]&lt;=Tabela2[[#This Row],[data]])),Tabela3[],2,FALSE)</f>
        <v>11.1</v>
      </c>
    </row>
    <row r="1100" spans="5:11" x14ac:dyDescent="0.35">
      <c r="E1100" s="4">
        <v>45736</v>
      </c>
      <c r="F1100" s="3">
        <v>3</v>
      </c>
      <c r="G1100" s="3">
        <v>200</v>
      </c>
      <c r="H1100" s="7" t="s">
        <v>68</v>
      </c>
      <c r="I1100" s="5">
        <f>VLOOKUP(H1100,Tabela1[],2,FALSE)*G1100</f>
        <v>0</v>
      </c>
      <c r="J1100" s="6" t="str">
        <f>IFERROR(G1100/VLOOKUP(H1100,Tabela1[],3,FALSE),"")</f>
        <v/>
      </c>
      <c r="K1100" s="11" cm="1">
        <f t="array" ref="K1100">VLOOKUP(MAX(_xlfn._xlws.FILTER(Tabela3[data],Tabela3[data]&lt;=Tabela2[[#This Row],[data]])),Tabela3[],2,FALSE)</f>
        <v>11.1</v>
      </c>
    </row>
    <row r="1101" spans="5:11" x14ac:dyDescent="0.35">
      <c r="E1101" s="4">
        <v>45737</v>
      </c>
      <c r="F1101" s="3">
        <v>1</v>
      </c>
      <c r="G1101" s="3">
        <v>185</v>
      </c>
      <c r="H1101" s="7" t="s">
        <v>68</v>
      </c>
      <c r="I1101" s="5">
        <f>VLOOKUP(H1101,Tabela1[],2,FALSE)*G1101</f>
        <v>0</v>
      </c>
      <c r="J1101" s="6" t="str">
        <f>IFERROR(G1101/VLOOKUP(H1101,Tabela1[],3,FALSE),"")</f>
        <v/>
      </c>
      <c r="K1101" s="11" cm="1">
        <f t="array" ref="K1101">VLOOKUP(MAX(_xlfn._xlws.FILTER(Tabela3[data],Tabela3[data]&lt;=Tabela2[[#This Row],[data]])),Tabela3[],2,FALSE)</f>
        <v>11.1</v>
      </c>
    </row>
    <row r="1102" spans="5:11" x14ac:dyDescent="0.35">
      <c r="E1102" s="4">
        <v>45737</v>
      </c>
      <c r="F1102" s="3">
        <v>2</v>
      </c>
      <c r="G1102" s="3">
        <v>18</v>
      </c>
      <c r="H1102" s="7" t="s">
        <v>68</v>
      </c>
      <c r="I1102" s="5">
        <f>VLOOKUP(H1102,Tabela1[],2,FALSE)*G1102</f>
        <v>0</v>
      </c>
      <c r="J1102" s="6" t="str">
        <f>IFERROR(G1102/VLOOKUP(H1102,Tabela1[],3,FALSE),"")</f>
        <v/>
      </c>
      <c r="K1102" s="11" cm="1">
        <f t="array" ref="K1102">VLOOKUP(MAX(_xlfn._xlws.FILTER(Tabela3[data],Tabela3[data]&lt;=Tabela2[[#This Row],[data]])),Tabela3[],2,FALSE)</f>
        <v>11.1</v>
      </c>
    </row>
    <row r="1103" spans="5:11" x14ac:dyDescent="0.35">
      <c r="E1103" s="4">
        <v>45737</v>
      </c>
      <c r="F1103" s="3">
        <v>2</v>
      </c>
      <c r="G1103" s="3">
        <v>70</v>
      </c>
      <c r="H1103" s="7" t="s">
        <v>70</v>
      </c>
      <c r="I1103" s="5">
        <f>VLOOKUP(H1103,Tabela1[],2,FALSE)*G1103</f>
        <v>0</v>
      </c>
      <c r="J1103" s="6" t="str">
        <f>IFERROR(G1103/VLOOKUP(H1103,Tabela1[],3,FALSE),"")</f>
        <v/>
      </c>
      <c r="K1103" s="11" cm="1">
        <f t="array" ref="K1103">VLOOKUP(MAX(_xlfn._xlws.FILTER(Tabela3[data],Tabela3[data]&lt;=Tabela2[[#This Row],[data]])),Tabela3[],2,FALSE)</f>
        <v>11.1</v>
      </c>
    </row>
    <row r="1104" spans="5:11" x14ac:dyDescent="0.35">
      <c r="E1104" s="4">
        <v>45737</v>
      </c>
      <c r="F1104" s="3">
        <v>2</v>
      </c>
      <c r="G1104" s="3">
        <v>6</v>
      </c>
      <c r="H1104" s="7" t="s">
        <v>41</v>
      </c>
      <c r="I1104" s="5">
        <f>VLOOKUP(H1104,Tabela1[],2,FALSE)*G1104</f>
        <v>0</v>
      </c>
      <c r="J1104" s="6" t="str">
        <f>IFERROR(G1104/VLOOKUP(H1104,Tabela1[],3,FALSE),"")</f>
        <v/>
      </c>
      <c r="K1104" s="11" cm="1">
        <f t="array" ref="K1104">VLOOKUP(MAX(_xlfn._xlws.FILTER(Tabela3[data],Tabela3[data]&lt;=Tabela2[[#This Row],[data]])),Tabela3[],2,FALSE)</f>
        <v>11.1</v>
      </c>
    </row>
    <row r="1105" spans="5:11" x14ac:dyDescent="0.35">
      <c r="E1105" s="4">
        <v>45737</v>
      </c>
      <c r="F1105" s="3">
        <v>2</v>
      </c>
      <c r="G1105" s="3">
        <v>25</v>
      </c>
      <c r="H1105" s="7" t="s">
        <v>8</v>
      </c>
      <c r="I1105" s="5">
        <f>VLOOKUP(H1105,Tabela1[],2,FALSE)*G1105</f>
        <v>95.375</v>
      </c>
      <c r="J1105" s="6">
        <f>IFERROR(G1105/VLOOKUP(H1105,Tabela1[],3,FALSE),"")</f>
        <v>0.32938076416337292</v>
      </c>
      <c r="K1105" s="11" cm="1">
        <f t="array" ref="K1105">VLOOKUP(MAX(_xlfn._xlws.FILTER(Tabela3[data],Tabela3[data]&lt;=Tabela2[[#This Row],[data]])),Tabela3[],2,FALSE)</f>
        <v>11.1</v>
      </c>
    </row>
    <row r="1106" spans="5:11" x14ac:dyDescent="0.35">
      <c r="E1106" s="4">
        <v>45737</v>
      </c>
      <c r="F1106" s="3">
        <v>2</v>
      </c>
      <c r="G1106" s="3">
        <v>25</v>
      </c>
      <c r="H1106" s="7" t="s">
        <v>8</v>
      </c>
      <c r="I1106" s="5">
        <f>VLOOKUP(H1106,Tabela1[],2,FALSE)*G1106</f>
        <v>95.375</v>
      </c>
      <c r="J1106" s="6">
        <f>IFERROR(G1106/VLOOKUP(H1106,Tabela1[],3,FALSE),"")</f>
        <v>0.32938076416337292</v>
      </c>
      <c r="K1106" s="11" cm="1">
        <f t="array" ref="K1106">VLOOKUP(MAX(_xlfn._xlws.FILTER(Tabela3[data],Tabela3[data]&lt;=Tabela2[[#This Row],[data]])),Tabela3[],2,FALSE)</f>
        <v>11.1</v>
      </c>
    </row>
    <row r="1107" spans="5:11" x14ac:dyDescent="0.35">
      <c r="E1107" s="4">
        <v>45737</v>
      </c>
      <c r="F1107" s="3">
        <v>2</v>
      </c>
      <c r="G1107" s="3">
        <v>5</v>
      </c>
      <c r="H1107" s="7" t="s">
        <v>67</v>
      </c>
      <c r="I1107" s="5">
        <f>VLOOKUP(H1107,Tabela1[],2,FALSE)*G1107</f>
        <v>0</v>
      </c>
      <c r="J1107" s="6" t="str">
        <f>IFERROR(G1107/VLOOKUP(H1107,Tabela1[],3,FALSE),"")</f>
        <v/>
      </c>
      <c r="K1107" s="11" cm="1">
        <f t="array" ref="K1107">VLOOKUP(MAX(_xlfn._xlws.FILTER(Tabela3[data],Tabela3[data]&lt;=Tabela2[[#This Row],[data]])),Tabela3[],2,FALSE)</f>
        <v>11.1</v>
      </c>
    </row>
    <row r="1108" spans="5:11" x14ac:dyDescent="0.35">
      <c r="E1108" s="4">
        <v>45737</v>
      </c>
      <c r="F1108" s="3">
        <v>2</v>
      </c>
      <c r="G1108" s="3">
        <v>43</v>
      </c>
      <c r="H1108" s="7" t="s">
        <v>64</v>
      </c>
      <c r="I1108" s="5">
        <f>VLOOKUP(H1108,Tabela1[],2,FALSE)*G1108</f>
        <v>0</v>
      </c>
      <c r="J1108" s="6" t="str">
        <f>IFERROR(G1108/VLOOKUP(H1108,Tabela1[],3,FALSE),"")</f>
        <v/>
      </c>
      <c r="K1108" s="11" cm="1">
        <f t="array" ref="K1108">VLOOKUP(MAX(_xlfn._xlws.FILTER(Tabela3[data],Tabela3[data]&lt;=Tabela2[[#This Row],[data]])),Tabela3[],2,FALSE)</f>
        <v>11.1</v>
      </c>
    </row>
    <row r="1109" spans="5:11" x14ac:dyDescent="0.35">
      <c r="E1109" s="4">
        <v>45737</v>
      </c>
      <c r="F1109" s="3">
        <v>3</v>
      </c>
      <c r="G1109" s="3">
        <v>2</v>
      </c>
      <c r="H1109" s="7" t="s">
        <v>67</v>
      </c>
      <c r="I1109" s="5">
        <f>VLOOKUP(H1109,Tabela1[],2,FALSE)*G1109</f>
        <v>0</v>
      </c>
      <c r="J1109" s="6" t="str">
        <f>IFERROR(G1109/VLOOKUP(H1109,Tabela1[],3,FALSE),"")</f>
        <v/>
      </c>
      <c r="K1109" s="11" cm="1">
        <f t="array" ref="K1109">VLOOKUP(MAX(_xlfn._xlws.FILTER(Tabela3[data],Tabela3[data]&lt;=Tabela2[[#This Row],[data]])),Tabela3[],2,FALSE)</f>
        <v>11.1</v>
      </c>
    </row>
    <row r="1110" spans="5:11" x14ac:dyDescent="0.35">
      <c r="E1110" s="4">
        <v>45737</v>
      </c>
      <c r="F1110" s="3">
        <v>3</v>
      </c>
      <c r="G1110" s="3">
        <v>165</v>
      </c>
      <c r="H1110" s="7" t="s">
        <v>70</v>
      </c>
      <c r="I1110" s="5">
        <f>VLOOKUP(H1110,Tabela1[],2,FALSE)*G1110</f>
        <v>0</v>
      </c>
      <c r="J1110" s="6" t="str">
        <f>IFERROR(G1110/VLOOKUP(H1110,Tabela1[],3,FALSE),"")</f>
        <v/>
      </c>
      <c r="K1110" s="11" cm="1">
        <f t="array" ref="K1110">VLOOKUP(MAX(_xlfn._xlws.FILTER(Tabela3[data],Tabela3[data]&lt;=Tabela2[[#This Row],[data]])),Tabela3[],2,FALSE)</f>
        <v>11.1</v>
      </c>
    </row>
    <row r="1111" spans="5:11" x14ac:dyDescent="0.35">
      <c r="E1111" s="4">
        <v>45738</v>
      </c>
      <c r="F1111" s="3">
        <v>1</v>
      </c>
      <c r="G1111" s="3">
        <v>2</v>
      </c>
      <c r="H1111" s="7" t="s">
        <v>67</v>
      </c>
      <c r="I1111" s="5">
        <f>VLOOKUP(H1111,Tabela1[],2,FALSE)*G1111</f>
        <v>0</v>
      </c>
      <c r="J1111" s="6" t="str">
        <f>IFERROR(G1111/VLOOKUP(H1111,Tabela1[],3,FALSE),"")</f>
        <v/>
      </c>
      <c r="K1111" s="11" cm="1">
        <f t="array" ref="K1111">VLOOKUP(MAX(_xlfn._xlws.FILTER(Tabela3[data],Tabela3[data]&lt;=Tabela2[[#This Row],[data]])),Tabela3[],2,FALSE)</f>
        <v>11.1</v>
      </c>
    </row>
    <row r="1112" spans="5:11" x14ac:dyDescent="0.35">
      <c r="E1112" s="4">
        <v>45738</v>
      </c>
      <c r="F1112" s="3">
        <v>1</v>
      </c>
      <c r="G1112" s="3">
        <v>123</v>
      </c>
      <c r="H1112" s="7" t="s">
        <v>70</v>
      </c>
      <c r="I1112" s="5">
        <f>VLOOKUP(H1112,Tabela1[],2,FALSE)*G1112</f>
        <v>0</v>
      </c>
      <c r="J1112" s="6" t="str">
        <f>IFERROR(G1112/VLOOKUP(H1112,Tabela1[],3,FALSE),"")</f>
        <v/>
      </c>
      <c r="K1112" s="11" cm="1">
        <f t="array" ref="K1112">VLOOKUP(MAX(_xlfn._xlws.FILTER(Tabela3[data],Tabela3[data]&lt;=Tabela2[[#This Row],[data]])),Tabela3[],2,FALSE)</f>
        <v>11.1</v>
      </c>
    </row>
    <row r="1113" spans="5:11" x14ac:dyDescent="0.35">
      <c r="E1113" s="4">
        <v>45738</v>
      </c>
      <c r="F1113" s="3">
        <v>2</v>
      </c>
      <c r="G1113" s="3">
        <v>25</v>
      </c>
      <c r="H1113" s="7" t="s">
        <v>33</v>
      </c>
      <c r="I1113" s="5">
        <f>VLOOKUP(H1113,Tabela1[],2,FALSE)*G1113</f>
        <v>0</v>
      </c>
      <c r="J1113" s="6" t="str">
        <f>IFERROR(G1113/VLOOKUP(H1113,Tabela1[],3,FALSE),"")</f>
        <v/>
      </c>
      <c r="K1113" s="11" cm="1">
        <f t="array" ref="K1113">VLOOKUP(MAX(_xlfn._xlws.FILTER(Tabela3[data],Tabela3[data]&lt;=Tabela2[[#This Row],[data]])),Tabela3[],2,FALSE)</f>
        <v>11.1</v>
      </c>
    </row>
    <row r="1114" spans="5:11" x14ac:dyDescent="0.35">
      <c r="E1114" s="4">
        <v>45738</v>
      </c>
      <c r="F1114" s="3">
        <v>2</v>
      </c>
      <c r="G1114" s="3">
        <v>3</v>
      </c>
      <c r="H1114" s="7" t="s">
        <v>67</v>
      </c>
      <c r="I1114" s="5">
        <f>VLOOKUP(H1114,Tabela1[],2,FALSE)*G1114</f>
        <v>0</v>
      </c>
      <c r="J1114" s="6" t="str">
        <f>IFERROR(G1114/VLOOKUP(H1114,Tabela1[],3,FALSE),"")</f>
        <v/>
      </c>
      <c r="K1114" s="11" cm="1">
        <f t="array" ref="K1114">VLOOKUP(MAX(_xlfn._xlws.FILTER(Tabela3[data],Tabela3[data]&lt;=Tabela2[[#This Row],[data]])),Tabela3[],2,FALSE)</f>
        <v>11.1</v>
      </c>
    </row>
    <row r="1115" spans="5:11" x14ac:dyDescent="0.35">
      <c r="E1115" s="4">
        <v>45738</v>
      </c>
      <c r="F1115" s="3">
        <v>3</v>
      </c>
      <c r="G1115" s="3">
        <v>10</v>
      </c>
      <c r="H1115" s="7" t="s">
        <v>67</v>
      </c>
      <c r="I1115" s="5">
        <f>VLOOKUP(H1115,Tabela1[],2,FALSE)*G1115</f>
        <v>0</v>
      </c>
      <c r="J1115" s="6" t="str">
        <f>IFERROR(G1115/VLOOKUP(H1115,Tabela1[],3,FALSE),"")</f>
        <v/>
      </c>
      <c r="K1115" s="11" cm="1">
        <f t="array" ref="K1115">VLOOKUP(MAX(_xlfn._xlws.FILTER(Tabela3[data],Tabela3[data]&lt;=Tabela2[[#This Row],[data]])),Tabela3[],2,FALSE)</f>
        <v>11.1</v>
      </c>
    </row>
    <row r="1116" spans="5:11" x14ac:dyDescent="0.35">
      <c r="E1116" s="4">
        <v>45738</v>
      </c>
      <c r="F1116" s="3">
        <v>3</v>
      </c>
      <c r="G1116" s="3">
        <v>9</v>
      </c>
      <c r="H1116" s="7" t="s">
        <v>59</v>
      </c>
      <c r="I1116" s="5">
        <f>VLOOKUP(H1116,Tabela1[],2,FALSE)*G1116</f>
        <v>0</v>
      </c>
      <c r="J1116" s="6" t="str">
        <f>IFERROR(G1116/VLOOKUP(H1116,Tabela1[],3,FALSE),"")</f>
        <v/>
      </c>
      <c r="K1116" s="11" cm="1">
        <f t="array" ref="K1116">VLOOKUP(MAX(_xlfn._xlws.FILTER(Tabela3[data],Tabela3[data]&lt;=Tabela2[[#This Row],[data]])),Tabela3[],2,FALSE)</f>
        <v>11.1</v>
      </c>
    </row>
    <row r="1117" spans="5:11" x14ac:dyDescent="0.35">
      <c r="E1117" s="4">
        <v>45738</v>
      </c>
      <c r="F1117" s="3">
        <v>3</v>
      </c>
      <c r="G1117" s="3">
        <v>27</v>
      </c>
      <c r="H1117" s="7" t="s">
        <v>69</v>
      </c>
      <c r="I1117" s="5">
        <f>VLOOKUP(H1117,Tabela1[],2,FALSE)*G1117</f>
        <v>0</v>
      </c>
      <c r="J1117" s="6" t="str">
        <f>IFERROR(G1117/VLOOKUP(H1117,Tabela1[],3,FALSE),"")</f>
        <v/>
      </c>
      <c r="K1117" s="11" cm="1">
        <f t="array" ref="K1117">VLOOKUP(MAX(_xlfn._xlws.FILTER(Tabela3[data],Tabela3[data]&lt;=Tabela2[[#This Row],[data]])),Tabela3[],2,FALSE)</f>
        <v>11.1</v>
      </c>
    </row>
    <row r="1118" spans="5:11" x14ac:dyDescent="0.35">
      <c r="E1118" s="4">
        <v>45738</v>
      </c>
      <c r="F1118" s="3">
        <v>3</v>
      </c>
      <c r="G1118" s="3">
        <v>10</v>
      </c>
      <c r="H1118" s="7" t="s">
        <v>71</v>
      </c>
      <c r="I1118" s="5">
        <f>VLOOKUP(H1118,Tabela1[],2,FALSE)*G1118</f>
        <v>0</v>
      </c>
      <c r="J1118" s="6" t="str">
        <f>IFERROR(G1118/VLOOKUP(H1118,Tabela1[],3,FALSE),"")</f>
        <v/>
      </c>
      <c r="K1118" s="11" cm="1">
        <f t="array" ref="K1118">VLOOKUP(MAX(_xlfn._xlws.FILTER(Tabela3[data],Tabela3[data]&lt;=Tabela2[[#This Row],[data]])),Tabela3[],2,FALSE)</f>
        <v>11.1</v>
      </c>
    </row>
    <row r="1119" spans="5:11" x14ac:dyDescent="0.35">
      <c r="E1119" s="4">
        <v>45738</v>
      </c>
      <c r="F1119" s="3">
        <v>3</v>
      </c>
      <c r="G1119" s="3">
        <v>150</v>
      </c>
      <c r="H1119" s="7" t="s">
        <v>33</v>
      </c>
      <c r="I1119" s="5">
        <f>VLOOKUP(H1119,Tabela1[],2,FALSE)*G1119</f>
        <v>0</v>
      </c>
      <c r="J1119" s="6" t="str">
        <f>IFERROR(G1119/VLOOKUP(H1119,Tabela1[],3,FALSE),"")</f>
        <v/>
      </c>
      <c r="K1119" s="11" cm="1">
        <f t="array" ref="K1119">VLOOKUP(MAX(_xlfn._xlws.FILTER(Tabela3[data],Tabela3[data]&lt;=Tabela2[[#This Row],[data]])),Tabela3[],2,FALSE)</f>
        <v>11.1</v>
      </c>
    </row>
    <row r="1120" spans="5:11" x14ac:dyDescent="0.35">
      <c r="E1120" s="4">
        <v>45738</v>
      </c>
      <c r="F1120" s="3">
        <v>3</v>
      </c>
      <c r="G1120" s="3">
        <v>80</v>
      </c>
      <c r="H1120" s="7" t="s">
        <v>33</v>
      </c>
      <c r="I1120" s="5">
        <f>VLOOKUP(H1120,Tabela1[],2,FALSE)*G1120</f>
        <v>0</v>
      </c>
      <c r="J1120" s="6" t="str">
        <f>IFERROR(G1120/VLOOKUP(H1120,Tabela1[],3,FALSE),"")</f>
        <v/>
      </c>
      <c r="K1120" s="11" cm="1">
        <f t="array" ref="K1120">VLOOKUP(MAX(_xlfn._xlws.FILTER(Tabela3[data],Tabela3[data]&lt;=Tabela2[[#This Row],[data]])),Tabela3[],2,FALSE)</f>
        <v>11.1</v>
      </c>
    </row>
    <row r="1121" spans="5:11" x14ac:dyDescent="0.35">
      <c r="E1121" s="4">
        <v>45739</v>
      </c>
      <c r="F1121" s="3">
        <v>1</v>
      </c>
      <c r="G1121" s="3">
        <v>3</v>
      </c>
      <c r="H1121" s="7" t="s">
        <v>67</v>
      </c>
      <c r="I1121" s="5">
        <f>VLOOKUP(H1121,Tabela1[],2,FALSE)*G1121</f>
        <v>0</v>
      </c>
      <c r="J1121" s="6" t="str">
        <f>IFERROR(G1121/VLOOKUP(H1121,Tabela1[],3,FALSE),"")</f>
        <v/>
      </c>
      <c r="K1121" s="11" cm="1">
        <f t="array" ref="K1121">VLOOKUP(MAX(_xlfn._xlws.FILTER(Tabela3[data],Tabela3[data]&lt;=Tabela2[[#This Row],[data]])),Tabela3[],2,FALSE)</f>
        <v>11.1</v>
      </c>
    </row>
    <row r="1122" spans="5:11" x14ac:dyDescent="0.35">
      <c r="E1122" s="4">
        <v>45739</v>
      </c>
      <c r="F1122" s="3">
        <v>1</v>
      </c>
      <c r="G1122" s="3">
        <v>51</v>
      </c>
      <c r="H1122" s="7" t="s">
        <v>33</v>
      </c>
      <c r="I1122" s="5">
        <f>VLOOKUP(H1122,Tabela1[],2,FALSE)*G1122</f>
        <v>0</v>
      </c>
      <c r="J1122" s="6" t="str">
        <f>IFERROR(G1122/VLOOKUP(H1122,Tabela1[],3,FALSE),"")</f>
        <v/>
      </c>
      <c r="K1122" s="11" cm="1">
        <f t="array" ref="K1122">VLOOKUP(MAX(_xlfn._xlws.FILTER(Tabela3[data],Tabela3[data]&lt;=Tabela2[[#This Row],[data]])),Tabela3[],2,FALSE)</f>
        <v>11.1</v>
      </c>
    </row>
    <row r="1123" spans="5:11" x14ac:dyDescent="0.35">
      <c r="E1123" s="4">
        <v>45739</v>
      </c>
      <c r="F1123" s="3">
        <v>2</v>
      </c>
      <c r="G1123" s="3">
        <v>124</v>
      </c>
      <c r="H1123" s="7" t="s">
        <v>33</v>
      </c>
      <c r="I1123" s="5">
        <f>VLOOKUP(H1123,Tabela1[],2,FALSE)*G1123</f>
        <v>0</v>
      </c>
      <c r="J1123" s="6" t="str">
        <f>IFERROR(G1123/VLOOKUP(H1123,Tabela1[],3,FALSE),"")</f>
        <v/>
      </c>
      <c r="K1123" s="11" cm="1">
        <f t="array" ref="K1123">VLOOKUP(MAX(_xlfn._xlws.FILTER(Tabela3[data],Tabela3[data]&lt;=Tabela2[[#This Row],[data]])),Tabela3[],2,FALSE)</f>
        <v>11.1</v>
      </c>
    </row>
    <row r="1124" spans="5:11" x14ac:dyDescent="0.35">
      <c r="E1124" s="4">
        <v>45739</v>
      </c>
      <c r="F1124" s="3">
        <v>2</v>
      </c>
      <c r="G1124" s="3">
        <v>200</v>
      </c>
      <c r="H1124" s="7" t="s">
        <v>72</v>
      </c>
      <c r="I1124" s="5">
        <f>VLOOKUP(H1124,Tabela1[],2,FALSE)*G1124</f>
        <v>0</v>
      </c>
      <c r="J1124" s="6" t="str">
        <f>IFERROR(G1124/VLOOKUP(H1124,Tabela1[],3,FALSE),"")</f>
        <v/>
      </c>
      <c r="K1124" s="11" cm="1">
        <f t="array" ref="K1124">VLOOKUP(MAX(_xlfn._xlws.FILTER(Tabela3[data],Tabela3[data]&lt;=Tabela2[[#This Row],[data]])),Tabela3[],2,FALSE)</f>
        <v>11.1</v>
      </c>
    </row>
    <row r="1125" spans="5:11" x14ac:dyDescent="0.35">
      <c r="E1125" s="4">
        <v>45739</v>
      </c>
      <c r="F1125" s="3">
        <v>2</v>
      </c>
      <c r="G1125" s="3">
        <v>3</v>
      </c>
      <c r="H1125" s="7" t="s">
        <v>67</v>
      </c>
      <c r="I1125" s="5">
        <f>VLOOKUP(H1125,Tabela1[],2,FALSE)*G1125</f>
        <v>0</v>
      </c>
      <c r="J1125" s="6" t="str">
        <f>IFERROR(G1125/VLOOKUP(H1125,Tabela1[],3,FALSE),"")</f>
        <v/>
      </c>
      <c r="K1125" s="11" cm="1">
        <f t="array" ref="K1125">VLOOKUP(MAX(_xlfn._xlws.FILTER(Tabela3[data],Tabela3[data]&lt;=Tabela2[[#This Row],[data]])),Tabela3[],2,FALSE)</f>
        <v>11.1</v>
      </c>
    </row>
    <row r="1126" spans="5:11" x14ac:dyDescent="0.35">
      <c r="E1126" s="4">
        <v>45739</v>
      </c>
      <c r="F1126" s="3">
        <v>2</v>
      </c>
      <c r="G1126" s="3">
        <v>9</v>
      </c>
      <c r="H1126" s="7" t="s">
        <v>59</v>
      </c>
      <c r="I1126" s="5">
        <f>VLOOKUP(H1126,Tabela1[],2,FALSE)*G1126</f>
        <v>0</v>
      </c>
      <c r="J1126" s="6" t="str">
        <f>IFERROR(G1126/VLOOKUP(H1126,Tabela1[],3,FALSE),"")</f>
        <v/>
      </c>
      <c r="K1126" s="11" cm="1">
        <f t="array" ref="K1126">VLOOKUP(MAX(_xlfn._xlws.FILTER(Tabela3[data],Tabela3[data]&lt;=Tabela2[[#This Row],[data]])),Tabela3[],2,FALSE)</f>
        <v>11.1</v>
      </c>
    </row>
    <row r="1127" spans="5:11" x14ac:dyDescent="0.35">
      <c r="E1127" s="4">
        <v>45739</v>
      </c>
      <c r="F1127" s="3">
        <v>3</v>
      </c>
      <c r="G1127" s="3">
        <v>5</v>
      </c>
      <c r="H1127" s="7" t="s">
        <v>67</v>
      </c>
      <c r="I1127" s="5">
        <f>VLOOKUP(H1127,Tabela1[],2,FALSE)*G1127</f>
        <v>0</v>
      </c>
      <c r="J1127" s="6" t="str">
        <f>IFERROR(G1127/VLOOKUP(H1127,Tabela1[],3,FALSE),"")</f>
        <v/>
      </c>
      <c r="K1127" s="11" cm="1">
        <f t="array" ref="K1127">VLOOKUP(MAX(_xlfn._xlws.FILTER(Tabela3[data],Tabela3[data]&lt;=Tabela2[[#This Row],[data]])),Tabela3[],2,FALSE)</f>
        <v>11.1</v>
      </c>
    </row>
    <row r="1128" spans="5:11" x14ac:dyDescent="0.35">
      <c r="E1128" s="4">
        <v>45739</v>
      </c>
      <c r="F1128" s="3">
        <v>3</v>
      </c>
      <c r="G1128" s="3">
        <v>166</v>
      </c>
      <c r="H1128" s="7" t="s">
        <v>72</v>
      </c>
      <c r="I1128" s="5">
        <f>VLOOKUP(H1128,Tabela1[],2,FALSE)*G1128</f>
        <v>0</v>
      </c>
      <c r="J1128" s="6" t="str">
        <f>IFERROR(G1128/VLOOKUP(H1128,Tabela1[],3,FALSE),"")</f>
        <v/>
      </c>
      <c r="K1128" s="11" cm="1">
        <f t="array" ref="K1128">VLOOKUP(MAX(_xlfn._xlws.FILTER(Tabela3[data],Tabela3[data]&lt;=Tabela2[[#This Row],[data]])),Tabela3[],2,FALSE)</f>
        <v>11.1</v>
      </c>
    </row>
    <row r="1129" spans="5:11" x14ac:dyDescent="0.35">
      <c r="E1129" s="4">
        <v>45740</v>
      </c>
      <c r="F1129" s="3">
        <v>1</v>
      </c>
      <c r="G1129" s="3">
        <v>5</v>
      </c>
      <c r="H1129" s="7" t="s">
        <v>67</v>
      </c>
      <c r="I1129" s="5">
        <f>VLOOKUP(H1129,Tabela1[],2,FALSE)*G1129</f>
        <v>0</v>
      </c>
      <c r="J1129" s="6" t="str">
        <f>IFERROR(G1129/VLOOKUP(H1129,Tabela1[],3,FALSE),"")</f>
        <v/>
      </c>
      <c r="K1129" s="11" cm="1">
        <f t="array" ref="K1129">VLOOKUP(MAX(_xlfn._xlws.FILTER(Tabela3[data],Tabela3[data]&lt;=Tabela2[[#This Row],[data]])),Tabela3[],2,FALSE)</f>
        <v>11.1</v>
      </c>
    </row>
    <row r="1130" spans="5:11" x14ac:dyDescent="0.35">
      <c r="E1130" s="4">
        <v>45740</v>
      </c>
      <c r="F1130" s="3">
        <v>1</v>
      </c>
      <c r="G1130" s="3">
        <v>48</v>
      </c>
      <c r="H1130" s="7" t="s">
        <v>72</v>
      </c>
      <c r="I1130" s="5">
        <f>VLOOKUP(H1130,Tabela1[],2,FALSE)*G1130</f>
        <v>0</v>
      </c>
      <c r="J1130" s="6" t="str">
        <f>IFERROR(G1130/VLOOKUP(H1130,Tabela1[],3,FALSE),"")</f>
        <v/>
      </c>
      <c r="K1130" s="11" cm="1">
        <f t="array" ref="K1130">VLOOKUP(MAX(_xlfn._xlws.FILTER(Tabela3[data],Tabela3[data]&lt;=Tabela2[[#This Row],[data]])),Tabela3[],2,FALSE)</f>
        <v>11.1</v>
      </c>
    </row>
    <row r="1131" spans="5:11" x14ac:dyDescent="0.35">
      <c r="E1131" s="4">
        <v>45740</v>
      </c>
      <c r="F1131" s="3">
        <v>1</v>
      </c>
      <c r="G1131" s="3">
        <v>152</v>
      </c>
      <c r="H1131" s="7" t="s">
        <v>23</v>
      </c>
      <c r="I1131" s="5">
        <f>VLOOKUP(H1131,Tabela1[],2,FALSE)*G1131</f>
        <v>0</v>
      </c>
      <c r="J1131" s="6">
        <f>IFERROR(G1131/VLOOKUP(H1131,Tabela1[],3,FALSE),"")</f>
        <v>0.73866090712742982</v>
      </c>
      <c r="K1131" s="11" cm="1">
        <f t="array" ref="K1131">VLOOKUP(MAX(_xlfn._xlws.FILTER(Tabela3[data],Tabela3[data]&lt;=Tabela2[[#This Row],[data]])),Tabela3[],2,FALSE)</f>
        <v>11.1</v>
      </c>
    </row>
    <row r="1132" spans="5:11" x14ac:dyDescent="0.35">
      <c r="E1132" s="4">
        <v>45740</v>
      </c>
      <c r="F1132" s="3">
        <v>1</v>
      </c>
      <c r="G1132" s="3">
        <v>27</v>
      </c>
      <c r="H1132" s="7" t="s">
        <v>69</v>
      </c>
      <c r="I1132" s="5">
        <f>VLOOKUP(H1132,Tabela1[],2,FALSE)*G1132</f>
        <v>0</v>
      </c>
      <c r="J1132" s="6" t="str">
        <f>IFERROR(G1132/VLOOKUP(H1132,Tabela1[],3,FALSE),"")</f>
        <v/>
      </c>
      <c r="K1132" s="11" cm="1">
        <f t="array" ref="K1132">VLOOKUP(MAX(_xlfn._xlws.FILTER(Tabela3[data],Tabela3[data]&lt;=Tabela2[[#This Row],[data]])),Tabela3[],2,FALSE)</f>
        <v>11.1</v>
      </c>
    </row>
    <row r="1133" spans="5:11" x14ac:dyDescent="0.35">
      <c r="E1133" s="4">
        <v>45740</v>
      </c>
      <c r="F1133" s="3">
        <v>1</v>
      </c>
      <c r="G1133" s="3">
        <v>6</v>
      </c>
      <c r="H1133" s="7" t="s">
        <v>41</v>
      </c>
      <c r="I1133" s="5">
        <f>VLOOKUP(H1133,Tabela1[],2,FALSE)*G1133</f>
        <v>0</v>
      </c>
      <c r="J1133" s="6" t="str">
        <f>IFERROR(G1133/VLOOKUP(H1133,Tabela1[],3,FALSE),"")</f>
        <v/>
      </c>
      <c r="K1133" s="11" cm="1">
        <f t="array" ref="K1133">VLOOKUP(MAX(_xlfn._xlws.FILTER(Tabela3[data],Tabela3[data]&lt;=Tabela2[[#This Row],[data]])),Tabela3[],2,FALSE)</f>
        <v>11.1</v>
      </c>
    </row>
    <row r="1134" spans="5:11" x14ac:dyDescent="0.35">
      <c r="E1134" s="4">
        <v>45740</v>
      </c>
      <c r="F1134" s="3">
        <v>2</v>
      </c>
      <c r="G1134" s="3">
        <v>150</v>
      </c>
      <c r="H1134" s="7" t="s">
        <v>23</v>
      </c>
      <c r="I1134" s="5">
        <f>VLOOKUP(H1134,Tabela1[],2,FALSE)*G1134</f>
        <v>0</v>
      </c>
      <c r="J1134" s="6">
        <f>IFERROR(G1134/VLOOKUP(H1134,Tabela1[],3,FALSE),"")</f>
        <v>0.7289416846652268</v>
      </c>
      <c r="K1134" s="11" cm="1">
        <f t="array" ref="K1134">VLOOKUP(MAX(_xlfn._xlws.FILTER(Tabela3[data],Tabela3[data]&lt;=Tabela2[[#This Row],[data]])),Tabela3[],2,FALSE)</f>
        <v>11.1</v>
      </c>
    </row>
    <row r="1135" spans="5:11" x14ac:dyDescent="0.35">
      <c r="E1135" s="4">
        <v>45740</v>
      </c>
      <c r="F1135" s="3">
        <v>2</v>
      </c>
      <c r="G1135" s="3">
        <v>117</v>
      </c>
      <c r="H1135" s="7" t="s">
        <v>73</v>
      </c>
      <c r="I1135" s="5">
        <f>VLOOKUP(H1135,Tabela1[],2,FALSE)*G1135</f>
        <v>0</v>
      </c>
      <c r="J1135" s="6" t="str">
        <f>IFERROR(G1135/VLOOKUP(H1135,Tabela1[],3,FALSE),"")</f>
        <v/>
      </c>
      <c r="K1135" s="11" cm="1">
        <f t="array" ref="K1135">VLOOKUP(MAX(_xlfn._xlws.FILTER(Tabela3[data],Tabela3[data]&lt;=Tabela2[[#This Row],[data]])),Tabela3[],2,FALSE)</f>
        <v>11.1</v>
      </c>
    </row>
    <row r="1136" spans="5:11" x14ac:dyDescent="0.35">
      <c r="E1136" s="4">
        <v>45740</v>
      </c>
      <c r="F1136" s="3">
        <v>2</v>
      </c>
      <c r="G1136" s="3">
        <v>5</v>
      </c>
      <c r="H1136" s="7" t="s">
        <v>67</v>
      </c>
      <c r="I1136" s="5">
        <f>VLOOKUP(H1136,Tabela1[],2,FALSE)*G1136</f>
        <v>0</v>
      </c>
      <c r="J1136" s="6" t="str">
        <f>IFERROR(G1136/VLOOKUP(H1136,Tabela1[],3,FALSE),"")</f>
        <v/>
      </c>
      <c r="K1136" s="11" cm="1">
        <f t="array" ref="K1136">VLOOKUP(MAX(_xlfn._xlws.FILTER(Tabela3[data],Tabela3[data]&lt;=Tabela2[[#This Row],[data]])),Tabela3[],2,FALSE)</f>
        <v>11.1</v>
      </c>
    </row>
    <row r="1137" spans="5:11" x14ac:dyDescent="0.35">
      <c r="E1137" s="4">
        <v>45740</v>
      </c>
      <c r="F1137" s="3">
        <v>3</v>
      </c>
      <c r="G1137" s="3">
        <v>5</v>
      </c>
      <c r="H1137" s="7" t="s">
        <v>67</v>
      </c>
      <c r="I1137" s="5">
        <f>VLOOKUP(H1137,Tabela1[],2,FALSE)*G1137</f>
        <v>0</v>
      </c>
      <c r="J1137" s="6" t="str">
        <f>IFERROR(G1137/VLOOKUP(H1137,Tabela1[],3,FALSE),"")</f>
        <v/>
      </c>
      <c r="K1137" s="11" cm="1">
        <f t="array" ref="K1137">VLOOKUP(MAX(_xlfn._xlws.FILTER(Tabela3[data],Tabela3[data]&lt;=Tabela2[[#This Row],[data]])),Tabela3[],2,FALSE)</f>
        <v>11.1</v>
      </c>
    </row>
    <row r="1138" spans="5:11" x14ac:dyDescent="0.35">
      <c r="E1138" s="4">
        <v>45740</v>
      </c>
      <c r="F1138" s="3">
        <v>3</v>
      </c>
      <c r="G1138" s="3">
        <v>114</v>
      </c>
      <c r="H1138" s="7" t="s">
        <v>23</v>
      </c>
      <c r="I1138" s="5">
        <f>VLOOKUP(H1138,Tabela1[],2,FALSE)*G1138</f>
        <v>0</v>
      </c>
      <c r="J1138" s="6">
        <f>IFERROR(G1138/VLOOKUP(H1138,Tabela1[],3,FALSE),"")</f>
        <v>0.55399568034557234</v>
      </c>
      <c r="K1138" s="11" cm="1">
        <f t="array" ref="K1138">VLOOKUP(MAX(_xlfn._xlws.FILTER(Tabela3[data],Tabela3[data]&lt;=Tabela2[[#This Row],[data]])),Tabela3[],2,FALSE)</f>
        <v>11.1</v>
      </c>
    </row>
    <row r="1139" spans="5:11" x14ac:dyDescent="0.35">
      <c r="E1139" s="4">
        <v>45740</v>
      </c>
      <c r="F1139" s="3">
        <v>3</v>
      </c>
      <c r="G1139" s="3">
        <v>140</v>
      </c>
      <c r="H1139" s="7" t="s">
        <v>74</v>
      </c>
      <c r="I1139" s="5">
        <f>VLOOKUP(H1139,Tabela1[],2,FALSE)*G1139</f>
        <v>0</v>
      </c>
      <c r="J1139" s="6" t="str">
        <f>IFERROR(G1139/VLOOKUP(H1139,Tabela1[],3,FALSE),"")</f>
        <v/>
      </c>
      <c r="K1139" s="11" cm="1">
        <f t="array" ref="K1139">VLOOKUP(MAX(_xlfn._xlws.FILTER(Tabela3[data],Tabela3[data]&lt;=Tabela2[[#This Row],[data]])),Tabela3[],2,FALSE)</f>
        <v>11.1</v>
      </c>
    </row>
    <row r="1140" spans="5:11" x14ac:dyDescent="0.35">
      <c r="E1140" s="4">
        <v>45741</v>
      </c>
      <c r="F1140" s="3">
        <v>1</v>
      </c>
      <c r="G1140" s="3">
        <v>2</v>
      </c>
      <c r="H1140" s="7" t="s">
        <v>67</v>
      </c>
      <c r="I1140" s="5">
        <f>VLOOKUP(H1140,Tabela1[],2,FALSE)*G1140</f>
        <v>0</v>
      </c>
      <c r="J1140" s="6" t="str">
        <f>IFERROR(G1140/VLOOKUP(H1140,Tabela1[],3,FALSE),"")</f>
        <v/>
      </c>
      <c r="K1140" s="11" cm="1">
        <f t="array" ref="K1140">VLOOKUP(MAX(_xlfn._xlws.FILTER(Tabela3[data],Tabela3[data]&lt;=Tabela2[[#This Row],[data]])),Tabela3[],2,FALSE)</f>
        <v>11.1</v>
      </c>
    </row>
    <row r="1141" spans="5:11" x14ac:dyDescent="0.35">
      <c r="E1141" s="4">
        <v>45741</v>
      </c>
      <c r="F1141" s="3">
        <v>1</v>
      </c>
      <c r="G1141" s="3">
        <v>200</v>
      </c>
      <c r="H1141" s="7" t="s">
        <v>74</v>
      </c>
      <c r="I1141" s="5">
        <f>VLOOKUP(H1141,Tabela1[],2,FALSE)*G1141</f>
        <v>0</v>
      </c>
      <c r="J1141" s="6" t="str">
        <f>IFERROR(G1141/VLOOKUP(H1141,Tabela1[],3,FALSE),"")</f>
        <v/>
      </c>
      <c r="K1141" s="11" cm="1">
        <f t="array" ref="K1141">VLOOKUP(MAX(_xlfn._xlws.FILTER(Tabela3[data],Tabela3[data]&lt;=Tabela2[[#This Row],[data]])),Tabela3[],2,FALSE)</f>
        <v>11.1</v>
      </c>
    </row>
    <row r="1142" spans="5:11" x14ac:dyDescent="0.35">
      <c r="E1142" s="4">
        <v>45741</v>
      </c>
      <c r="F1142" s="3">
        <v>1</v>
      </c>
      <c r="G1142" s="3">
        <v>6</v>
      </c>
      <c r="H1142" s="7" t="s">
        <v>41</v>
      </c>
      <c r="I1142" s="5">
        <f>VLOOKUP(H1142,Tabela1[],2,FALSE)*G1142</f>
        <v>0</v>
      </c>
      <c r="J1142" s="6" t="str">
        <f>IFERROR(G1142/VLOOKUP(H1142,Tabela1[],3,FALSE),"")</f>
        <v/>
      </c>
      <c r="K1142" s="11" cm="1">
        <f t="array" ref="K1142">VLOOKUP(MAX(_xlfn._xlws.FILTER(Tabela3[data],Tabela3[data]&lt;=Tabela2[[#This Row],[data]])),Tabela3[],2,FALSE)</f>
        <v>11.1</v>
      </c>
    </row>
    <row r="1143" spans="5:11" x14ac:dyDescent="0.35">
      <c r="E1143" s="4">
        <v>45741</v>
      </c>
      <c r="F1143" s="3">
        <v>1</v>
      </c>
      <c r="G1143" s="3">
        <v>15</v>
      </c>
      <c r="H1143" s="7" t="s">
        <v>47</v>
      </c>
      <c r="I1143" s="5">
        <f>VLOOKUP(H1143,Tabela1[],2,FALSE)*G1143</f>
        <v>0</v>
      </c>
      <c r="J1143" s="6" t="str">
        <f>IFERROR(G1143/VLOOKUP(H1143,Tabela1[],3,FALSE),"")</f>
        <v/>
      </c>
      <c r="K1143" s="11" cm="1">
        <f t="array" ref="K1143">VLOOKUP(MAX(_xlfn._xlws.FILTER(Tabela3[data],Tabela3[data]&lt;=Tabela2[[#This Row],[data]])),Tabela3[],2,FALSE)</f>
        <v>11.1</v>
      </c>
    </row>
    <row r="1144" spans="5:11" x14ac:dyDescent="0.35">
      <c r="E1144" s="4">
        <v>45741</v>
      </c>
      <c r="F1144" s="3">
        <v>2</v>
      </c>
      <c r="G1144" s="3">
        <v>46</v>
      </c>
      <c r="H1144" s="7" t="s">
        <v>74</v>
      </c>
      <c r="I1144" s="5">
        <f>VLOOKUP(H1144,Tabela1[],2,FALSE)*G1144</f>
        <v>0</v>
      </c>
      <c r="J1144" s="6" t="str">
        <f>IFERROR(G1144/VLOOKUP(H1144,Tabela1[],3,FALSE),"")</f>
        <v/>
      </c>
      <c r="K1144" s="11" cm="1">
        <f t="array" ref="K1144">VLOOKUP(MAX(_xlfn._xlws.FILTER(Tabela3[data],Tabela3[data]&lt;=Tabela2[[#This Row],[data]])),Tabela3[],2,FALSE)</f>
        <v>11.1</v>
      </c>
    </row>
    <row r="1145" spans="5:11" x14ac:dyDescent="0.35">
      <c r="E1145" s="4">
        <v>45741</v>
      </c>
      <c r="F1145" s="3">
        <v>2</v>
      </c>
      <c r="G1145" s="3">
        <v>155</v>
      </c>
      <c r="H1145" s="7" t="s">
        <v>65</v>
      </c>
      <c r="I1145" s="5">
        <f>VLOOKUP(H1145,Tabela1[],2,FALSE)*G1145</f>
        <v>0</v>
      </c>
      <c r="J1145" s="6" t="str">
        <f>IFERROR(G1145/VLOOKUP(H1145,Tabela1[],3,FALSE),"")</f>
        <v/>
      </c>
      <c r="K1145" s="11" cm="1">
        <f t="array" ref="K1145">VLOOKUP(MAX(_xlfn._xlws.FILTER(Tabela3[data],Tabela3[data]&lt;=Tabela2[[#This Row],[data]])),Tabela3[],2,FALSE)</f>
        <v>11.1</v>
      </c>
    </row>
    <row r="1146" spans="5:11" x14ac:dyDescent="0.35">
      <c r="E1146" s="4">
        <v>45741</v>
      </c>
      <c r="F1146" s="3">
        <v>2</v>
      </c>
      <c r="G1146" s="3">
        <v>3</v>
      </c>
      <c r="H1146" s="7" t="s">
        <v>67</v>
      </c>
      <c r="I1146" s="5">
        <f>VLOOKUP(H1146,Tabela1[],2,FALSE)*G1146</f>
        <v>0</v>
      </c>
      <c r="J1146" s="6" t="str">
        <f>IFERROR(G1146/VLOOKUP(H1146,Tabela1[],3,FALSE),"")</f>
        <v/>
      </c>
      <c r="K1146" s="11" cm="1">
        <f t="array" ref="K1146">VLOOKUP(MAX(_xlfn._xlws.FILTER(Tabela3[data],Tabela3[data]&lt;=Tabela2[[#This Row],[data]])),Tabela3[],2,FALSE)</f>
        <v>11.1</v>
      </c>
    </row>
    <row r="1147" spans="5:11" x14ac:dyDescent="0.35">
      <c r="E1147" s="4">
        <v>45741</v>
      </c>
      <c r="F1147" s="3">
        <v>2</v>
      </c>
      <c r="G1147" s="3">
        <v>14</v>
      </c>
      <c r="H1147" s="7" t="s">
        <v>67</v>
      </c>
      <c r="I1147" s="5">
        <f>VLOOKUP(H1147,Tabela1[],2,FALSE)*G1147</f>
        <v>0</v>
      </c>
      <c r="J1147" s="6" t="str">
        <f>IFERROR(G1147/VLOOKUP(H1147,Tabela1[],3,FALSE),"")</f>
        <v/>
      </c>
      <c r="K1147" s="11" cm="1">
        <f t="array" ref="K1147">VLOOKUP(MAX(_xlfn._xlws.FILTER(Tabela3[data],Tabela3[data]&lt;=Tabela2[[#This Row],[data]])),Tabela3[],2,FALSE)</f>
        <v>11.1</v>
      </c>
    </row>
    <row r="1148" spans="5:11" x14ac:dyDescent="0.35">
      <c r="E1148" s="4">
        <v>45741</v>
      </c>
      <c r="F1148" s="3">
        <v>3</v>
      </c>
      <c r="G1148" s="3">
        <v>3</v>
      </c>
      <c r="H1148" s="7" t="s">
        <v>67</v>
      </c>
      <c r="I1148" s="5">
        <f>VLOOKUP(H1148,Tabela1[],2,FALSE)*G1148</f>
        <v>0</v>
      </c>
      <c r="J1148" s="6" t="str">
        <f>IFERROR(G1148/VLOOKUP(H1148,Tabela1[],3,FALSE),"")</f>
        <v/>
      </c>
      <c r="K1148" s="11" cm="1">
        <f t="array" ref="K1148">VLOOKUP(MAX(_xlfn._xlws.FILTER(Tabela3[data],Tabela3[data]&lt;=Tabela2[[#This Row],[data]])),Tabela3[],2,FALSE)</f>
        <v>11.1</v>
      </c>
    </row>
    <row r="1149" spans="5:11" x14ac:dyDescent="0.35">
      <c r="E1149" s="4">
        <v>45741</v>
      </c>
      <c r="F1149" s="3">
        <v>3</v>
      </c>
      <c r="G1149" s="3">
        <v>236</v>
      </c>
      <c r="H1149" s="7" t="s">
        <v>65</v>
      </c>
      <c r="I1149" s="5">
        <f>VLOOKUP(H1149,Tabela1[],2,FALSE)*G1149</f>
        <v>0</v>
      </c>
      <c r="J1149" s="6" t="str">
        <f>IFERROR(G1149/VLOOKUP(H1149,Tabela1[],3,FALSE),"")</f>
        <v/>
      </c>
      <c r="K1149" s="11" cm="1">
        <f t="array" ref="K1149">VLOOKUP(MAX(_xlfn._xlws.FILTER(Tabela3[data],Tabela3[data]&lt;=Tabela2[[#This Row],[data]])),Tabela3[],2,FALSE)</f>
        <v>11.1</v>
      </c>
    </row>
    <row r="1150" spans="5:11" x14ac:dyDescent="0.35">
      <c r="E1150" s="4">
        <v>45741</v>
      </c>
      <c r="F1150" s="3">
        <v>3</v>
      </c>
      <c r="G1150" s="3">
        <v>30</v>
      </c>
      <c r="H1150" s="7" t="s">
        <v>8</v>
      </c>
      <c r="I1150" s="5">
        <f>VLOOKUP(H1150,Tabela1[],2,FALSE)*G1150</f>
        <v>114.45</v>
      </c>
      <c r="J1150" s="6">
        <f>IFERROR(G1150/VLOOKUP(H1150,Tabela1[],3,FALSE),"")</f>
        <v>0.39525691699604748</v>
      </c>
      <c r="K1150" s="11" cm="1">
        <f t="array" ref="K1150">VLOOKUP(MAX(_xlfn._xlws.FILTER(Tabela3[data],Tabela3[data]&lt;=Tabela2[[#This Row],[data]])),Tabela3[],2,FALSE)</f>
        <v>11.1</v>
      </c>
    </row>
    <row r="1151" spans="5:11" x14ac:dyDescent="0.35">
      <c r="E1151" s="4">
        <v>45742</v>
      </c>
      <c r="F1151" s="3">
        <v>1</v>
      </c>
      <c r="G1151" s="3">
        <v>3</v>
      </c>
      <c r="H1151" s="7" t="s">
        <v>67</v>
      </c>
      <c r="I1151" s="5">
        <f>VLOOKUP(H1151,Tabela1[],2,FALSE)*G1151</f>
        <v>0</v>
      </c>
      <c r="J1151" s="6" t="str">
        <f>IFERROR(G1151/VLOOKUP(H1151,Tabela1[],3,FALSE),"")</f>
        <v/>
      </c>
      <c r="K1151" s="11" cm="1">
        <f t="array" ref="K1151">VLOOKUP(MAX(_xlfn._xlws.FILTER(Tabela3[data],Tabela3[data]&lt;=Tabela2[[#This Row],[data]])),Tabela3[],2,FALSE)</f>
        <v>11.7</v>
      </c>
    </row>
    <row r="1152" spans="5:11" x14ac:dyDescent="0.35">
      <c r="E1152" s="4">
        <v>45742</v>
      </c>
      <c r="F1152" s="3">
        <v>1</v>
      </c>
      <c r="G1152" s="3">
        <v>250</v>
      </c>
      <c r="H1152" s="7" t="s">
        <v>27</v>
      </c>
      <c r="I1152" s="5">
        <f>VLOOKUP(H1152,Tabela1[],2,FALSE)*G1152</f>
        <v>0</v>
      </c>
      <c r="J1152" s="6" t="str">
        <f>IFERROR(G1152/VLOOKUP(H1152,Tabela1[],3,FALSE),"")</f>
        <v/>
      </c>
      <c r="K1152" s="11" cm="1">
        <f t="array" ref="K1152">VLOOKUP(MAX(_xlfn._xlws.FILTER(Tabela3[data],Tabela3[data]&lt;=Tabela2[[#This Row],[data]])),Tabela3[],2,FALSE)</f>
        <v>11.7</v>
      </c>
    </row>
    <row r="1153" spans="5:11" x14ac:dyDescent="0.35">
      <c r="E1153" s="4">
        <v>45742</v>
      </c>
      <c r="F1153" s="3">
        <v>1</v>
      </c>
      <c r="G1153" s="3">
        <v>61</v>
      </c>
      <c r="H1153" s="7" t="s">
        <v>54</v>
      </c>
      <c r="I1153" s="5">
        <f>VLOOKUP(H1153,Tabela1[],2,FALSE)*G1153</f>
        <v>0</v>
      </c>
      <c r="J1153" s="6" t="str">
        <f>IFERROR(G1153/VLOOKUP(H1153,Tabela1[],3,FALSE),"")</f>
        <v/>
      </c>
      <c r="K1153" s="11" cm="1">
        <f t="array" ref="K1153">VLOOKUP(MAX(_xlfn._xlws.FILTER(Tabela3[data],Tabela3[data]&lt;=Tabela2[[#This Row],[data]])),Tabela3[],2,FALSE)</f>
        <v>11.7</v>
      </c>
    </row>
    <row r="1154" spans="5:11" x14ac:dyDescent="0.35">
      <c r="E1154" s="4">
        <v>45742</v>
      </c>
      <c r="F1154" s="3">
        <v>1</v>
      </c>
      <c r="G1154" s="3">
        <v>20</v>
      </c>
      <c r="H1154" s="7" t="s">
        <v>47</v>
      </c>
      <c r="I1154" s="5">
        <f>VLOOKUP(H1154,Tabela1[],2,FALSE)*G1154</f>
        <v>0</v>
      </c>
      <c r="J1154" s="6" t="str">
        <f>IFERROR(G1154/VLOOKUP(H1154,Tabela1[],3,FALSE),"")</f>
        <v/>
      </c>
      <c r="K1154" s="11" cm="1">
        <f t="array" ref="K1154">VLOOKUP(MAX(_xlfn._xlws.FILTER(Tabela3[data],Tabela3[data]&lt;=Tabela2[[#This Row],[data]])),Tabela3[],2,FALSE)</f>
        <v>11.7</v>
      </c>
    </row>
    <row r="1155" spans="5:11" x14ac:dyDescent="0.35">
      <c r="E1155" s="4">
        <v>45742</v>
      </c>
      <c r="F1155" s="3">
        <v>2</v>
      </c>
      <c r="G1155" s="3">
        <v>160</v>
      </c>
      <c r="H1155" s="7" t="s">
        <v>27</v>
      </c>
      <c r="I1155" s="5">
        <f>VLOOKUP(H1155,Tabela1[],2,FALSE)*G1155</f>
        <v>0</v>
      </c>
      <c r="J1155" s="6" t="str">
        <f>IFERROR(G1155/VLOOKUP(H1155,Tabela1[],3,FALSE),"")</f>
        <v/>
      </c>
      <c r="K1155" s="11" cm="1">
        <f t="array" ref="K1155">VLOOKUP(MAX(_xlfn._xlws.FILTER(Tabela3[data],Tabela3[data]&lt;=Tabela2[[#This Row],[data]])),Tabela3[],2,FALSE)</f>
        <v>11.7</v>
      </c>
    </row>
    <row r="1156" spans="5:11" x14ac:dyDescent="0.35">
      <c r="E1156" s="4">
        <v>45742</v>
      </c>
      <c r="F1156" s="3">
        <v>2</v>
      </c>
      <c r="G1156" s="3">
        <v>21</v>
      </c>
      <c r="H1156" s="7" t="s">
        <v>72</v>
      </c>
      <c r="I1156" s="5">
        <f>VLOOKUP(H1156,Tabela1[],2,FALSE)*G1156</f>
        <v>0</v>
      </c>
      <c r="J1156" s="6" t="str">
        <f>IFERROR(G1156/VLOOKUP(H1156,Tabela1[],3,FALSE),"")</f>
        <v/>
      </c>
      <c r="K1156" s="11" cm="1">
        <f t="array" ref="K1156">VLOOKUP(MAX(_xlfn._xlws.FILTER(Tabela3[data],Tabela3[data]&lt;=Tabela2[[#This Row],[data]])),Tabela3[],2,FALSE)</f>
        <v>11.7</v>
      </c>
    </row>
    <row r="1157" spans="5:11" x14ac:dyDescent="0.35">
      <c r="E1157" s="4">
        <v>45742</v>
      </c>
      <c r="F1157" s="3">
        <v>2</v>
      </c>
      <c r="G1157" s="3">
        <v>8</v>
      </c>
      <c r="H1157" s="7" t="s">
        <v>67</v>
      </c>
      <c r="I1157" s="5">
        <f>VLOOKUP(H1157,Tabela1[],2,FALSE)*G1157</f>
        <v>0</v>
      </c>
      <c r="J1157" s="6" t="str">
        <f>IFERROR(G1157/VLOOKUP(H1157,Tabela1[],3,FALSE),"")</f>
        <v/>
      </c>
      <c r="K1157" s="11" cm="1">
        <f t="array" ref="K1157">VLOOKUP(MAX(_xlfn._xlws.FILTER(Tabela3[data],Tabela3[data]&lt;=Tabela2[[#This Row],[data]])),Tabela3[],2,FALSE)</f>
        <v>11.7</v>
      </c>
    </row>
    <row r="1158" spans="5:11" x14ac:dyDescent="0.35">
      <c r="E1158" s="4">
        <v>45742</v>
      </c>
      <c r="F1158" s="3">
        <v>3</v>
      </c>
      <c r="G1158" s="3">
        <v>58</v>
      </c>
      <c r="H1158" s="7" t="s">
        <v>64</v>
      </c>
      <c r="I1158" s="5">
        <f>VLOOKUP(H1158,Tabela1[],2,FALSE)*G1158</f>
        <v>0</v>
      </c>
      <c r="J1158" s="6" t="str">
        <f>IFERROR(G1158/VLOOKUP(H1158,Tabela1[],3,FALSE),"")</f>
        <v/>
      </c>
      <c r="K1158" s="11" cm="1">
        <f t="array" ref="K1158">VLOOKUP(MAX(_xlfn._xlws.FILTER(Tabela3[data],Tabela3[data]&lt;=Tabela2[[#This Row],[data]])),Tabela3[],2,FALSE)</f>
        <v>11.7</v>
      </c>
    </row>
    <row r="1159" spans="5:11" x14ac:dyDescent="0.35">
      <c r="E1159" s="4">
        <v>45742</v>
      </c>
      <c r="F1159" s="3">
        <v>3</v>
      </c>
      <c r="G1159" s="3">
        <v>4</v>
      </c>
      <c r="H1159" s="7" t="s">
        <v>67</v>
      </c>
      <c r="I1159" s="5">
        <f>VLOOKUP(H1159,Tabela1[],2,FALSE)*G1159</f>
        <v>0</v>
      </c>
      <c r="J1159" s="6" t="str">
        <f>IFERROR(G1159/VLOOKUP(H1159,Tabela1[],3,FALSE),"")</f>
        <v/>
      </c>
      <c r="K1159" s="11" cm="1">
        <f t="array" ref="K1159">VLOOKUP(MAX(_xlfn._xlws.FILTER(Tabela3[data],Tabela3[data]&lt;=Tabela2[[#This Row],[data]])),Tabela3[],2,FALSE)</f>
        <v>11.7</v>
      </c>
    </row>
    <row r="1160" spans="5:11" x14ac:dyDescent="0.35">
      <c r="E1160" s="4">
        <v>45742</v>
      </c>
      <c r="F1160" s="3">
        <v>3</v>
      </c>
      <c r="G1160" s="3">
        <v>200</v>
      </c>
      <c r="H1160" s="7" t="s">
        <v>72</v>
      </c>
      <c r="I1160" s="5">
        <f>VLOOKUP(H1160,Tabela1[],2,FALSE)*G1160</f>
        <v>0</v>
      </c>
      <c r="J1160" s="6" t="str">
        <f>IFERROR(G1160/VLOOKUP(H1160,Tabela1[],3,FALSE),"")</f>
        <v/>
      </c>
      <c r="K1160" s="11" cm="1">
        <f t="array" ref="K1160">VLOOKUP(MAX(_xlfn._xlws.FILTER(Tabela3[data],Tabela3[data]&lt;=Tabela2[[#This Row],[data]])),Tabela3[],2,FALSE)</f>
        <v>11.7</v>
      </c>
    </row>
    <row r="1161" spans="5:11" x14ac:dyDescent="0.35">
      <c r="E1161" s="4">
        <v>45743</v>
      </c>
      <c r="F1161" s="3">
        <v>1</v>
      </c>
      <c r="G1161" s="3">
        <v>6</v>
      </c>
      <c r="H1161" s="7" t="s">
        <v>67</v>
      </c>
      <c r="I1161" s="5">
        <f>VLOOKUP(H1161,Tabela1[],2,FALSE)*G1161</f>
        <v>0</v>
      </c>
      <c r="J1161" s="6" t="str">
        <f>IFERROR(G1161/VLOOKUP(H1161,Tabela1[],3,FALSE),"")</f>
        <v/>
      </c>
      <c r="K1161" s="11" cm="1">
        <f t="array" ref="K1161">VLOOKUP(MAX(_xlfn._xlws.FILTER(Tabela3[data],Tabela3[data]&lt;=Tabela2[[#This Row],[data]])),Tabela3[],2,FALSE)</f>
        <v>11.7</v>
      </c>
    </row>
    <row r="1162" spans="5:11" x14ac:dyDescent="0.35">
      <c r="E1162" s="4">
        <v>45743</v>
      </c>
      <c r="F1162" s="3">
        <v>1</v>
      </c>
      <c r="G1162" s="3">
        <v>40</v>
      </c>
      <c r="H1162" s="7" t="s">
        <v>72</v>
      </c>
      <c r="I1162" s="5">
        <f>VLOOKUP(H1162,Tabela1[],2,FALSE)*G1162</f>
        <v>0</v>
      </c>
      <c r="J1162" s="6" t="str">
        <f>IFERROR(G1162/VLOOKUP(H1162,Tabela1[],3,FALSE),"")</f>
        <v/>
      </c>
      <c r="K1162" s="11" cm="1">
        <f t="array" ref="K1162">VLOOKUP(MAX(_xlfn._xlws.FILTER(Tabela3[data],Tabela3[data]&lt;=Tabela2[[#This Row],[data]])),Tabela3[],2,FALSE)</f>
        <v>11.7</v>
      </c>
    </row>
    <row r="1163" spans="5:11" x14ac:dyDescent="0.35">
      <c r="E1163" s="4">
        <v>45743</v>
      </c>
      <c r="F1163" s="3">
        <v>2</v>
      </c>
      <c r="G1163" s="3">
        <v>164</v>
      </c>
      <c r="H1163" s="7" t="s">
        <v>72</v>
      </c>
      <c r="I1163" s="5">
        <f>VLOOKUP(H1163,Tabela1[],2,FALSE)*G1163</f>
        <v>0</v>
      </c>
      <c r="J1163" s="6" t="str">
        <f>IFERROR(G1163/VLOOKUP(H1163,Tabela1[],3,FALSE),"")</f>
        <v/>
      </c>
      <c r="K1163" s="11" cm="1">
        <f t="array" ref="K1163">VLOOKUP(MAX(_xlfn._xlws.FILTER(Tabela3[data],Tabela3[data]&lt;=Tabela2[[#This Row],[data]])),Tabela3[],2,FALSE)</f>
        <v>11.7</v>
      </c>
    </row>
    <row r="1164" spans="5:11" x14ac:dyDescent="0.35">
      <c r="E1164" s="4">
        <v>45743</v>
      </c>
      <c r="F1164" s="3">
        <v>2</v>
      </c>
      <c r="G1164" s="3">
        <v>3</v>
      </c>
      <c r="H1164" s="7" t="s">
        <v>67</v>
      </c>
      <c r="I1164" s="5">
        <f>VLOOKUP(H1164,Tabela1[],2,FALSE)*G1164</f>
        <v>0</v>
      </c>
      <c r="J1164" s="6" t="str">
        <f>IFERROR(G1164/VLOOKUP(H1164,Tabela1[],3,FALSE),"")</f>
        <v/>
      </c>
      <c r="K1164" s="11" cm="1">
        <f t="array" ref="K1164">VLOOKUP(MAX(_xlfn._xlws.FILTER(Tabela3[data],Tabela3[data]&lt;=Tabela2[[#This Row],[data]])),Tabela3[],2,FALSE)</f>
        <v>11.7</v>
      </c>
    </row>
    <row r="1165" spans="5:11" x14ac:dyDescent="0.35">
      <c r="E1165" s="4">
        <v>45743</v>
      </c>
      <c r="F1165" s="3">
        <v>2</v>
      </c>
      <c r="G1165" s="3">
        <v>5</v>
      </c>
      <c r="H1165" s="7" t="s">
        <v>67</v>
      </c>
      <c r="I1165" s="5">
        <f>VLOOKUP(H1165,Tabela1[],2,FALSE)*G1165</f>
        <v>0</v>
      </c>
      <c r="J1165" s="6" t="str">
        <f>IFERROR(G1165/VLOOKUP(H1165,Tabela1[],3,FALSE),"")</f>
        <v/>
      </c>
      <c r="K1165" s="11" cm="1">
        <f t="array" ref="K1165">VLOOKUP(MAX(_xlfn._xlws.FILTER(Tabela3[data],Tabela3[data]&lt;=Tabela2[[#This Row],[data]])),Tabela3[],2,FALSE)</f>
        <v>11.7</v>
      </c>
    </row>
    <row r="1166" spans="5:11" x14ac:dyDescent="0.35">
      <c r="E1166" s="4">
        <v>45743</v>
      </c>
      <c r="F1166" s="3">
        <v>3</v>
      </c>
      <c r="G1166" s="3">
        <v>50</v>
      </c>
      <c r="H1166" s="7" t="s">
        <v>8</v>
      </c>
      <c r="I1166" s="5">
        <f>VLOOKUP(H1166,Tabela1[],2,FALSE)*G1166</f>
        <v>190.75</v>
      </c>
      <c r="J1166" s="6">
        <f>IFERROR(G1166/VLOOKUP(H1166,Tabela1[],3,FALSE),"")</f>
        <v>0.65876152832674584</v>
      </c>
      <c r="K1166" s="11" cm="1">
        <f t="array" ref="K1166">VLOOKUP(MAX(_xlfn._xlws.FILTER(Tabela3[data],Tabela3[data]&lt;=Tabela2[[#This Row],[data]])),Tabela3[],2,FALSE)</f>
        <v>11.7</v>
      </c>
    </row>
    <row r="1167" spans="5:11" x14ac:dyDescent="0.35">
      <c r="E1167" s="4">
        <v>45743</v>
      </c>
      <c r="F1167" s="3">
        <v>3</v>
      </c>
      <c r="G1167" s="3">
        <v>2</v>
      </c>
      <c r="H1167" s="7" t="s">
        <v>67</v>
      </c>
      <c r="I1167" s="5">
        <f>VLOOKUP(H1167,Tabela1[],2,FALSE)*G1167</f>
        <v>0</v>
      </c>
      <c r="J1167" s="6" t="str">
        <f>IFERROR(G1167/VLOOKUP(H1167,Tabela1[],3,FALSE),"")</f>
        <v/>
      </c>
      <c r="K1167" s="11" cm="1">
        <f t="array" ref="K1167">VLOOKUP(MAX(_xlfn._xlws.FILTER(Tabela3[data],Tabela3[data]&lt;=Tabela2[[#This Row],[data]])),Tabela3[],2,FALSE)</f>
        <v>11.7</v>
      </c>
    </row>
    <row r="1168" spans="5:11" x14ac:dyDescent="0.35">
      <c r="E1168" s="4">
        <v>45743</v>
      </c>
      <c r="F1168" s="3">
        <v>3</v>
      </c>
      <c r="G1168" s="3">
        <v>188</v>
      </c>
      <c r="H1168" s="7" t="s">
        <v>23</v>
      </c>
      <c r="I1168" s="5">
        <f>VLOOKUP(H1168,Tabela1[],2,FALSE)*G1168</f>
        <v>0</v>
      </c>
      <c r="J1168" s="6">
        <f>IFERROR(G1168/VLOOKUP(H1168,Tabela1[],3,FALSE),"")</f>
        <v>0.91360691144708428</v>
      </c>
      <c r="K1168" s="11" cm="1">
        <f t="array" ref="K1168">VLOOKUP(MAX(_xlfn._xlws.FILTER(Tabela3[data],Tabela3[data]&lt;=Tabela2[[#This Row],[data]])),Tabela3[],2,FALSE)</f>
        <v>11.7</v>
      </c>
    </row>
    <row r="1169" spans="5:11" x14ac:dyDescent="0.35">
      <c r="E1169" s="4">
        <v>45744</v>
      </c>
      <c r="F1169" s="3">
        <v>1</v>
      </c>
      <c r="G1169" s="3">
        <v>3</v>
      </c>
      <c r="H1169" s="7" t="s">
        <v>67</v>
      </c>
      <c r="I1169" s="5">
        <f>VLOOKUP(H1169,Tabela1[],2,FALSE)*G1169</f>
        <v>0</v>
      </c>
      <c r="J1169" s="6" t="str">
        <f>IFERROR(G1169/VLOOKUP(H1169,Tabela1[],3,FALSE),"")</f>
        <v/>
      </c>
      <c r="K1169" s="11" cm="1">
        <f t="array" ref="K1169">VLOOKUP(MAX(_xlfn._xlws.FILTER(Tabela3[data],Tabela3[data]&lt;=Tabela2[[#This Row],[data]])),Tabela3[],2,FALSE)</f>
        <v>11.7</v>
      </c>
    </row>
    <row r="1170" spans="5:11" x14ac:dyDescent="0.35">
      <c r="E1170" s="4">
        <v>45744</v>
      </c>
      <c r="F1170" s="3">
        <v>1</v>
      </c>
      <c r="G1170" s="3">
        <v>164</v>
      </c>
      <c r="H1170" s="7" t="s">
        <v>23</v>
      </c>
      <c r="I1170" s="5">
        <f>VLOOKUP(H1170,Tabela1[],2,FALSE)*G1170</f>
        <v>0</v>
      </c>
      <c r="J1170" s="6">
        <f>IFERROR(G1170/VLOOKUP(H1170,Tabela1[],3,FALSE),"")</f>
        <v>0.79697624190064797</v>
      </c>
      <c r="K1170" s="11" cm="1">
        <f t="array" ref="K1170">VLOOKUP(MAX(_xlfn._xlws.FILTER(Tabela3[data],Tabela3[data]&lt;=Tabela2[[#This Row],[data]])),Tabela3[],2,FALSE)</f>
        <v>11.7</v>
      </c>
    </row>
    <row r="1171" spans="5:11" x14ac:dyDescent="0.35">
      <c r="E1171" s="4">
        <v>45744</v>
      </c>
      <c r="F1171" s="3">
        <v>1</v>
      </c>
      <c r="G1171" s="3">
        <v>61</v>
      </c>
      <c r="H1171" s="7" t="s">
        <v>54</v>
      </c>
      <c r="I1171" s="5">
        <f>VLOOKUP(H1171,Tabela1[],2,FALSE)*G1171</f>
        <v>0</v>
      </c>
      <c r="J1171" s="6" t="str">
        <f>IFERROR(G1171/VLOOKUP(H1171,Tabela1[],3,FALSE),"")</f>
        <v/>
      </c>
      <c r="K1171" s="11" cm="1">
        <f t="array" ref="K1171">VLOOKUP(MAX(_xlfn._xlws.FILTER(Tabela3[data],Tabela3[data]&lt;=Tabela2[[#This Row],[data]])),Tabela3[],2,FALSE)</f>
        <v>11.7</v>
      </c>
    </row>
    <row r="1172" spans="5:11" x14ac:dyDescent="0.35">
      <c r="E1172" s="4">
        <v>45744</v>
      </c>
      <c r="F1172" s="3">
        <v>2</v>
      </c>
      <c r="G1172" s="3">
        <v>40</v>
      </c>
      <c r="H1172" s="7" t="s">
        <v>23</v>
      </c>
      <c r="I1172" s="5">
        <f>VLOOKUP(H1172,Tabela1[],2,FALSE)*G1172</f>
        <v>0</v>
      </c>
      <c r="J1172" s="6">
        <f>IFERROR(G1172/VLOOKUP(H1172,Tabela1[],3,FALSE),"")</f>
        <v>0.19438444924406048</v>
      </c>
      <c r="K1172" s="11" cm="1">
        <f t="array" ref="K1172">VLOOKUP(MAX(_xlfn._xlws.FILTER(Tabela3[data],Tabela3[data]&lt;=Tabela2[[#This Row],[data]])),Tabela3[],2,FALSE)</f>
        <v>11.7</v>
      </c>
    </row>
    <row r="1173" spans="5:11" x14ac:dyDescent="0.35">
      <c r="E1173" s="4">
        <v>45744</v>
      </c>
      <c r="F1173" s="3">
        <v>2</v>
      </c>
      <c r="G1173" s="3">
        <v>60</v>
      </c>
      <c r="H1173" s="7" t="s">
        <v>73</v>
      </c>
      <c r="I1173" s="5">
        <f>VLOOKUP(H1173,Tabela1[],2,FALSE)*G1173</f>
        <v>0</v>
      </c>
      <c r="J1173" s="6" t="str">
        <f>IFERROR(G1173/VLOOKUP(H1173,Tabela1[],3,FALSE),"")</f>
        <v/>
      </c>
      <c r="K1173" s="11" cm="1">
        <f t="array" ref="K1173">VLOOKUP(MAX(_xlfn._xlws.FILTER(Tabela3[data],Tabela3[data]&lt;=Tabela2[[#This Row],[data]])),Tabela3[],2,FALSE)</f>
        <v>11.7</v>
      </c>
    </row>
    <row r="1174" spans="5:11" x14ac:dyDescent="0.35">
      <c r="E1174" s="4">
        <v>45744</v>
      </c>
      <c r="F1174" s="3">
        <v>2</v>
      </c>
      <c r="G1174" s="3">
        <v>5</v>
      </c>
      <c r="H1174" s="7" t="s">
        <v>67</v>
      </c>
      <c r="I1174" s="5">
        <f>VLOOKUP(H1174,Tabela1[],2,FALSE)*G1174</f>
        <v>0</v>
      </c>
      <c r="J1174" s="6" t="str">
        <f>IFERROR(G1174/VLOOKUP(H1174,Tabela1[],3,FALSE),"")</f>
        <v/>
      </c>
      <c r="K1174" s="11" cm="1">
        <f t="array" ref="K1174">VLOOKUP(MAX(_xlfn._xlws.FILTER(Tabela3[data],Tabela3[data]&lt;=Tabela2[[#This Row],[data]])),Tabela3[],2,FALSE)</f>
        <v>11.7</v>
      </c>
    </row>
    <row r="1175" spans="5:11" x14ac:dyDescent="0.35">
      <c r="E1175" s="4">
        <v>45744</v>
      </c>
      <c r="F1175" s="3">
        <v>3</v>
      </c>
      <c r="G1175" s="3">
        <v>24</v>
      </c>
      <c r="H1175" s="7" t="s">
        <v>62</v>
      </c>
      <c r="I1175" s="5">
        <f>VLOOKUP(H1175,Tabela1[],2,FALSE)*G1175</f>
        <v>0</v>
      </c>
      <c r="J1175" s="6" t="str">
        <f>IFERROR(G1175/VLOOKUP(H1175,Tabela1[],3,FALSE),"")</f>
        <v/>
      </c>
      <c r="K1175" s="11" cm="1">
        <f t="array" ref="K1175">VLOOKUP(MAX(_xlfn._xlws.FILTER(Tabela3[data],Tabela3[data]&lt;=Tabela2[[#This Row],[data]])),Tabela3[],2,FALSE)</f>
        <v>11.7</v>
      </c>
    </row>
    <row r="1176" spans="5:11" x14ac:dyDescent="0.35">
      <c r="E1176" s="4">
        <v>45744</v>
      </c>
      <c r="F1176" s="3">
        <v>3</v>
      </c>
      <c r="G1176" s="3">
        <v>3</v>
      </c>
      <c r="H1176" s="7" t="s">
        <v>67</v>
      </c>
      <c r="I1176" s="5">
        <f>VLOOKUP(H1176,Tabela1[],2,FALSE)*G1176</f>
        <v>0</v>
      </c>
      <c r="J1176" s="6" t="str">
        <f>IFERROR(G1176/VLOOKUP(H1176,Tabela1[],3,FALSE),"")</f>
        <v/>
      </c>
      <c r="K1176" s="11" cm="1">
        <f t="array" ref="K1176">VLOOKUP(MAX(_xlfn._xlws.FILTER(Tabela3[data],Tabela3[data]&lt;=Tabela2[[#This Row],[data]])),Tabela3[],2,FALSE)</f>
        <v>11.7</v>
      </c>
    </row>
    <row r="1177" spans="5:11" x14ac:dyDescent="0.35">
      <c r="E1177" s="4">
        <v>45744</v>
      </c>
      <c r="F1177" s="3">
        <v>3</v>
      </c>
      <c r="G1177" s="3">
        <v>160</v>
      </c>
      <c r="H1177" s="7" t="s">
        <v>68</v>
      </c>
      <c r="I1177" s="5">
        <f>VLOOKUP(H1177,Tabela1[],2,FALSE)*G1177</f>
        <v>0</v>
      </c>
      <c r="J1177" s="6" t="str">
        <f>IFERROR(G1177/VLOOKUP(H1177,Tabela1[],3,FALSE),"")</f>
        <v/>
      </c>
      <c r="K1177" s="11" cm="1">
        <f t="array" ref="K1177">VLOOKUP(MAX(_xlfn._xlws.FILTER(Tabela3[data],Tabela3[data]&lt;=Tabela2[[#This Row],[data]])),Tabela3[],2,FALSE)</f>
        <v>11.7</v>
      </c>
    </row>
    <row r="1178" spans="5:11" x14ac:dyDescent="0.35">
      <c r="E1178" s="4">
        <v>45745</v>
      </c>
      <c r="F1178" s="3">
        <v>1</v>
      </c>
      <c r="G1178" s="3">
        <v>3</v>
      </c>
      <c r="H1178" s="7" t="s">
        <v>67</v>
      </c>
      <c r="I1178" s="5">
        <f>VLOOKUP(H1178,Tabela1[],2,FALSE)*G1178</f>
        <v>0</v>
      </c>
      <c r="J1178" s="6" t="str">
        <f>IFERROR(G1178/VLOOKUP(H1178,Tabela1[],3,FALSE),"")</f>
        <v/>
      </c>
      <c r="K1178" s="11" cm="1">
        <f t="array" ref="K1178">VLOOKUP(MAX(_xlfn._xlws.FILTER(Tabela3[data],Tabela3[data]&lt;=Tabela2[[#This Row],[data]])),Tabela3[],2,FALSE)</f>
        <v>11.7</v>
      </c>
    </row>
    <row r="1179" spans="5:11" x14ac:dyDescent="0.35">
      <c r="E1179" s="4">
        <v>45745</v>
      </c>
      <c r="F1179" s="3">
        <v>1</v>
      </c>
      <c r="G1179" s="3">
        <v>40</v>
      </c>
      <c r="H1179" s="7" t="s">
        <v>68</v>
      </c>
      <c r="I1179" s="5">
        <f>VLOOKUP(H1179,Tabela1[],2,FALSE)*G1179</f>
        <v>0</v>
      </c>
      <c r="J1179" s="6" t="str">
        <f>IFERROR(G1179/VLOOKUP(H1179,Tabela1[],3,FALSE),"")</f>
        <v/>
      </c>
      <c r="K1179" s="11" cm="1">
        <f t="array" ref="K1179">VLOOKUP(MAX(_xlfn._xlws.FILTER(Tabela3[data],Tabela3[data]&lt;=Tabela2[[#This Row],[data]])),Tabela3[],2,FALSE)</f>
        <v>11.7</v>
      </c>
    </row>
    <row r="1180" spans="5:11" x14ac:dyDescent="0.35">
      <c r="E1180" s="4">
        <v>45745</v>
      </c>
      <c r="F1180" s="3">
        <v>2</v>
      </c>
      <c r="G1180" s="3">
        <v>89</v>
      </c>
      <c r="H1180" s="7" t="s">
        <v>68</v>
      </c>
      <c r="I1180" s="5">
        <f>VLOOKUP(H1180,Tabela1[],2,FALSE)*G1180</f>
        <v>0</v>
      </c>
      <c r="J1180" s="6" t="str">
        <f>IFERROR(G1180/VLOOKUP(H1180,Tabela1[],3,FALSE),"")</f>
        <v/>
      </c>
      <c r="K1180" s="11" cm="1">
        <f t="array" ref="K1180">VLOOKUP(MAX(_xlfn._xlws.FILTER(Tabela3[data],Tabela3[data]&lt;=Tabela2[[#This Row],[data]])),Tabela3[],2,FALSE)</f>
        <v>11.7</v>
      </c>
    </row>
    <row r="1181" spans="5:11" x14ac:dyDescent="0.35">
      <c r="E1181" s="4">
        <v>45745</v>
      </c>
      <c r="F1181" s="3">
        <v>2</v>
      </c>
      <c r="G1181" s="3">
        <v>10</v>
      </c>
      <c r="H1181" s="7" t="s">
        <v>75</v>
      </c>
      <c r="I1181" s="5">
        <f>VLOOKUP(H1181,Tabela1[],2,FALSE)*G1181</f>
        <v>0</v>
      </c>
      <c r="J1181" s="6" t="str">
        <f>IFERROR(G1181/VLOOKUP(H1181,Tabela1[],3,FALSE),"")</f>
        <v/>
      </c>
      <c r="K1181" s="11" cm="1">
        <f t="array" ref="K1181">VLOOKUP(MAX(_xlfn._xlws.FILTER(Tabela3[data],Tabela3[data]&lt;=Tabela2[[#This Row],[data]])),Tabela3[],2,FALSE)</f>
        <v>11.7</v>
      </c>
    </row>
    <row r="1182" spans="5:11" x14ac:dyDescent="0.35">
      <c r="E1182" s="4">
        <v>45745</v>
      </c>
      <c r="F1182" s="3">
        <v>2</v>
      </c>
      <c r="G1182" s="3">
        <v>33</v>
      </c>
      <c r="H1182" s="7" t="s">
        <v>66</v>
      </c>
      <c r="I1182" s="5">
        <f>VLOOKUP(H1182,Tabela1[],2,FALSE)*G1182</f>
        <v>0</v>
      </c>
      <c r="J1182" s="6" t="str">
        <f>IFERROR(G1182/VLOOKUP(H1182,Tabela1[],3,FALSE),"")</f>
        <v/>
      </c>
      <c r="K1182" s="11" cm="1">
        <f t="array" ref="K1182">VLOOKUP(MAX(_xlfn._xlws.FILTER(Tabela3[data],Tabela3[data]&lt;=Tabela2[[#This Row],[data]])),Tabela3[],2,FALSE)</f>
        <v>11.7</v>
      </c>
    </row>
    <row r="1183" spans="5:11" x14ac:dyDescent="0.35">
      <c r="E1183" s="4">
        <v>45745</v>
      </c>
      <c r="F1183" s="3">
        <v>2</v>
      </c>
      <c r="G1183" s="3">
        <v>17</v>
      </c>
      <c r="H1183" s="7" t="s">
        <v>42</v>
      </c>
      <c r="I1183" s="5">
        <f>VLOOKUP(H1183,Tabela1[],2,FALSE)*G1183</f>
        <v>0</v>
      </c>
      <c r="J1183" s="6" t="str">
        <f>IFERROR(G1183/VLOOKUP(H1183,Tabela1[],3,FALSE),"")</f>
        <v/>
      </c>
      <c r="K1183" s="11" cm="1">
        <f t="array" ref="K1183">VLOOKUP(MAX(_xlfn._xlws.FILTER(Tabela3[data],Tabela3[data]&lt;=Tabela2[[#This Row],[data]])),Tabela3[],2,FALSE)</f>
        <v>11.7</v>
      </c>
    </row>
    <row r="1184" spans="5:11" x14ac:dyDescent="0.35">
      <c r="E1184" s="4">
        <v>45745</v>
      </c>
      <c r="F1184" s="3">
        <v>2</v>
      </c>
      <c r="G1184" s="3">
        <v>17</v>
      </c>
      <c r="H1184" s="7" t="s">
        <v>42</v>
      </c>
      <c r="I1184" s="5">
        <f>VLOOKUP(H1184,Tabela1[],2,FALSE)*G1184</f>
        <v>0</v>
      </c>
      <c r="J1184" s="6" t="str">
        <f>IFERROR(G1184/VLOOKUP(H1184,Tabela1[],3,FALSE),"")</f>
        <v/>
      </c>
      <c r="K1184" s="11" cm="1">
        <f t="array" ref="K1184">VLOOKUP(MAX(_xlfn._xlws.FILTER(Tabela3[data],Tabela3[data]&lt;=Tabela2[[#This Row],[data]])),Tabela3[],2,FALSE)</f>
        <v>11.7</v>
      </c>
    </row>
    <row r="1185" spans="5:11" x14ac:dyDescent="0.35">
      <c r="E1185" s="4">
        <v>45745</v>
      </c>
      <c r="F1185" s="3">
        <v>2</v>
      </c>
      <c r="G1185" s="3">
        <v>60</v>
      </c>
      <c r="H1185" s="7" t="s">
        <v>32</v>
      </c>
      <c r="I1185" s="5">
        <f>VLOOKUP(H1185,Tabela1[],2,FALSE)*G1185</f>
        <v>0</v>
      </c>
      <c r="J1185" s="6" t="str">
        <f>IFERROR(G1185/VLOOKUP(H1185,Tabela1[],3,FALSE),"")</f>
        <v/>
      </c>
      <c r="K1185" s="11" cm="1">
        <f t="array" ref="K1185">VLOOKUP(MAX(_xlfn._xlws.FILTER(Tabela3[data],Tabela3[data]&lt;=Tabela2[[#This Row],[data]])),Tabela3[],2,FALSE)</f>
        <v>11.7</v>
      </c>
    </row>
    <row r="1186" spans="5:11" x14ac:dyDescent="0.35">
      <c r="E1186" s="4">
        <v>45745</v>
      </c>
      <c r="F1186" s="3">
        <v>3</v>
      </c>
      <c r="G1186" s="3">
        <v>3</v>
      </c>
      <c r="H1186" s="7" t="s">
        <v>67</v>
      </c>
      <c r="I1186" s="5">
        <f>VLOOKUP(H1186,Tabela1[],2,FALSE)*G1186</f>
        <v>0</v>
      </c>
      <c r="J1186" s="6" t="str">
        <f>IFERROR(G1186/VLOOKUP(H1186,Tabela1[],3,FALSE),"")</f>
        <v/>
      </c>
      <c r="K1186" s="11" cm="1">
        <f t="array" ref="K1186">VLOOKUP(MAX(_xlfn._xlws.FILTER(Tabela3[data],Tabela3[data]&lt;=Tabela2[[#This Row],[data]])),Tabela3[],2,FALSE)</f>
        <v>11.7</v>
      </c>
    </row>
    <row r="1187" spans="5:11" x14ac:dyDescent="0.35">
      <c r="E1187" s="4">
        <v>45745</v>
      </c>
      <c r="F1187" s="3">
        <v>3</v>
      </c>
      <c r="G1187" s="3">
        <v>89</v>
      </c>
      <c r="H1187" s="7" t="s">
        <v>68</v>
      </c>
      <c r="I1187" s="5">
        <f>VLOOKUP(H1187,Tabela1[],2,FALSE)*G1187</f>
        <v>0</v>
      </c>
      <c r="J1187" s="6" t="str">
        <f>IFERROR(G1187/VLOOKUP(H1187,Tabela1[],3,FALSE),"")</f>
        <v/>
      </c>
      <c r="K1187" s="11" cm="1">
        <f t="array" ref="K1187">VLOOKUP(MAX(_xlfn._xlws.FILTER(Tabela3[data],Tabela3[data]&lt;=Tabela2[[#This Row],[data]])),Tabela3[],2,FALSE)</f>
        <v>11.7</v>
      </c>
    </row>
    <row r="1188" spans="5:11" x14ac:dyDescent="0.35">
      <c r="E1188" s="4">
        <v>45746</v>
      </c>
      <c r="F1188" s="3">
        <v>1</v>
      </c>
      <c r="G1188" s="3">
        <v>5</v>
      </c>
      <c r="H1188" s="7" t="s">
        <v>67</v>
      </c>
      <c r="I1188" s="5">
        <f>VLOOKUP(H1188,Tabela1[],2,FALSE)*G1188</f>
        <v>0</v>
      </c>
      <c r="J1188" s="6" t="str">
        <f>IFERROR(G1188/VLOOKUP(H1188,Tabela1[],3,FALSE),"")</f>
        <v/>
      </c>
      <c r="K1188" s="11" cm="1">
        <f t="array" ref="K1188">VLOOKUP(MAX(_xlfn._xlws.FILTER(Tabela3[data],Tabela3[data]&lt;=Tabela2[[#This Row],[data]])),Tabela3[],2,FALSE)</f>
        <v>11.7</v>
      </c>
    </row>
    <row r="1189" spans="5:11" x14ac:dyDescent="0.35">
      <c r="E1189" s="4">
        <v>45746</v>
      </c>
      <c r="F1189" s="3">
        <v>1</v>
      </c>
      <c r="G1189" s="3">
        <v>56</v>
      </c>
      <c r="H1189" s="7" t="s">
        <v>68</v>
      </c>
      <c r="I1189" s="5">
        <f>VLOOKUP(H1189,Tabela1[],2,FALSE)*G1189</f>
        <v>0</v>
      </c>
      <c r="J1189" s="6" t="str">
        <f>IFERROR(G1189/VLOOKUP(H1189,Tabela1[],3,FALSE),"")</f>
        <v/>
      </c>
      <c r="K1189" s="11" cm="1">
        <f t="array" ref="K1189">VLOOKUP(MAX(_xlfn._xlws.FILTER(Tabela3[data],Tabela3[data]&lt;=Tabela2[[#This Row],[data]])),Tabela3[],2,FALSE)</f>
        <v>11.7</v>
      </c>
    </row>
    <row r="1190" spans="5:11" x14ac:dyDescent="0.35">
      <c r="E1190" s="4">
        <v>45746</v>
      </c>
      <c r="F1190" s="3">
        <v>2</v>
      </c>
      <c r="G1190" s="3">
        <v>128</v>
      </c>
      <c r="H1190" s="7" t="s">
        <v>70</v>
      </c>
      <c r="I1190" s="5">
        <f>VLOOKUP(H1190,Tabela1[],2,FALSE)*G1190</f>
        <v>0</v>
      </c>
      <c r="J1190" s="6" t="str">
        <f>IFERROR(G1190/VLOOKUP(H1190,Tabela1[],3,FALSE),"")</f>
        <v/>
      </c>
      <c r="K1190" s="11" cm="1">
        <f t="array" ref="K1190">VLOOKUP(MAX(_xlfn._xlws.FILTER(Tabela3[data],Tabela3[data]&lt;=Tabela2[[#This Row],[data]])),Tabela3[],2,FALSE)</f>
        <v>11.7</v>
      </c>
    </row>
    <row r="1191" spans="5:11" x14ac:dyDescent="0.35">
      <c r="E1191" s="4">
        <v>45746</v>
      </c>
      <c r="F1191" s="3">
        <v>2</v>
      </c>
      <c r="G1191" s="3">
        <v>16</v>
      </c>
      <c r="H1191" s="7" t="s">
        <v>62</v>
      </c>
      <c r="I1191" s="5">
        <f>VLOOKUP(H1191,Tabela1[],2,FALSE)*G1191</f>
        <v>0</v>
      </c>
      <c r="J1191" s="6" t="str">
        <f>IFERROR(G1191/VLOOKUP(H1191,Tabela1[],3,FALSE),"")</f>
        <v/>
      </c>
      <c r="K1191" s="11" cm="1">
        <f t="array" ref="K1191">VLOOKUP(MAX(_xlfn._xlws.FILTER(Tabela3[data],Tabela3[data]&lt;=Tabela2[[#This Row],[data]])),Tabela3[],2,FALSE)</f>
        <v>11.7</v>
      </c>
    </row>
    <row r="1192" spans="5:11" x14ac:dyDescent="0.35">
      <c r="E1192" s="4">
        <v>45746</v>
      </c>
      <c r="F1192" s="3">
        <v>3</v>
      </c>
      <c r="G1192" s="3">
        <v>4</v>
      </c>
      <c r="H1192" s="7" t="s">
        <v>67</v>
      </c>
      <c r="I1192" s="5">
        <f>VLOOKUP(H1192,Tabela1[],2,FALSE)*G1192</f>
        <v>0</v>
      </c>
      <c r="J1192" s="6" t="str">
        <f>IFERROR(G1192/VLOOKUP(H1192,Tabela1[],3,FALSE),"")</f>
        <v/>
      </c>
      <c r="K1192" s="11" cm="1">
        <f t="array" ref="K1192">VLOOKUP(MAX(_xlfn._xlws.FILTER(Tabela3[data],Tabela3[data]&lt;=Tabela2[[#This Row],[data]])),Tabela3[],2,FALSE)</f>
        <v>11.7</v>
      </c>
    </row>
    <row r="1193" spans="5:11" x14ac:dyDescent="0.35">
      <c r="E1193" s="4">
        <v>45746</v>
      </c>
      <c r="F1193" s="3">
        <v>3</v>
      </c>
      <c r="G1193" s="3">
        <v>200</v>
      </c>
      <c r="H1193" s="7" t="s">
        <v>70</v>
      </c>
      <c r="I1193" s="5">
        <f>VLOOKUP(H1193,Tabela1[],2,FALSE)*G1193</f>
        <v>0</v>
      </c>
      <c r="J1193" s="6" t="str">
        <f>IFERROR(G1193/VLOOKUP(H1193,Tabela1[],3,FALSE),"")</f>
        <v/>
      </c>
      <c r="K1193" s="11" cm="1">
        <f t="array" ref="K1193">VLOOKUP(MAX(_xlfn._xlws.FILTER(Tabela3[data],Tabela3[data]&lt;=Tabela2[[#This Row],[data]])),Tabela3[],2,FALSE)</f>
        <v>11.7</v>
      </c>
    </row>
    <row r="1194" spans="5:11" x14ac:dyDescent="0.35">
      <c r="E1194" s="4">
        <v>45747</v>
      </c>
      <c r="F1194" s="3">
        <v>1</v>
      </c>
      <c r="G1194" s="3">
        <v>72</v>
      </c>
      <c r="H1194" s="7" t="s">
        <v>70</v>
      </c>
      <c r="I1194" s="5">
        <f>VLOOKUP(H1194,Tabela1[],2,FALSE)*G1194</f>
        <v>0</v>
      </c>
      <c r="J1194" s="6" t="str">
        <f>IFERROR(G1194/VLOOKUP(H1194,Tabela1[],3,FALSE),"")</f>
        <v/>
      </c>
      <c r="K1194" s="11" cm="1">
        <f t="array" ref="K1194">VLOOKUP(MAX(_xlfn._xlws.FILTER(Tabela3[data],Tabela3[data]&lt;=Tabela2[[#This Row],[data]])),Tabela3[],2,FALSE)</f>
        <v>11.7</v>
      </c>
    </row>
    <row r="1195" spans="5:11" x14ac:dyDescent="0.35">
      <c r="E1195" s="4">
        <v>45747</v>
      </c>
      <c r="F1195" s="3">
        <v>2</v>
      </c>
      <c r="G1195" s="3">
        <v>90</v>
      </c>
      <c r="H1195" s="7" t="s">
        <v>32</v>
      </c>
      <c r="I1195" s="5">
        <f>VLOOKUP(H1195,Tabela1[],2,FALSE)*G1195</f>
        <v>0</v>
      </c>
      <c r="J1195" s="6" t="str">
        <f>IFERROR(G1195/VLOOKUP(H1195,Tabela1[],3,FALSE),"")</f>
        <v/>
      </c>
      <c r="K1195" s="11" cm="1">
        <f t="array" ref="K1195">VLOOKUP(MAX(_xlfn._xlws.FILTER(Tabela3[data],Tabela3[data]&lt;=Tabela2[[#This Row],[data]])),Tabela3[],2,FALSE)</f>
        <v>11.7</v>
      </c>
    </row>
    <row r="1196" spans="5:11" x14ac:dyDescent="0.35">
      <c r="E1196" s="4">
        <v>45747</v>
      </c>
      <c r="F1196" s="3">
        <v>2</v>
      </c>
      <c r="G1196" s="3">
        <v>45</v>
      </c>
      <c r="H1196" s="7" t="s">
        <v>64</v>
      </c>
      <c r="I1196" s="5">
        <f>VLOOKUP(H1196,Tabela1[],2,FALSE)*G1196</f>
        <v>0</v>
      </c>
      <c r="J1196" s="6" t="str">
        <f>IFERROR(G1196/VLOOKUP(H1196,Tabela1[],3,FALSE),"")</f>
        <v/>
      </c>
      <c r="K1196" s="11" cm="1">
        <f t="array" ref="K1196">VLOOKUP(MAX(_xlfn._xlws.FILTER(Tabela3[data],Tabela3[data]&lt;=Tabela2[[#This Row],[data]])),Tabela3[],2,FALSE)</f>
        <v>11.7</v>
      </c>
    </row>
    <row r="1197" spans="5:11" x14ac:dyDescent="0.35">
      <c r="E1197" s="4">
        <v>45747</v>
      </c>
      <c r="F1197" s="3">
        <v>3</v>
      </c>
      <c r="G1197" s="3">
        <v>68</v>
      </c>
      <c r="H1197" s="7" t="s">
        <v>74</v>
      </c>
      <c r="I1197" s="5">
        <f>VLOOKUP(H1197,Tabela1[],2,FALSE)*G1197</f>
        <v>0</v>
      </c>
      <c r="J1197" s="6" t="str">
        <f>IFERROR(G1197/VLOOKUP(H1197,Tabela1[],3,FALSE),"")</f>
        <v/>
      </c>
      <c r="K1197" s="11" cm="1">
        <f t="array" ref="K1197">VLOOKUP(MAX(_xlfn._xlws.FILTER(Tabela3[data],Tabela3[data]&lt;=Tabela2[[#This Row],[data]])),Tabela3[],2,FALSE)</f>
        <v>11.7</v>
      </c>
    </row>
    <row r="1198" spans="5:11" x14ac:dyDescent="0.35">
      <c r="E1198" s="4">
        <v>45748</v>
      </c>
      <c r="F1198" s="3">
        <v>1</v>
      </c>
      <c r="G1198" s="3">
        <v>109</v>
      </c>
      <c r="H1198" s="7" t="s">
        <v>74</v>
      </c>
      <c r="I1198" s="5">
        <f>VLOOKUP(H1198,Tabela1[],2,FALSE)*G1198</f>
        <v>0</v>
      </c>
      <c r="J1198" s="6" t="str">
        <f>IFERROR(G1198/VLOOKUP(H1198,Tabela1[],3,FALSE),"")</f>
        <v/>
      </c>
      <c r="K1198" s="11" cm="1">
        <f t="array" ref="K1198">VLOOKUP(MAX(_xlfn._xlws.FILTER(Tabela3[data],Tabela3[data]&lt;=Tabela2[[#This Row],[data]])),Tabela3[],2,FALSE)</f>
        <v>11.7</v>
      </c>
    </row>
    <row r="1199" spans="5:11" x14ac:dyDescent="0.35">
      <c r="E1199" s="4">
        <v>45748</v>
      </c>
      <c r="F1199" s="3">
        <v>1</v>
      </c>
      <c r="G1199" s="3">
        <v>5</v>
      </c>
      <c r="H1199" s="7" t="s">
        <v>71</v>
      </c>
      <c r="I1199" s="5">
        <f>VLOOKUP(H1199,Tabela1[],2,FALSE)*G1199</f>
        <v>0</v>
      </c>
      <c r="J1199" s="6" t="str">
        <f>IFERROR(G1199/VLOOKUP(H1199,Tabela1[],3,FALSE),"")</f>
        <v/>
      </c>
      <c r="K1199" s="11" cm="1">
        <f t="array" ref="K1199">VLOOKUP(MAX(_xlfn._xlws.FILTER(Tabela3[data],Tabela3[data]&lt;=Tabela2[[#This Row],[data]])),Tabela3[],2,FALSE)</f>
        <v>11.7</v>
      </c>
    </row>
    <row r="1200" spans="5:11" x14ac:dyDescent="0.35">
      <c r="E1200" s="4">
        <v>45748</v>
      </c>
      <c r="F1200" s="3">
        <v>2</v>
      </c>
      <c r="G1200" s="3">
        <v>5</v>
      </c>
      <c r="H1200" s="7" t="s">
        <v>75</v>
      </c>
      <c r="I1200" s="5">
        <f>VLOOKUP(H1200,Tabela1[],2,FALSE)*G1200</f>
        <v>0</v>
      </c>
      <c r="J1200" s="6" t="str">
        <f>IFERROR(G1200/VLOOKUP(H1200,Tabela1[],3,FALSE),"")</f>
        <v/>
      </c>
      <c r="K1200" s="11" cm="1">
        <f t="array" ref="K1200">VLOOKUP(MAX(_xlfn._xlws.FILTER(Tabela3[data],Tabela3[data]&lt;=Tabela2[[#This Row],[data]])),Tabela3[],2,FALSE)</f>
        <v>11.7</v>
      </c>
    </row>
    <row r="1201" spans="5:11" x14ac:dyDescent="0.35">
      <c r="E1201" s="4">
        <v>45748</v>
      </c>
      <c r="F1201" s="3">
        <v>2</v>
      </c>
      <c r="G1201" s="3">
        <v>100</v>
      </c>
      <c r="H1201" s="7" t="s">
        <v>32</v>
      </c>
      <c r="I1201" s="5">
        <f>VLOOKUP(H1201,Tabela1[],2,FALSE)*G1201</f>
        <v>0</v>
      </c>
      <c r="J1201" s="6" t="str">
        <f>IFERROR(G1201/VLOOKUP(H1201,Tabela1[],3,FALSE),"")</f>
        <v/>
      </c>
      <c r="K1201" s="11" cm="1">
        <f t="array" ref="K1201">VLOOKUP(MAX(_xlfn._xlws.FILTER(Tabela3[data],Tabela3[data]&lt;=Tabela2[[#This Row],[data]])),Tabela3[],2,FALSE)</f>
        <v>11.7</v>
      </c>
    </row>
    <row r="1202" spans="5:11" x14ac:dyDescent="0.35">
      <c r="E1202" s="4">
        <v>45748</v>
      </c>
      <c r="F1202" s="3">
        <v>3</v>
      </c>
      <c r="G1202" s="3">
        <v>1</v>
      </c>
      <c r="H1202" s="7" t="s">
        <v>76</v>
      </c>
      <c r="I1202" s="5">
        <f>VLOOKUP(H1202,Tabela1[],2,FALSE)*G1202</f>
        <v>0</v>
      </c>
      <c r="J1202" s="6" t="str">
        <f>IFERROR(G1202/VLOOKUP(H1202,Tabela1[],3,FALSE),"")</f>
        <v/>
      </c>
      <c r="K1202" s="11" cm="1">
        <f t="array" ref="K1202">VLOOKUP(MAX(_xlfn._xlws.FILTER(Tabela3[data],Tabela3[data]&lt;=Tabela2[[#This Row],[data]])),Tabela3[],2,FALSE)</f>
        <v>11.7</v>
      </c>
    </row>
    <row r="1203" spans="5:11" x14ac:dyDescent="0.35">
      <c r="E1203" s="4">
        <v>45748</v>
      </c>
      <c r="F1203" s="3">
        <v>3</v>
      </c>
      <c r="G1203" s="3">
        <v>97</v>
      </c>
      <c r="H1203" s="7" t="s">
        <v>74</v>
      </c>
      <c r="I1203" s="5">
        <f>VLOOKUP(H1203,Tabela1[],2,FALSE)*G1203</f>
        <v>0</v>
      </c>
      <c r="J1203" s="6" t="str">
        <f>IFERROR(G1203/VLOOKUP(H1203,Tabela1[],3,FALSE),"")</f>
        <v/>
      </c>
      <c r="K1203" s="11" cm="1">
        <f t="array" ref="K1203">VLOOKUP(MAX(_xlfn._xlws.FILTER(Tabela3[data],Tabela3[data]&lt;=Tabela2[[#This Row],[data]])),Tabela3[],2,FALSE)</f>
        <v>11.7</v>
      </c>
    </row>
    <row r="1204" spans="5:11" x14ac:dyDescent="0.35">
      <c r="E1204" s="4">
        <v>45749</v>
      </c>
      <c r="F1204" s="3">
        <v>1</v>
      </c>
      <c r="G1204" s="3">
        <v>3</v>
      </c>
      <c r="H1204" s="7" t="s">
        <v>76</v>
      </c>
      <c r="I1204" s="5">
        <f>VLOOKUP(H1204,Tabela1[],2,FALSE)*G1204</f>
        <v>0</v>
      </c>
      <c r="J1204" s="6" t="str">
        <f>IFERROR(G1204/VLOOKUP(H1204,Tabela1[],3,FALSE),"")</f>
        <v/>
      </c>
      <c r="K1204" s="11" cm="1">
        <f t="array" ref="K1204">VLOOKUP(MAX(_xlfn._xlws.FILTER(Tabela3[data],Tabela3[data]&lt;=Tabela2[[#This Row],[data]])),Tabela3[],2,FALSE)</f>
        <v>11.7</v>
      </c>
    </row>
    <row r="1205" spans="5:11" x14ac:dyDescent="0.35">
      <c r="E1205" s="4">
        <v>45749</v>
      </c>
      <c r="F1205" s="3">
        <v>1</v>
      </c>
      <c r="G1205" s="3">
        <v>63</v>
      </c>
      <c r="H1205" s="7" t="s">
        <v>74</v>
      </c>
      <c r="I1205" s="5">
        <f>VLOOKUP(H1205,Tabela1[],2,FALSE)*G1205</f>
        <v>0</v>
      </c>
      <c r="J1205" s="6" t="str">
        <f>IFERROR(G1205/VLOOKUP(H1205,Tabela1[],3,FALSE),"")</f>
        <v/>
      </c>
      <c r="K1205" s="11" cm="1">
        <f t="array" ref="K1205">VLOOKUP(MAX(_xlfn._xlws.FILTER(Tabela3[data],Tabela3[data]&lt;=Tabela2[[#This Row],[data]])),Tabela3[],2,FALSE)</f>
        <v>11.7</v>
      </c>
    </row>
    <row r="1206" spans="5:11" x14ac:dyDescent="0.35">
      <c r="E1206" s="4">
        <v>45749</v>
      </c>
      <c r="F1206" s="3">
        <v>2</v>
      </c>
      <c r="G1206" s="3">
        <v>5</v>
      </c>
      <c r="H1206" s="7" t="s">
        <v>76</v>
      </c>
      <c r="I1206" s="5">
        <f>VLOOKUP(H1206,Tabela1[],2,FALSE)*G1206</f>
        <v>0</v>
      </c>
      <c r="J1206" s="6" t="str">
        <f>IFERROR(G1206/VLOOKUP(H1206,Tabela1[],3,FALSE),"")</f>
        <v/>
      </c>
      <c r="K1206" s="11" cm="1">
        <f t="array" ref="K1206">VLOOKUP(MAX(_xlfn._xlws.FILTER(Tabela3[data],Tabela3[data]&lt;=Tabela2[[#This Row],[data]])),Tabela3[],2,FALSE)</f>
        <v>11.7</v>
      </c>
    </row>
    <row r="1207" spans="5:11" x14ac:dyDescent="0.35">
      <c r="E1207" s="4">
        <v>45749</v>
      </c>
      <c r="F1207" s="3">
        <v>2</v>
      </c>
      <c r="G1207" s="3">
        <v>100</v>
      </c>
      <c r="H1207" s="7" t="s">
        <v>32</v>
      </c>
      <c r="I1207" s="5">
        <f>VLOOKUP(H1207,Tabela1[],2,FALSE)*G1207</f>
        <v>0</v>
      </c>
      <c r="J1207" s="6" t="str">
        <f>IFERROR(G1207/VLOOKUP(H1207,Tabela1[],3,FALSE),"")</f>
        <v/>
      </c>
      <c r="K1207" s="11" cm="1">
        <f t="array" ref="K1207">VLOOKUP(MAX(_xlfn._xlws.FILTER(Tabela3[data],Tabela3[data]&lt;=Tabela2[[#This Row],[data]])),Tabela3[],2,FALSE)</f>
        <v>11.7</v>
      </c>
    </row>
    <row r="1208" spans="5:11" x14ac:dyDescent="0.35">
      <c r="E1208" s="4">
        <v>45749</v>
      </c>
      <c r="F1208" s="3">
        <v>2</v>
      </c>
      <c r="G1208" s="3">
        <v>20</v>
      </c>
      <c r="H1208" s="7" t="s">
        <v>8</v>
      </c>
      <c r="I1208" s="5">
        <f>VLOOKUP(H1208,Tabela1[],2,FALSE)*G1208</f>
        <v>76.3</v>
      </c>
      <c r="J1208" s="6">
        <f>IFERROR(G1208/VLOOKUP(H1208,Tabela1[],3,FALSE),"")</f>
        <v>0.2635046113306983</v>
      </c>
      <c r="K1208" s="11" cm="1">
        <f t="array" ref="K1208">VLOOKUP(MAX(_xlfn._xlws.FILTER(Tabela3[data],Tabela3[data]&lt;=Tabela2[[#This Row],[data]])),Tabela3[],2,FALSE)</f>
        <v>11.7</v>
      </c>
    </row>
    <row r="1209" spans="5:11" x14ac:dyDescent="0.35">
      <c r="E1209" s="4">
        <v>45749</v>
      </c>
      <c r="F1209" s="3">
        <v>3</v>
      </c>
      <c r="G1209" s="3">
        <v>3</v>
      </c>
      <c r="H1209" s="7" t="s">
        <v>76</v>
      </c>
      <c r="I1209" s="5">
        <f>VLOOKUP(H1209,Tabela1[],2,FALSE)*G1209</f>
        <v>0</v>
      </c>
      <c r="J1209" s="6" t="str">
        <f>IFERROR(G1209/VLOOKUP(H1209,Tabela1[],3,FALSE),"")</f>
        <v/>
      </c>
      <c r="K1209" s="11" cm="1">
        <f t="array" ref="K1209">VLOOKUP(MAX(_xlfn._xlws.FILTER(Tabela3[data],Tabela3[data]&lt;=Tabela2[[#This Row],[data]])),Tabela3[],2,FALSE)</f>
        <v>11.7</v>
      </c>
    </row>
    <row r="1210" spans="5:11" x14ac:dyDescent="0.35">
      <c r="E1210" s="4">
        <v>45749</v>
      </c>
      <c r="F1210" s="3">
        <v>3</v>
      </c>
      <c r="G1210" s="3">
        <v>179</v>
      </c>
      <c r="H1210" s="7" t="s">
        <v>74</v>
      </c>
      <c r="I1210" s="5">
        <f>VLOOKUP(H1210,Tabela1[],2,FALSE)*G1210</f>
        <v>0</v>
      </c>
      <c r="J1210" s="6" t="str">
        <f>IFERROR(G1210/VLOOKUP(H1210,Tabela1[],3,FALSE),"")</f>
        <v/>
      </c>
      <c r="K1210" s="11" cm="1">
        <f t="array" ref="K1210">VLOOKUP(MAX(_xlfn._xlws.FILTER(Tabela3[data],Tabela3[data]&lt;=Tabela2[[#This Row],[data]])),Tabela3[],2,FALSE)</f>
        <v>11.7</v>
      </c>
    </row>
    <row r="1211" spans="5:11" x14ac:dyDescent="0.35">
      <c r="E1211" s="4">
        <v>45750</v>
      </c>
      <c r="F1211" s="3">
        <v>1</v>
      </c>
      <c r="G1211" s="3">
        <v>3</v>
      </c>
      <c r="H1211" s="7" t="s">
        <v>76</v>
      </c>
      <c r="I1211" s="5">
        <f>VLOOKUP(H1211,Tabela1[],2,FALSE)*G1211</f>
        <v>0</v>
      </c>
      <c r="J1211" s="6" t="str">
        <f>IFERROR(G1211/VLOOKUP(H1211,Tabela1[],3,FALSE),"")</f>
        <v/>
      </c>
      <c r="K1211" s="11" cm="1">
        <f t="array" ref="K1211">VLOOKUP(MAX(_xlfn._xlws.FILTER(Tabela3[data],Tabela3[data]&lt;=Tabela2[[#This Row],[data]])),Tabela3[],2,FALSE)</f>
        <v>11.7</v>
      </c>
    </row>
    <row r="1212" spans="5:11" x14ac:dyDescent="0.35">
      <c r="E1212" s="4">
        <v>45750</v>
      </c>
      <c r="F1212" s="3">
        <v>2</v>
      </c>
      <c r="G1212" s="3">
        <v>10</v>
      </c>
      <c r="H1212" s="7" t="s">
        <v>71</v>
      </c>
      <c r="I1212" s="5">
        <f>VLOOKUP(H1212,Tabela1[],2,FALSE)*G1212</f>
        <v>0</v>
      </c>
      <c r="J1212" s="6" t="str">
        <f>IFERROR(G1212/VLOOKUP(H1212,Tabela1[],3,FALSE),"")</f>
        <v/>
      </c>
      <c r="K1212" s="11" cm="1">
        <f t="array" ref="K1212">VLOOKUP(MAX(_xlfn._xlws.FILTER(Tabela3[data],Tabela3[data]&lt;=Tabela2[[#This Row],[data]])),Tabela3[],2,FALSE)</f>
        <v>11.7</v>
      </c>
    </row>
    <row r="1213" spans="5:11" x14ac:dyDescent="0.35">
      <c r="E1213" s="4">
        <v>45750</v>
      </c>
      <c r="F1213" s="3">
        <v>2</v>
      </c>
      <c r="G1213" s="3">
        <v>100</v>
      </c>
      <c r="H1213" s="7" t="s">
        <v>8</v>
      </c>
      <c r="I1213" s="5">
        <f>VLOOKUP(H1213,Tabela1[],2,FALSE)*G1213</f>
        <v>381.5</v>
      </c>
      <c r="J1213" s="6">
        <f>IFERROR(G1213/VLOOKUP(H1213,Tabela1[],3,FALSE),"")</f>
        <v>1.3175230566534917</v>
      </c>
      <c r="K1213" s="11" cm="1">
        <f t="array" ref="K1213">VLOOKUP(MAX(_xlfn._xlws.FILTER(Tabela3[data],Tabela3[data]&lt;=Tabela2[[#This Row],[data]])),Tabela3[],2,FALSE)</f>
        <v>11.7</v>
      </c>
    </row>
    <row r="1214" spans="5:11" x14ac:dyDescent="0.35">
      <c r="E1214" s="4">
        <v>45750</v>
      </c>
      <c r="F1214" s="3">
        <v>2</v>
      </c>
      <c r="G1214" s="3">
        <v>80</v>
      </c>
      <c r="H1214" s="7" t="s">
        <v>73</v>
      </c>
      <c r="I1214" s="5">
        <f>VLOOKUP(H1214,Tabela1[],2,FALSE)*G1214</f>
        <v>0</v>
      </c>
      <c r="J1214" s="6" t="str">
        <f>IFERROR(G1214/VLOOKUP(H1214,Tabela1[],3,FALSE),"")</f>
        <v/>
      </c>
      <c r="K1214" s="11" cm="1">
        <f t="array" ref="K1214">VLOOKUP(MAX(_xlfn._xlws.FILTER(Tabela3[data],Tabela3[data]&lt;=Tabela2[[#This Row],[data]])),Tabela3[],2,FALSE)</f>
        <v>11.7</v>
      </c>
    </row>
    <row r="1215" spans="5:11" x14ac:dyDescent="0.35">
      <c r="E1215" s="4">
        <v>45750</v>
      </c>
      <c r="F1215" s="3">
        <v>3</v>
      </c>
      <c r="G1215" s="3">
        <v>3</v>
      </c>
      <c r="H1215" s="7" t="s">
        <v>76</v>
      </c>
      <c r="I1215" s="5">
        <f>VLOOKUP(H1215,Tabela1[],2,FALSE)*G1215</f>
        <v>0</v>
      </c>
      <c r="J1215" s="6" t="str">
        <f>IFERROR(G1215/VLOOKUP(H1215,Tabela1[],3,FALSE),"")</f>
        <v/>
      </c>
      <c r="K1215" s="11" cm="1">
        <f t="array" ref="K1215">VLOOKUP(MAX(_xlfn._xlws.FILTER(Tabela3[data],Tabela3[data]&lt;=Tabela2[[#This Row],[data]])),Tabela3[],2,FALSE)</f>
        <v>11.7</v>
      </c>
    </row>
    <row r="1216" spans="5:11" x14ac:dyDescent="0.35">
      <c r="E1216" s="4">
        <v>45750</v>
      </c>
      <c r="F1216" s="3">
        <v>3</v>
      </c>
      <c r="G1216" s="3">
        <v>64</v>
      </c>
      <c r="H1216" s="7" t="s">
        <v>74</v>
      </c>
      <c r="I1216" s="5">
        <f>VLOOKUP(H1216,Tabela1[],2,FALSE)*G1216</f>
        <v>0</v>
      </c>
      <c r="J1216" s="6" t="str">
        <f>IFERROR(G1216/VLOOKUP(H1216,Tabela1[],3,FALSE),"")</f>
        <v/>
      </c>
      <c r="K1216" s="11" cm="1">
        <f t="array" ref="K1216">VLOOKUP(MAX(_xlfn._xlws.FILTER(Tabela3[data],Tabela3[data]&lt;=Tabela2[[#This Row],[data]])),Tabela3[],2,FALSE)</f>
        <v>11.7</v>
      </c>
    </row>
    <row r="1217" spans="5:11" x14ac:dyDescent="0.35">
      <c r="E1217" s="4">
        <v>45751</v>
      </c>
      <c r="F1217" s="3">
        <v>1</v>
      </c>
      <c r="G1217" s="3">
        <v>5</v>
      </c>
      <c r="H1217" s="7" t="s">
        <v>76</v>
      </c>
      <c r="I1217" s="5">
        <f>VLOOKUP(H1217,Tabela1[],2,FALSE)*G1217</f>
        <v>0</v>
      </c>
      <c r="J1217" s="6" t="str">
        <f>IFERROR(G1217/VLOOKUP(H1217,Tabela1[],3,FALSE),"")</f>
        <v/>
      </c>
      <c r="K1217" s="11" cm="1">
        <f t="array" ref="K1217">VLOOKUP(MAX(_xlfn._xlws.FILTER(Tabela3[data],Tabela3[data]&lt;=Tabela2[[#This Row],[data]])),Tabela3[],2,FALSE)</f>
        <v>11.7</v>
      </c>
    </row>
    <row r="1218" spans="5:11" x14ac:dyDescent="0.35">
      <c r="E1218" s="4">
        <v>45751</v>
      </c>
      <c r="F1218" s="3">
        <v>1</v>
      </c>
      <c r="G1218" s="3">
        <v>111</v>
      </c>
      <c r="H1218" s="7" t="s">
        <v>74</v>
      </c>
      <c r="I1218" s="5">
        <f>VLOOKUP(H1218,Tabela1[],2,FALSE)*G1218</f>
        <v>0</v>
      </c>
      <c r="J1218" s="6" t="str">
        <f>IFERROR(G1218/VLOOKUP(H1218,Tabela1[],3,FALSE),"")</f>
        <v/>
      </c>
      <c r="K1218" s="11" cm="1">
        <f t="array" ref="K1218">VLOOKUP(MAX(_xlfn._xlws.FILTER(Tabela3[data],Tabela3[data]&lt;=Tabela2[[#This Row],[data]])),Tabela3[],2,FALSE)</f>
        <v>11.7</v>
      </c>
    </row>
    <row r="1219" spans="5:11" x14ac:dyDescent="0.35">
      <c r="E1219" s="4">
        <v>45751</v>
      </c>
      <c r="F1219" s="3">
        <v>1</v>
      </c>
      <c r="G1219" s="3">
        <v>120</v>
      </c>
      <c r="H1219" s="7" t="s">
        <v>63</v>
      </c>
      <c r="I1219" s="5">
        <f>VLOOKUP(H1219,Tabela1[],2,FALSE)*G1219</f>
        <v>0</v>
      </c>
      <c r="J1219" s="6" t="str">
        <f>IFERROR(G1219/VLOOKUP(H1219,Tabela1[],3,FALSE),"")</f>
        <v/>
      </c>
      <c r="K1219" s="11" cm="1">
        <f t="array" ref="K1219">VLOOKUP(MAX(_xlfn._xlws.FILTER(Tabela3[data],Tabela3[data]&lt;=Tabela2[[#This Row],[data]])),Tabela3[],2,FALSE)</f>
        <v>11.7</v>
      </c>
    </row>
    <row r="1220" spans="5:11" x14ac:dyDescent="0.35">
      <c r="E1220" s="4">
        <v>45751</v>
      </c>
      <c r="F1220" s="3">
        <v>2</v>
      </c>
      <c r="G1220" s="3">
        <v>4</v>
      </c>
      <c r="H1220" s="7" t="s">
        <v>76</v>
      </c>
      <c r="I1220" s="5">
        <f>VLOOKUP(H1220,Tabela1[],2,FALSE)*G1220</f>
        <v>0</v>
      </c>
      <c r="J1220" s="6" t="str">
        <f>IFERROR(G1220/VLOOKUP(H1220,Tabela1[],3,FALSE),"")</f>
        <v/>
      </c>
      <c r="K1220" s="11" cm="1">
        <f t="array" ref="K1220">VLOOKUP(MAX(_xlfn._xlws.FILTER(Tabela3[data],Tabela3[data]&lt;=Tabela2[[#This Row],[data]])),Tabela3[],2,FALSE)</f>
        <v>11.7</v>
      </c>
    </row>
    <row r="1221" spans="5:11" x14ac:dyDescent="0.35">
      <c r="E1221" s="4">
        <v>45751</v>
      </c>
      <c r="F1221" s="3">
        <v>2</v>
      </c>
      <c r="G1221" s="3">
        <v>100</v>
      </c>
      <c r="H1221" s="7" t="s">
        <v>8</v>
      </c>
      <c r="I1221" s="5">
        <f>VLOOKUP(H1221,Tabela1[],2,FALSE)*G1221</f>
        <v>381.5</v>
      </c>
      <c r="J1221" s="6">
        <f>IFERROR(G1221/VLOOKUP(H1221,Tabela1[],3,FALSE),"")</f>
        <v>1.3175230566534917</v>
      </c>
      <c r="K1221" s="11" cm="1">
        <f t="array" ref="K1221">VLOOKUP(MAX(_xlfn._xlws.FILTER(Tabela3[data],Tabela3[data]&lt;=Tabela2[[#This Row],[data]])),Tabela3[],2,FALSE)</f>
        <v>11.7</v>
      </c>
    </row>
    <row r="1222" spans="5:11" x14ac:dyDescent="0.35">
      <c r="E1222" s="4">
        <v>45751</v>
      </c>
      <c r="F1222" s="3">
        <v>3</v>
      </c>
      <c r="G1222" s="3">
        <v>4</v>
      </c>
      <c r="H1222" s="7" t="s">
        <v>76</v>
      </c>
      <c r="I1222" s="5">
        <f>VLOOKUP(H1222,Tabela1[],2,FALSE)*G1222</f>
        <v>0</v>
      </c>
      <c r="J1222" s="6" t="str">
        <f>IFERROR(G1222/VLOOKUP(H1222,Tabela1[],3,FALSE),"")</f>
        <v/>
      </c>
      <c r="K1222" s="11" cm="1">
        <f t="array" ref="K1222">VLOOKUP(MAX(_xlfn._xlws.FILTER(Tabela3[data],Tabela3[data]&lt;=Tabela2[[#This Row],[data]])),Tabela3[],2,FALSE)</f>
        <v>11.7</v>
      </c>
    </row>
    <row r="1223" spans="5:11" x14ac:dyDescent="0.35">
      <c r="E1223" s="4">
        <v>45751</v>
      </c>
      <c r="F1223" s="3">
        <v>3</v>
      </c>
      <c r="G1223" s="3">
        <v>224</v>
      </c>
      <c r="H1223" s="7" t="s">
        <v>63</v>
      </c>
      <c r="I1223" s="5">
        <f>VLOOKUP(H1223,Tabela1[],2,FALSE)*G1223</f>
        <v>0</v>
      </c>
      <c r="J1223" s="6" t="str">
        <f>IFERROR(G1223/VLOOKUP(H1223,Tabela1[],3,FALSE),"")</f>
        <v/>
      </c>
      <c r="K1223" s="11" cm="1">
        <f t="array" ref="K1223">VLOOKUP(MAX(_xlfn._xlws.FILTER(Tabela3[data],Tabela3[data]&lt;=Tabela2[[#This Row],[data]])),Tabela3[],2,FALSE)</f>
        <v>11.7</v>
      </c>
    </row>
    <row r="1224" spans="5:11" x14ac:dyDescent="0.35">
      <c r="E1224" s="4">
        <v>45752</v>
      </c>
      <c r="F1224" s="3">
        <v>1</v>
      </c>
      <c r="G1224" s="3">
        <v>4</v>
      </c>
      <c r="H1224" s="7" t="s">
        <v>76</v>
      </c>
      <c r="I1224" s="5">
        <f>VLOOKUP(H1224,Tabela1[],2,FALSE)*G1224</f>
        <v>0</v>
      </c>
      <c r="J1224" s="6" t="str">
        <f>IFERROR(G1224/VLOOKUP(H1224,Tabela1[],3,FALSE),"")</f>
        <v/>
      </c>
      <c r="K1224" s="11" cm="1">
        <f t="array" ref="K1224">VLOOKUP(MAX(_xlfn._xlws.FILTER(Tabela3[data],Tabela3[data]&lt;=Tabela2[[#This Row],[data]])),Tabela3[],2,FALSE)</f>
        <v>11.7</v>
      </c>
    </row>
    <row r="1225" spans="5:11" x14ac:dyDescent="0.35">
      <c r="E1225" s="4">
        <v>45752</v>
      </c>
      <c r="F1225" s="3">
        <v>1</v>
      </c>
      <c r="G1225" s="3">
        <v>60</v>
      </c>
      <c r="H1225" s="7" t="s">
        <v>63</v>
      </c>
      <c r="I1225" s="5">
        <f>VLOOKUP(H1225,Tabela1[],2,FALSE)*G1225</f>
        <v>0</v>
      </c>
      <c r="J1225" s="6" t="str">
        <f>IFERROR(G1225/VLOOKUP(H1225,Tabela1[],3,FALSE),"")</f>
        <v/>
      </c>
      <c r="K1225" s="11" cm="1">
        <f t="array" ref="K1225">VLOOKUP(MAX(_xlfn._xlws.FILTER(Tabela3[data],Tabela3[data]&lt;=Tabela2[[#This Row],[data]])),Tabela3[],2,FALSE)</f>
        <v>11.7</v>
      </c>
    </row>
    <row r="1226" spans="5:11" x14ac:dyDescent="0.35">
      <c r="E1226" s="4">
        <v>45752</v>
      </c>
      <c r="F1226" s="3">
        <v>1</v>
      </c>
      <c r="G1226" s="3">
        <v>150</v>
      </c>
      <c r="H1226" s="7" t="s">
        <v>70</v>
      </c>
      <c r="I1226" s="5">
        <f>VLOOKUP(H1226,Tabela1[],2,FALSE)*G1226</f>
        <v>0</v>
      </c>
      <c r="J1226" s="6" t="str">
        <f>IFERROR(G1226/VLOOKUP(H1226,Tabela1[],3,FALSE),"")</f>
        <v/>
      </c>
      <c r="K1226" s="11" cm="1">
        <f t="array" ref="K1226">VLOOKUP(MAX(_xlfn._xlws.FILTER(Tabela3[data],Tabela3[data]&lt;=Tabela2[[#This Row],[data]])),Tabela3[],2,FALSE)</f>
        <v>11.7</v>
      </c>
    </row>
    <row r="1227" spans="5:11" x14ac:dyDescent="0.35">
      <c r="E1227" s="4">
        <v>45752</v>
      </c>
      <c r="F1227" s="3">
        <v>2</v>
      </c>
      <c r="G1227" s="3">
        <v>50</v>
      </c>
      <c r="H1227" s="7" t="s">
        <v>71</v>
      </c>
      <c r="I1227" s="5">
        <f>VLOOKUP(H1227,Tabela1[],2,FALSE)*G1227</f>
        <v>0</v>
      </c>
      <c r="J1227" s="6" t="str">
        <f>IFERROR(G1227/VLOOKUP(H1227,Tabela1[],3,FALSE),"")</f>
        <v/>
      </c>
      <c r="K1227" s="11" cm="1">
        <f t="array" ref="K1227">VLOOKUP(MAX(_xlfn._xlws.FILTER(Tabela3[data],Tabela3[data]&lt;=Tabela2[[#This Row],[data]])),Tabela3[],2,FALSE)</f>
        <v>11.7</v>
      </c>
    </row>
    <row r="1228" spans="5:11" x14ac:dyDescent="0.35">
      <c r="E1228" s="4">
        <v>45752</v>
      </c>
      <c r="F1228" s="3">
        <v>2</v>
      </c>
      <c r="G1228" s="3">
        <v>4</v>
      </c>
      <c r="H1228" s="7" t="s">
        <v>76</v>
      </c>
      <c r="I1228" s="5">
        <f>VLOOKUP(H1228,Tabela1[],2,FALSE)*G1228</f>
        <v>0</v>
      </c>
      <c r="J1228" s="6" t="str">
        <f>IFERROR(G1228/VLOOKUP(H1228,Tabela1[],3,FALSE),"")</f>
        <v/>
      </c>
      <c r="K1228" s="11" cm="1">
        <f t="array" ref="K1228">VLOOKUP(MAX(_xlfn._xlws.FILTER(Tabela3[data],Tabela3[data]&lt;=Tabela2[[#This Row],[data]])),Tabela3[],2,FALSE)</f>
        <v>11.7</v>
      </c>
    </row>
    <row r="1229" spans="5:11" x14ac:dyDescent="0.35">
      <c r="E1229" s="4">
        <v>45752</v>
      </c>
      <c r="F1229" s="3">
        <v>2</v>
      </c>
      <c r="G1229" s="3">
        <v>100</v>
      </c>
      <c r="H1229" s="7" t="s">
        <v>8</v>
      </c>
      <c r="I1229" s="5">
        <f>VLOOKUP(H1229,Tabela1[],2,FALSE)*G1229</f>
        <v>381.5</v>
      </c>
      <c r="J1229" s="6">
        <f>IFERROR(G1229/VLOOKUP(H1229,Tabela1[],3,FALSE),"")</f>
        <v>1.3175230566534917</v>
      </c>
      <c r="K1229" s="11" cm="1">
        <f t="array" ref="K1229">VLOOKUP(MAX(_xlfn._xlws.FILTER(Tabela3[data],Tabela3[data]&lt;=Tabela2[[#This Row],[data]])),Tabela3[],2,FALSE)</f>
        <v>11.7</v>
      </c>
    </row>
    <row r="1230" spans="5:11" x14ac:dyDescent="0.35">
      <c r="E1230" s="4">
        <v>45752</v>
      </c>
      <c r="F1230" s="3">
        <v>3</v>
      </c>
      <c r="G1230" s="3">
        <v>4</v>
      </c>
      <c r="H1230" s="7" t="s">
        <v>76</v>
      </c>
      <c r="I1230" s="5">
        <f>VLOOKUP(H1230,Tabela1[],2,FALSE)*G1230</f>
        <v>0</v>
      </c>
      <c r="J1230" s="6" t="str">
        <f>IFERROR(G1230/VLOOKUP(H1230,Tabela1[],3,FALSE),"")</f>
        <v/>
      </c>
      <c r="K1230" s="11" cm="1">
        <f t="array" ref="K1230">VLOOKUP(MAX(_xlfn._xlws.FILTER(Tabela3[data],Tabela3[data]&lt;=Tabela2[[#This Row],[data]])),Tabela3[],2,FALSE)</f>
        <v>11.7</v>
      </c>
    </row>
    <row r="1231" spans="5:11" x14ac:dyDescent="0.35">
      <c r="E1231" s="4">
        <v>45752</v>
      </c>
      <c r="F1231" s="3">
        <v>3</v>
      </c>
      <c r="G1231" s="3">
        <v>200</v>
      </c>
      <c r="H1231" s="7" t="s">
        <v>70</v>
      </c>
      <c r="I1231" s="5">
        <f>VLOOKUP(H1231,Tabela1[],2,FALSE)*G1231</f>
        <v>0</v>
      </c>
      <c r="J1231" s="6" t="str">
        <f>IFERROR(G1231/VLOOKUP(H1231,Tabela1[],3,FALSE),"")</f>
        <v/>
      </c>
      <c r="K1231" s="11" cm="1">
        <f t="array" ref="K1231">VLOOKUP(MAX(_xlfn._xlws.FILTER(Tabela3[data],Tabela3[data]&lt;=Tabela2[[#This Row],[data]])),Tabela3[],2,FALSE)</f>
        <v>11.7</v>
      </c>
    </row>
    <row r="1232" spans="5:11" x14ac:dyDescent="0.35">
      <c r="E1232" s="4">
        <v>45752</v>
      </c>
      <c r="F1232" s="3">
        <v>3</v>
      </c>
      <c r="G1232" s="3">
        <v>7</v>
      </c>
      <c r="H1232" s="7" t="s">
        <v>41</v>
      </c>
      <c r="I1232" s="5">
        <f>VLOOKUP(H1232,Tabela1[],2,FALSE)*G1232</f>
        <v>0</v>
      </c>
      <c r="J1232" s="6" t="str">
        <f>IFERROR(G1232/VLOOKUP(H1232,Tabela1[],3,FALSE),"")</f>
        <v/>
      </c>
      <c r="K1232" s="11" cm="1">
        <f t="array" ref="K1232">VLOOKUP(MAX(_xlfn._xlws.FILTER(Tabela3[data],Tabela3[data]&lt;=Tabela2[[#This Row],[data]])),Tabela3[],2,FALSE)</f>
        <v>11.7</v>
      </c>
    </row>
    <row r="1233" spans="5:11" x14ac:dyDescent="0.35">
      <c r="E1233" s="4">
        <v>45753</v>
      </c>
      <c r="F1233" s="3">
        <v>1</v>
      </c>
      <c r="G1233" s="3">
        <v>4</v>
      </c>
      <c r="H1233" s="7" t="s">
        <v>76</v>
      </c>
      <c r="I1233" s="5">
        <f>VLOOKUP(H1233,Tabela1[],2,FALSE)*G1233</f>
        <v>0</v>
      </c>
      <c r="J1233" s="6" t="str">
        <f>IFERROR(G1233/VLOOKUP(H1233,Tabela1[],3,FALSE),"")</f>
        <v/>
      </c>
      <c r="K1233" s="11" cm="1">
        <f t="array" ref="K1233">VLOOKUP(MAX(_xlfn._xlws.FILTER(Tabela3[data],Tabela3[data]&lt;=Tabela2[[#This Row],[data]])),Tabela3[],2,FALSE)</f>
        <v>11.7</v>
      </c>
    </row>
    <row r="1234" spans="5:11" x14ac:dyDescent="0.35">
      <c r="E1234" s="4">
        <v>45753</v>
      </c>
      <c r="F1234" s="3">
        <v>1</v>
      </c>
      <c r="G1234" s="3">
        <v>50</v>
      </c>
      <c r="H1234" s="7" t="s">
        <v>70</v>
      </c>
      <c r="I1234" s="5">
        <f>VLOOKUP(H1234,Tabela1[],2,FALSE)*G1234</f>
        <v>0</v>
      </c>
      <c r="J1234" s="6" t="str">
        <f>IFERROR(G1234/VLOOKUP(H1234,Tabela1[],3,FALSE),"")</f>
        <v/>
      </c>
      <c r="K1234" s="11" cm="1">
        <f t="array" ref="K1234">VLOOKUP(MAX(_xlfn._xlws.FILTER(Tabela3[data],Tabela3[data]&lt;=Tabela2[[#This Row],[data]])),Tabela3[],2,FALSE)</f>
        <v>11.7</v>
      </c>
    </row>
    <row r="1235" spans="5:11" x14ac:dyDescent="0.35">
      <c r="E1235" s="4">
        <v>45753</v>
      </c>
      <c r="F1235" s="3">
        <v>1</v>
      </c>
      <c r="G1235" s="3">
        <v>151</v>
      </c>
      <c r="H1235" s="7" t="s">
        <v>74</v>
      </c>
      <c r="I1235" s="5">
        <f>VLOOKUP(H1235,Tabela1[],2,FALSE)*G1235</f>
        <v>0</v>
      </c>
      <c r="J1235" s="6" t="str">
        <f>IFERROR(G1235/VLOOKUP(H1235,Tabela1[],3,FALSE),"")</f>
        <v/>
      </c>
      <c r="K1235" s="11" cm="1">
        <f t="array" ref="K1235">VLOOKUP(MAX(_xlfn._xlws.FILTER(Tabela3[data],Tabela3[data]&lt;=Tabela2[[#This Row],[data]])),Tabela3[],2,FALSE)</f>
        <v>11.7</v>
      </c>
    </row>
    <row r="1236" spans="5:11" x14ac:dyDescent="0.35">
      <c r="E1236" s="4">
        <v>45753</v>
      </c>
      <c r="F1236" s="3">
        <v>2</v>
      </c>
      <c r="G1236" s="3">
        <v>4</v>
      </c>
      <c r="H1236" s="7" t="s">
        <v>76</v>
      </c>
      <c r="I1236" s="5">
        <f>VLOOKUP(H1236,Tabela1[],2,FALSE)*G1236</f>
        <v>0</v>
      </c>
      <c r="J1236" s="6" t="str">
        <f>IFERROR(G1236/VLOOKUP(H1236,Tabela1[],3,FALSE),"")</f>
        <v/>
      </c>
      <c r="K1236" s="11" cm="1">
        <f t="array" ref="K1236">VLOOKUP(MAX(_xlfn._xlws.FILTER(Tabela3[data],Tabela3[data]&lt;=Tabela2[[#This Row],[data]])),Tabela3[],2,FALSE)</f>
        <v>11.7</v>
      </c>
    </row>
    <row r="1237" spans="5:11" x14ac:dyDescent="0.35">
      <c r="E1237" s="4">
        <v>45753</v>
      </c>
      <c r="F1237" s="3">
        <v>2</v>
      </c>
      <c r="G1237" s="3">
        <v>109</v>
      </c>
      <c r="H1237" s="7" t="s">
        <v>8</v>
      </c>
      <c r="I1237" s="5">
        <f>VLOOKUP(H1237,Tabela1[],2,FALSE)*G1237</f>
        <v>415.83499999999998</v>
      </c>
      <c r="J1237" s="6">
        <f>IFERROR(G1237/VLOOKUP(H1237,Tabela1[],3,FALSE),"")</f>
        <v>1.4361001317523059</v>
      </c>
      <c r="K1237" s="11" cm="1">
        <f t="array" ref="K1237">VLOOKUP(MAX(_xlfn._xlws.FILTER(Tabela3[data],Tabela3[data]&lt;=Tabela2[[#This Row],[data]])),Tabela3[],2,FALSE)</f>
        <v>11.7</v>
      </c>
    </row>
    <row r="1238" spans="5:11" x14ac:dyDescent="0.35">
      <c r="E1238" s="4">
        <v>45753</v>
      </c>
      <c r="F1238" s="3">
        <v>3</v>
      </c>
      <c r="G1238" s="3">
        <v>2</v>
      </c>
      <c r="H1238" s="7" t="s">
        <v>76</v>
      </c>
      <c r="I1238" s="5">
        <f>VLOOKUP(H1238,Tabela1[],2,FALSE)*G1238</f>
        <v>0</v>
      </c>
      <c r="J1238" s="6" t="str">
        <f>IFERROR(G1238/VLOOKUP(H1238,Tabela1[],3,FALSE),"")</f>
        <v/>
      </c>
      <c r="K1238" s="11" cm="1">
        <f t="array" ref="K1238">VLOOKUP(MAX(_xlfn._xlws.FILTER(Tabela3[data],Tabela3[data]&lt;=Tabela2[[#This Row],[data]])),Tabela3[],2,FALSE)</f>
        <v>11.7</v>
      </c>
    </row>
    <row r="1239" spans="5:11" x14ac:dyDescent="0.35">
      <c r="E1239" s="4">
        <v>45753</v>
      </c>
      <c r="F1239" s="3">
        <v>3</v>
      </c>
      <c r="G1239" s="3">
        <v>143</v>
      </c>
      <c r="H1239" s="7" t="s">
        <v>74</v>
      </c>
      <c r="I1239" s="5">
        <f>VLOOKUP(H1239,Tabela1[],2,FALSE)*G1239</f>
        <v>0</v>
      </c>
      <c r="J1239" s="6" t="str">
        <f>IFERROR(G1239/VLOOKUP(H1239,Tabela1[],3,FALSE),"")</f>
        <v/>
      </c>
      <c r="K1239" s="11" cm="1">
        <f t="array" ref="K1239">VLOOKUP(MAX(_xlfn._xlws.FILTER(Tabela3[data],Tabela3[data]&lt;=Tabela2[[#This Row],[data]])),Tabela3[],2,FALSE)</f>
        <v>11.7</v>
      </c>
    </row>
    <row r="1240" spans="5:11" x14ac:dyDescent="0.35">
      <c r="E1240" s="4">
        <v>45754</v>
      </c>
      <c r="F1240" s="3">
        <v>1</v>
      </c>
      <c r="G1240" s="3">
        <v>4</v>
      </c>
      <c r="H1240" s="7" t="s">
        <v>76</v>
      </c>
      <c r="I1240" s="5">
        <f>VLOOKUP(H1240,Tabela1[],2,FALSE)*G1240</f>
        <v>0</v>
      </c>
      <c r="J1240" s="6" t="str">
        <f>IFERROR(G1240/VLOOKUP(H1240,Tabela1[],3,FALSE),"")</f>
        <v/>
      </c>
      <c r="K1240" s="11" cm="1">
        <f t="array" ref="K1240">VLOOKUP(MAX(_xlfn._xlws.FILTER(Tabela3[data],Tabela3[data]&lt;=Tabela2[[#This Row],[data]])),Tabela3[],2,FALSE)</f>
        <v>11.7</v>
      </c>
    </row>
    <row r="1241" spans="5:11" x14ac:dyDescent="0.35">
      <c r="E1241" s="4">
        <v>45754</v>
      </c>
      <c r="F1241" s="3">
        <v>1</v>
      </c>
      <c r="G1241" s="3">
        <v>106</v>
      </c>
      <c r="H1241" s="7" t="s">
        <v>74</v>
      </c>
      <c r="I1241" s="5">
        <f>VLOOKUP(H1241,Tabela1[],2,FALSE)*G1241</f>
        <v>0</v>
      </c>
      <c r="J1241" s="6" t="str">
        <f>IFERROR(G1241/VLOOKUP(H1241,Tabela1[],3,FALSE),"")</f>
        <v/>
      </c>
      <c r="K1241" s="11" cm="1">
        <f t="array" ref="K1241">VLOOKUP(MAX(_xlfn._xlws.FILTER(Tabela3[data],Tabela3[data]&lt;=Tabela2[[#This Row],[data]])),Tabela3[],2,FALSE)</f>
        <v>11.7</v>
      </c>
    </row>
    <row r="1242" spans="5:11" x14ac:dyDescent="0.35">
      <c r="E1242" s="4">
        <v>45754</v>
      </c>
      <c r="F1242" s="3">
        <v>2</v>
      </c>
      <c r="G1242" s="3">
        <v>20</v>
      </c>
      <c r="H1242" s="7" t="s">
        <v>47</v>
      </c>
      <c r="I1242" s="5">
        <f>VLOOKUP(H1242,Tabela1[],2,FALSE)*G1242</f>
        <v>0</v>
      </c>
      <c r="J1242" s="6" t="str">
        <f>IFERROR(G1242/VLOOKUP(H1242,Tabela1[],3,FALSE),"")</f>
        <v/>
      </c>
      <c r="K1242" s="11" cm="1">
        <f t="array" ref="K1242">VLOOKUP(MAX(_xlfn._xlws.FILTER(Tabela3[data],Tabela3[data]&lt;=Tabela2[[#This Row],[data]])),Tabela3[],2,FALSE)</f>
        <v>11.7</v>
      </c>
    </row>
    <row r="1243" spans="5:11" x14ac:dyDescent="0.35">
      <c r="E1243" s="4">
        <v>45754</v>
      </c>
      <c r="F1243" s="3">
        <v>2</v>
      </c>
      <c r="G1243" s="3">
        <v>4</v>
      </c>
      <c r="H1243" s="7" t="s">
        <v>76</v>
      </c>
      <c r="I1243" s="5">
        <f>VLOOKUP(H1243,Tabela1[],2,FALSE)*G1243</f>
        <v>0</v>
      </c>
      <c r="J1243" s="6" t="str">
        <f>IFERROR(G1243/VLOOKUP(H1243,Tabela1[],3,FALSE),"")</f>
        <v/>
      </c>
      <c r="K1243" s="11" cm="1">
        <f t="array" ref="K1243">VLOOKUP(MAX(_xlfn._xlws.FILTER(Tabela3[data],Tabela3[data]&lt;=Tabela2[[#This Row],[data]])),Tabela3[],2,FALSE)</f>
        <v>11.7</v>
      </c>
    </row>
    <row r="1244" spans="5:11" x14ac:dyDescent="0.35">
      <c r="E1244" s="4">
        <v>45754</v>
      </c>
      <c r="F1244" s="3">
        <v>2</v>
      </c>
      <c r="G1244" s="3">
        <v>77</v>
      </c>
      <c r="H1244" s="7" t="s">
        <v>32</v>
      </c>
      <c r="I1244" s="5">
        <f>VLOOKUP(H1244,Tabela1[],2,FALSE)*G1244</f>
        <v>0</v>
      </c>
      <c r="J1244" s="6" t="str">
        <f>IFERROR(G1244/VLOOKUP(H1244,Tabela1[],3,FALSE),"")</f>
        <v/>
      </c>
      <c r="K1244" s="11" cm="1">
        <f t="array" ref="K1244">VLOOKUP(MAX(_xlfn._xlws.FILTER(Tabela3[data],Tabela3[data]&lt;=Tabela2[[#This Row],[data]])),Tabela3[],2,FALSE)</f>
        <v>11.7</v>
      </c>
    </row>
    <row r="1245" spans="5:11" x14ac:dyDescent="0.35">
      <c r="E1245" s="4">
        <v>45754</v>
      </c>
      <c r="F1245" s="3">
        <v>2</v>
      </c>
      <c r="G1245" s="3">
        <v>97</v>
      </c>
      <c r="H1245" s="7" t="s">
        <v>43</v>
      </c>
      <c r="I1245" s="5">
        <f>VLOOKUP(H1245,Tabela1[],2,FALSE)*G1245</f>
        <v>0</v>
      </c>
      <c r="J1245" s="6" t="str">
        <f>IFERROR(G1245/VLOOKUP(H1245,Tabela1[],3,FALSE),"")</f>
        <v/>
      </c>
      <c r="K1245" s="11" cm="1">
        <f t="array" ref="K1245">VLOOKUP(MAX(_xlfn._xlws.FILTER(Tabela3[data],Tabela3[data]&lt;=Tabela2[[#This Row],[data]])),Tabela3[],2,FALSE)</f>
        <v>11.7</v>
      </c>
    </row>
    <row r="1246" spans="5:11" x14ac:dyDescent="0.35">
      <c r="E1246" s="4">
        <v>45754</v>
      </c>
      <c r="F1246" s="3">
        <v>3</v>
      </c>
      <c r="G1246" s="3">
        <v>26</v>
      </c>
      <c r="H1246" s="7" t="s">
        <v>43</v>
      </c>
      <c r="I1246" s="5">
        <f>VLOOKUP(H1246,Tabela1[],2,FALSE)*G1246</f>
        <v>0</v>
      </c>
      <c r="J1246" s="6" t="str">
        <f>IFERROR(G1246/VLOOKUP(H1246,Tabela1[],3,FALSE),"")</f>
        <v/>
      </c>
      <c r="K1246" s="11" cm="1">
        <f t="array" ref="K1246">VLOOKUP(MAX(_xlfn._xlws.FILTER(Tabela3[data],Tabela3[data]&lt;=Tabela2[[#This Row],[data]])),Tabela3[],2,FALSE)</f>
        <v>11.7</v>
      </c>
    </row>
    <row r="1247" spans="5:11" x14ac:dyDescent="0.35">
      <c r="E1247" s="4">
        <v>45754</v>
      </c>
      <c r="F1247" s="3">
        <v>3</v>
      </c>
      <c r="G1247" s="3">
        <v>150</v>
      </c>
      <c r="H1247" s="7" t="s">
        <v>23</v>
      </c>
      <c r="I1247" s="5">
        <f>VLOOKUP(H1247,Tabela1[],2,FALSE)*G1247</f>
        <v>0</v>
      </c>
      <c r="J1247" s="6">
        <f>IFERROR(G1247/VLOOKUP(H1247,Tabela1[],3,FALSE),"")</f>
        <v>0.7289416846652268</v>
      </c>
      <c r="K1247" s="11" cm="1">
        <f t="array" ref="K1247">VLOOKUP(MAX(_xlfn._xlws.FILTER(Tabela3[data],Tabela3[data]&lt;=Tabela2[[#This Row],[data]])),Tabela3[],2,FALSE)</f>
        <v>11.7</v>
      </c>
    </row>
    <row r="1248" spans="5:11" x14ac:dyDescent="0.35">
      <c r="E1248" s="4">
        <v>45755</v>
      </c>
      <c r="F1248" s="3">
        <v>1</v>
      </c>
      <c r="G1248" s="3">
        <v>12</v>
      </c>
      <c r="H1248" s="7" t="s">
        <v>77</v>
      </c>
      <c r="I1248" s="5">
        <f>VLOOKUP(H1248,Tabela1[],2,FALSE)*G1248</f>
        <v>0</v>
      </c>
      <c r="J1248" s="6" t="str">
        <f>IFERROR(G1248/VLOOKUP(H1248,Tabela1[],3,FALSE),"")</f>
        <v/>
      </c>
      <c r="K1248" s="11" cm="1">
        <f t="array" ref="K1248">VLOOKUP(MAX(_xlfn._xlws.FILTER(Tabela3[data],Tabela3[data]&lt;=Tabela2[[#This Row],[data]])),Tabela3[],2,FALSE)</f>
        <v>11.7</v>
      </c>
    </row>
    <row r="1249" spans="5:11" x14ac:dyDescent="0.35">
      <c r="E1249" s="4">
        <v>45755</v>
      </c>
      <c r="F1249" s="3">
        <v>1</v>
      </c>
      <c r="G1249" s="3">
        <v>100</v>
      </c>
      <c r="H1249" s="7" t="s">
        <v>23</v>
      </c>
      <c r="I1249" s="5">
        <f>VLOOKUP(H1249,Tabela1[],2,FALSE)*G1249</f>
        <v>0</v>
      </c>
      <c r="J1249" s="6">
        <f>IFERROR(G1249/VLOOKUP(H1249,Tabela1[],3,FALSE),"")</f>
        <v>0.48596112311015122</v>
      </c>
      <c r="K1249" s="11" cm="1">
        <f t="array" ref="K1249">VLOOKUP(MAX(_xlfn._xlws.FILTER(Tabela3[data],Tabela3[data]&lt;=Tabela2[[#This Row],[data]])),Tabela3[],2,FALSE)</f>
        <v>11.7</v>
      </c>
    </row>
    <row r="1250" spans="5:11" x14ac:dyDescent="0.35">
      <c r="E1250" s="4">
        <v>45755</v>
      </c>
      <c r="F1250" s="3">
        <v>1</v>
      </c>
      <c r="G1250" s="3">
        <v>26</v>
      </c>
      <c r="H1250" s="7" t="s">
        <v>43</v>
      </c>
      <c r="I1250" s="5">
        <f>VLOOKUP(H1250,Tabela1[],2,FALSE)*G1250</f>
        <v>0</v>
      </c>
      <c r="J1250" s="6" t="str">
        <f>IFERROR(G1250/VLOOKUP(H1250,Tabela1[],3,FALSE),"")</f>
        <v/>
      </c>
      <c r="K1250" s="11" cm="1">
        <f t="array" ref="K1250">VLOOKUP(MAX(_xlfn._xlws.FILTER(Tabela3[data],Tabela3[data]&lt;=Tabela2[[#This Row],[data]])),Tabela3[],2,FALSE)</f>
        <v>11.7</v>
      </c>
    </row>
    <row r="1251" spans="5:11" x14ac:dyDescent="0.35">
      <c r="E1251" s="4">
        <v>45755</v>
      </c>
      <c r="F1251" s="3">
        <v>2</v>
      </c>
      <c r="G1251" s="3">
        <v>4</v>
      </c>
      <c r="H1251" s="7" t="s">
        <v>76</v>
      </c>
      <c r="I1251" s="5">
        <f>VLOOKUP(H1251,Tabela1[],2,FALSE)*G1251</f>
        <v>0</v>
      </c>
      <c r="J1251" s="6" t="str">
        <f>IFERROR(G1251/VLOOKUP(H1251,Tabela1[],3,FALSE),"")</f>
        <v/>
      </c>
      <c r="K1251" s="11" cm="1">
        <f t="array" ref="K1251">VLOOKUP(MAX(_xlfn._xlws.FILTER(Tabela3[data],Tabela3[data]&lt;=Tabela2[[#This Row],[data]])),Tabela3[],2,FALSE)</f>
        <v>11.7</v>
      </c>
    </row>
    <row r="1252" spans="5:11" x14ac:dyDescent="0.35">
      <c r="E1252" s="4">
        <v>45755</v>
      </c>
      <c r="F1252" s="3">
        <v>2</v>
      </c>
      <c r="G1252" s="3">
        <v>90</v>
      </c>
      <c r="H1252" s="7" t="s">
        <v>32</v>
      </c>
      <c r="I1252" s="5">
        <f>VLOOKUP(H1252,Tabela1[],2,FALSE)*G1252</f>
        <v>0</v>
      </c>
      <c r="J1252" s="6" t="str">
        <f>IFERROR(G1252/VLOOKUP(H1252,Tabela1[],3,FALSE),"")</f>
        <v/>
      </c>
      <c r="K1252" s="11" cm="1">
        <f t="array" ref="K1252">VLOOKUP(MAX(_xlfn._xlws.FILTER(Tabela3[data],Tabela3[data]&lt;=Tabela2[[#This Row],[data]])),Tabela3[],2,FALSE)</f>
        <v>11.7</v>
      </c>
    </row>
    <row r="1253" spans="5:11" x14ac:dyDescent="0.35">
      <c r="E1253" s="4">
        <v>45755</v>
      </c>
      <c r="F1253" s="3">
        <v>2</v>
      </c>
      <c r="G1253" s="3">
        <v>50</v>
      </c>
      <c r="H1253" s="7" t="s">
        <v>73</v>
      </c>
      <c r="I1253" s="5">
        <f>VLOOKUP(H1253,Tabela1[],2,FALSE)*G1253</f>
        <v>0</v>
      </c>
      <c r="J1253" s="6" t="str">
        <f>IFERROR(G1253/VLOOKUP(H1253,Tabela1[],3,FALSE),"")</f>
        <v/>
      </c>
      <c r="K1253" s="11" cm="1">
        <f t="array" ref="K1253">VLOOKUP(MAX(_xlfn._xlws.FILTER(Tabela3[data],Tabela3[data]&lt;=Tabela2[[#This Row],[data]])),Tabela3[],2,FALSE)</f>
        <v>11.7</v>
      </c>
    </row>
    <row r="1254" spans="5:11" x14ac:dyDescent="0.35">
      <c r="E1254" s="4">
        <v>45755</v>
      </c>
      <c r="F1254" s="3">
        <v>2</v>
      </c>
      <c r="G1254" s="3">
        <v>30</v>
      </c>
      <c r="H1254" s="7" t="s">
        <v>73</v>
      </c>
      <c r="I1254" s="5">
        <f>VLOOKUP(H1254,Tabela1[],2,FALSE)*G1254</f>
        <v>0</v>
      </c>
      <c r="J1254" s="6" t="str">
        <f>IFERROR(G1254/VLOOKUP(H1254,Tabela1[],3,FALSE),"")</f>
        <v/>
      </c>
      <c r="K1254" s="11" cm="1">
        <f t="array" ref="K1254">VLOOKUP(MAX(_xlfn._xlws.FILTER(Tabela3[data],Tabela3[data]&lt;=Tabela2[[#This Row],[data]])),Tabela3[],2,FALSE)</f>
        <v>11.7</v>
      </c>
    </row>
    <row r="1255" spans="5:11" x14ac:dyDescent="0.35">
      <c r="E1255" s="4">
        <v>45755</v>
      </c>
      <c r="F1255" s="3">
        <v>3</v>
      </c>
      <c r="G1255" s="3">
        <v>3</v>
      </c>
      <c r="H1255" s="7" t="s">
        <v>76</v>
      </c>
      <c r="I1255" s="5">
        <f>VLOOKUP(H1255,Tabela1[],2,FALSE)*G1255</f>
        <v>0</v>
      </c>
      <c r="J1255" s="6" t="str">
        <f>IFERROR(G1255/VLOOKUP(H1255,Tabela1[],3,FALSE),"")</f>
        <v/>
      </c>
      <c r="K1255" s="11" cm="1">
        <f t="array" ref="K1255">VLOOKUP(MAX(_xlfn._xlws.FILTER(Tabela3[data],Tabela3[data]&lt;=Tabela2[[#This Row],[data]])),Tabela3[],2,FALSE)</f>
        <v>11.7</v>
      </c>
    </row>
    <row r="1256" spans="5:11" x14ac:dyDescent="0.35">
      <c r="E1256" s="4">
        <v>45755</v>
      </c>
      <c r="F1256" s="3">
        <v>3</v>
      </c>
      <c r="G1256" s="3">
        <v>154</v>
      </c>
      <c r="H1256" s="7" t="s">
        <v>23</v>
      </c>
      <c r="I1256" s="5">
        <f>VLOOKUP(H1256,Tabela1[],2,FALSE)*G1256</f>
        <v>0</v>
      </c>
      <c r="J1256" s="6">
        <f>IFERROR(G1256/VLOOKUP(H1256,Tabela1[],3,FALSE),"")</f>
        <v>0.74838012958963285</v>
      </c>
      <c r="K1256" s="11" cm="1">
        <f t="array" ref="K1256">VLOOKUP(MAX(_xlfn._xlws.FILTER(Tabela3[data],Tabela3[data]&lt;=Tabela2[[#This Row],[data]])),Tabela3[],2,FALSE)</f>
        <v>11.7</v>
      </c>
    </row>
    <row r="1257" spans="5:11" x14ac:dyDescent="0.35">
      <c r="E1257" s="4">
        <v>45755</v>
      </c>
      <c r="F1257" s="3">
        <v>3</v>
      </c>
      <c r="G1257" s="3">
        <v>45</v>
      </c>
      <c r="H1257" s="7" t="s">
        <v>43</v>
      </c>
      <c r="I1257" s="5">
        <f>VLOOKUP(H1257,Tabela1[],2,FALSE)*G1257</f>
        <v>0</v>
      </c>
      <c r="J1257" s="6" t="str">
        <f>IFERROR(G1257/VLOOKUP(H1257,Tabela1[],3,FALSE),"")</f>
        <v/>
      </c>
      <c r="K1257" s="11" cm="1">
        <f t="array" ref="K1257">VLOOKUP(MAX(_xlfn._xlws.FILTER(Tabela3[data],Tabela3[data]&lt;=Tabela2[[#This Row],[data]])),Tabela3[],2,FALSE)</f>
        <v>11.7</v>
      </c>
    </row>
    <row r="1258" spans="5:11" x14ac:dyDescent="0.35">
      <c r="E1258" s="4">
        <v>45756</v>
      </c>
      <c r="F1258" s="3">
        <v>1</v>
      </c>
      <c r="G1258" s="3">
        <v>106</v>
      </c>
      <c r="H1258" s="7" t="s">
        <v>74</v>
      </c>
      <c r="I1258" s="5">
        <f>VLOOKUP(H1258,Tabela1[],2,FALSE)*G1258</f>
        <v>0</v>
      </c>
      <c r="J1258" s="6" t="str">
        <f>IFERROR(G1258/VLOOKUP(H1258,Tabela1[],3,FALSE),"")</f>
        <v/>
      </c>
      <c r="K1258" s="11" cm="1">
        <f t="array" ref="K1258">VLOOKUP(MAX(_xlfn._xlws.FILTER(Tabela3[data],Tabela3[data]&lt;=Tabela2[[#This Row],[data]])),Tabela3[],2,FALSE)</f>
        <v>11.7</v>
      </c>
    </row>
    <row r="1259" spans="5:11" x14ac:dyDescent="0.35">
      <c r="E1259" s="4">
        <v>45756</v>
      </c>
      <c r="F1259" s="3">
        <v>1</v>
      </c>
      <c r="G1259" s="3">
        <v>20</v>
      </c>
      <c r="H1259" s="7" t="s">
        <v>85</v>
      </c>
      <c r="I1259" s="5">
        <f>VLOOKUP(H1259,Tabela1[],2,FALSE)*G1259</f>
        <v>0</v>
      </c>
      <c r="J1259" s="6" t="str">
        <f>IFERROR(G1259/VLOOKUP(H1259,Tabela1[],3,FALSE),"")</f>
        <v/>
      </c>
      <c r="K1259" s="11" cm="1">
        <f t="array" ref="K1259">VLOOKUP(MAX(_xlfn._xlws.FILTER(Tabela3[data],Tabela3[data]&lt;=Tabela2[[#This Row],[data]])),Tabela3[],2,FALSE)</f>
        <v>11.7</v>
      </c>
    </row>
    <row r="1260" spans="5:11" x14ac:dyDescent="0.35">
      <c r="E1260" s="4">
        <v>45756</v>
      </c>
      <c r="F1260" s="3">
        <v>2</v>
      </c>
      <c r="G1260" s="3">
        <v>30</v>
      </c>
      <c r="H1260" s="7" t="s">
        <v>85</v>
      </c>
      <c r="I1260" s="5">
        <f>VLOOKUP(H1260,Tabela1[],2,FALSE)*G1260</f>
        <v>0</v>
      </c>
      <c r="J1260" s="6" t="str">
        <f>IFERROR(G1260/VLOOKUP(H1260,Tabela1[],3,FALSE),"")</f>
        <v/>
      </c>
      <c r="K1260" s="11" cm="1">
        <f t="array" ref="K1260">VLOOKUP(MAX(_xlfn._xlws.FILTER(Tabela3[data],Tabela3[data]&lt;=Tabela2[[#This Row],[data]])),Tabela3[],2,FALSE)</f>
        <v>11.7</v>
      </c>
    </row>
    <row r="1261" spans="5:11" x14ac:dyDescent="0.35">
      <c r="E1261" s="4">
        <v>45756</v>
      </c>
      <c r="F1261" s="3">
        <v>2</v>
      </c>
      <c r="G1261" s="3">
        <v>38</v>
      </c>
      <c r="H1261" s="7" t="s">
        <v>32</v>
      </c>
      <c r="I1261" s="5">
        <f>VLOOKUP(H1261,Tabela1[],2,FALSE)*G1261</f>
        <v>0</v>
      </c>
      <c r="J1261" s="6" t="str">
        <f>IFERROR(G1261/VLOOKUP(H1261,Tabela1[],3,FALSE),"")</f>
        <v/>
      </c>
      <c r="K1261" s="11" cm="1">
        <f t="array" ref="K1261">VLOOKUP(MAX(_xlfn._xlws.FILTER(Tabela3[data],Tabela3[data]&lt;=Tabela2[[#This Row],[data]])),Tabela3[],2,FALSE)</f>
        <v>11.7</v>
      </c>
    </row>
    <row r="1262" spans="5:11" x14ac:dyDescent="0.35">
      <c r="E1262" s="4">
        <v>45756</v>
      </c>
      <c r="F1262" s="3">
        <v>3</v>
      </c>
      <c r="G1262" s="3">
        <v>5</v>
      </c>
      <c r="H1262" s="7" t="s">
        <v>76</v>
      </c>
      <c r="I1262" s="5">
        <f>VLOOKUP(H1262,Tabela1[],2,FALSE)*G1262</f>
        <v>0</v>
      </c>
      <c r="J1262" s="6" t="str">
        <f>IFERROR(G1262/VLOOKUP(H1262,Tabela1[],3,FALSE),"")</f>
        <v/>
      </c>
      <c r="K1262" s="11" cm="1">
        <f t="array" ref="K1262">VLOOKUP(MAX(_xlfn._xlws.FILTER(Tabela3[data],Tabela3[data]&lt;=Tabela2[[#This Row],[data]])),Tabela3[],2,FALSE)</f>
        <v>11.7</v>
      </c>
    </row>
    <row r="1263" spans="5:11" x14ac:dyDescent="0.35">
      <c r="E1263" s="4">
        <v>45756</v>
      </c>
      <c r="F1263" s="3">
        <v>3</v>
      </c>
      <c r="G1263" s="3">
        <v>200</v>
      </c>
      <c r="H1263" s="7" t="s">
        <v>74</v>
      </c>
      <c r="I1263" s="5">
        <f>VLOOKUP(H1263,Tabela1[],2,FALSE)*G1263</f>
        <v>0</v>
      </c>
      <c r="J1263" s="6" t="str">
        <f>IFERROR(G1263/VLOOKUP(H1263,Tabela1[],3,FALSE),"")</f>
        <v/>
      </c>
      <c r="K1263" s="11" cm="1">
        <f t="array" ref="K1263">VLOOKUP(MAX(_xlfn._xlws.FILTER(Tabela3[data],Tabela3[data]&lt;=Tabela2[[#This Row],[data]])),Tabela3[],2,FALSE)</f>
        <v>11.7</v>
      </c>
    </row>
    <row r="1264" spans="5:11" x14ac:dyDescent="0.35">
      <c r="E1264" s="4">
        <v>45756</v>
      </c>
      <c r="F1264" s="3">
        <v>3</v>
      </c>
      <c r="G1264" s="3">
        <v>100</v>
      </c>
      <c r="H1264" s="7" t="s">
        <v>85</v>
      </c>
      <c r="I1264" s="5">
        <f>VLOOKUP(H1264,Tabela1[],2,FALSE)*G1264</f>
        <v>0</v>
      </c>
      <c r="J1264" s="6" t="str">
        <f>IFERROR(G1264/VLOOKUP(H1264,Tabela1[],3,FALSE),"")</f>
        <v/>
      </c>
      <c r="K1264" s="11" cm="1">
        <f t="array" ref="K1264">VLOOKUP(MAX(_xlfn._xlws.FILTER(Tabela3[data],Tabela3[data]&lt;=Tabela2[[#This Row],[data]])),Tabela3[],2,FALSE)</f>
        <v>11.7</v>
      </c>
    </row>
    <row r="1265" spans="5:11" x14ac:dyDescent="0.35">
      <c r="E1265" s="4">
        <v>45756</v>
      </c>
      <c r="F1265" s="3">
        <v>3</v>
      </c>
      <c r="G1265" s="3">
        <v>2</v>
      </c>
      <c r="H1265" s="7" t="s">
        <v>76</v>
      </c>
      <c r="I1265" s="5">
        <f>VLOOKUP(H1265,Tabela1[],2,FALSE)*G1265</f>
        <v>0</v>
      </c>
      <c r="J1265" s="6" t="str">
        <f>IFERROR(G1265/VLOOKUP(H1265,Tabela1[],3,FALSE),"")</f>
        <v/>
      </c>
      <c r="K1265" s="11" cm="1">
        <f t="array" ref="K1265">VLOOKUP(MAX(_xlfn._xlws.FILTER(Tabela3[data],Tabela3[data]&lt;=Tabela2[[#This Row],[data]])),Tabela3[],2,FALSE)</f>
        <v>11.7</v>
      </c>
    </row>
    <row r="1266" spans="5:11" x14ac:dyDescent="0.35">
      <c r="E1266" s="4">
        <v>45757</v>
      </c>
      <c r="F1266" s="3">
        <v>1</v>
      </c>
      <c r="G1266" s="3">
        <v>5</v>
      </c>
      <c r="H1266" s="7" t="s">
        <v>76</v>
      </c>
      <c r="I1266" s="5">
        <f>VLOOKUP(H1266,Tabela1[],2,FALSE)*G1266</f>
        <v>0</v>
      </c>
      <c r="J1266" s="6" t="str">
        <f>IFERROR(G1266/VLOOKUP(H1266,Tabela1[],3,FALSE),"")</f>
        <v/>
      </c>
      <c r="K1266" s="11" cm="1">
        <f t="array" ref="K1266">VLOOKUP(MAX(_xlfn._xlws.FILTER(Tabela3[data],Tabela3[data]&lt;=Tabela2[[#This Row],[data]])),Tabela3[],2,FALSE)</f>
        <v>11.7</v>
      </c>
    </row>
    <row r="1267" spans="5:11" x14ac:dyDescent="0.35">
      <c r="E1267" s="4">
        <v>45757</v>
      </c>
      <c r="F1267" s="3">
        <v>1</v>
      </c>
      <c r="G1267" s="3">
        <v>61</v>
      </c>
      <c r="H1267" s="7" t="s">
        <v>54</v>
      </c>
      <c r="I1267" s="5">
        <f>VLOOKUP(H1267,Tabela1[],2,FALSE)*G1267</f>
        <v>0</v>
      </c>
      <c r="J1267" s="6" t="str">
        <f>IFERROR(G1267/VLOOKUP(H1267,Tabela1[],3,FALSE),"")</f>
        <v/>
      </c>
      <c r="K1267" s="11" cm="1">
        <f t="array" ref="K1267">VLOOKUP(MAX(_xlfn._xlws.FILTER(Tabela3[data],Tabela3[data]&lt;=Tabela2[[#This Row],[data]])),Tabela3[],2,FALSE)</f>
        <v>11.7</v>
      </c>
    </row>
    <row r="1268" spans="5:11" x14ac:dyDescent="0.35">
      <c r="E1268" s="4">
        <v>45757</v>
      </c>
      <c r="F1268" s="3">
        <v>1</v>
      </c>
      <c r="G1268" s="3">
        <v>30</v>
      </c>
      <c r="H1268" s="7" t="s">
        <v>47</v>
      </c>
      <c r="I1268" s="5">
        <f>VLOOKUP(H1268,Tabela1[],2,FALSE)*G1268</f>
        <v>0</v>
      </c>
      <c r="J1268" s="6" t="str">
        <f>IFERROR(G1268/VLOOKUP(H1268,Tabela1[],3,FALSE),"")</f>
        <v/>
      </c>
      <c r="K1268" s="11" cm="1">
        <f t="array" ref="K1268">VLOOKUP(MAX(_xlfn._xlws.FILTER(Tabela3[data],Tabela3[data]&lt;=Tabela2[[#This Row],[data]])),Tabela3[],2,FALSE)</f>
        <v>11.7</v>
      </c>
    </row>
    <row r="1269" spans="5:11" x14ac:dyDescent="0.35">
      <c r="E1269" s="4">
        <v>45757</v>
      </c>
      <c r="F1269" s="3">
        <v>2</v>
      </c>
      <c r="G1269" s="3">
        <v>94</v>
      </c>
      <c r="H1269" s="7" t="s">
        <v>74</v>
      </c>
      <c r="I1269" s="5">
        <f>VLOOKUP(H1269,Tabela1[],2,FALSE)*G1269</f>
        <v>0</v>
      </c>
      <c r="J1269" s="6" t="str">
        <f>IFERROR(G1269/VLOOKUP(H1269,Tabela1[],3,FALSE),"")</f>
        <v/>
      </c>
      <c r="K1269" s="11" cm="1">
        <f t="array" ref="K1269">VLOOKUP(MAX(_xlfn._xlws.FILTER(Tabela3[data],Tabela3[data]&lt;=Tabela2[[#This Row],[data]])),Tabela3[],2,FALSE)</f>
        <v>11.7</v>
      </c>
    </row>
    <row r="1270" spans="5:11" x14ac:dyDescent="0.35">
      <c r="E1270" s="4">
        <v>45757</v>
      </c>
      <c r="F1270" s="3">
        <v>2</v>
      </c>
      <c r="G1270" s="3">
        <v>100</v>
      </c>
      <c r="H1270" s="7" t="s">
        <v>85</v>
      </c>
      <c r="I1270" s="5">
        <f>VLOOKUP(H1270,Tabela1[],2,FALSE)*G1270</f>
        <v>0</v>
      </c>
      <c r="J1270" s="6" t="str">
        <f>IFERROR(G1270/VLOOKUP(H1270,Tabela1[],3,FALSE),"")</f>
        <v/>
      </c>
      <c r="K1270" s="11" cm="1">
        <f t="array" ref="K1270">VLOOKUP(MAX(_xlfn._xlws.FILTER(Tabela3[data],Tabela3[data]&lt;=Tabela2[[#This Row],[data]])),Tabela3[],2,FALSE)</f>
        <v>11.7</v>
      </c>
    </row>
    <row r="1271" spans="5:11" x14ac:dyDescent="0.35">
      <c r="E1271" s="4">
        <v>45757</v>
      </c>
      <c r="F1271" s="3">
        <v>2</v>
      </c>
      <c r="G1271" s="3">
        <v>10</v>
      </c>
      <c r="H1271" s="7" t="s">
        <v>66</v>
      </c>
      <c r="I1271" s="5">
        <f>VLOOKUP(H1271,Tabela1[],2,FALSE)*G1271</f>
        <v>0</v>
      </c>
      <c r="J1271" s="6" t="str">
        <f>IFERROR(G1271/VLOOKUP(H1271,Tabela1[],3,FALSE),"")</f>
        <v/>
      </c>
      <c r="K1271" s="11" cm="1">
        <f t="array" ref="K1271">VLOOKUP(MAX(_xlfn._xlws.FILTER(Tabela3[data],Tabela3[data]&lt;=Tabela2[[#This Row],[data]])),Tabela3[],2,FALSE)</f>
        <v>11.7</v>
      </c>
    </row>
    <row r="1272" spans="5:11" x14ac:dyDescent="0.35">
      <c r="E1272" s="4">
        <v>45757</v>
      </c>
      <c r="F1272" s="3">
        <v>2</v>
      </c>
      <c r="G1272" s="3">
        <v>5</v>
      </c>
      <c r="H1272" s="7" t="s">
        <v>76</v>
      </c>
      <c r="I1272" s="5">
        <f>VLOOKUP(H1272,Tabela1[],2,FALSE)*G1272</f>
        <v>0</v>
      </c>
      <c r="J1272" s="6" t="str">
        <f>IFERROR(G1272/VLOOKUP(H1272,Tabela1[],3,FALSE),"")</f>
        <v/>
      </c>
      <c r="K1272" s="11" cm="1">
        <f t="array" ref="K1272">VLOOKUP(MAX(_xlfn._xlws.FILTER(Tabela3[data],Tabela3[data]&lt;=Tabela2[[#This Row],[data]])),Tabela3[],2,FALSE)</f>
        <v>11.7</v>
      </c>
    </row>
    <row r="1273" spans="5:11" x14ac:dyDescent="0.35">
      <c r="E1273" s="4">
        <v>45757</v>
      </c>
      <c r="F1273" s="3">
        <v>3</v>
      </c>
      <c r="G1273" s="3">
        <v>7</v>
      </c>
      <c r="H1273" s="7" t="s">
        <v>76</v>
      </c>
      <c r="I1273" s="5">
        <f>VLOOKUP(H1273,Tabela1[],2,FALSE)*G1273</f>
        <v>0</v>
      </c>
      <c r="J1273" s="6" t="str">
        <f>IFERROR(G1273/VLOOKUP(H1273,Tabela1[],3,FALSE),"")</f>
        <v/>
      </c>
      <c r="K1273" s="11" cm="1">
        <f t="array" ref="K1273">VLOOKUP(MAX(_xlfn._xlws.FILTER(Tabela3[data],Tabela3[data]&lt;=Tabela2[[#This Row],[data]])),Tabela3[],2,FALSE)</f>
        <v>11.7</v>
      </c>
    </row>
    <row r="1274" spans="5:11" x14ac:dyDescent="0.35">
      <c r="E1274" s="4">
        <v>45757</v>
      </c>
      <c r="F1274" s="3">
        <v>3</v>
      </c>
      <c r="G1274" s="3">
        <v>100</v>
      </c>
      <c r="H1274" s="7" t="s">
        <v>32</v>
      </c>
      <c r="I1274" s="5">
        <f>VLOOKUP(H1274,Tabela1[],2,FALSE)*G1274</f>
        <v>0</v>
      </c>
      <c r="J1274" s="6" t="str">
        <f>IFERROR(G1274/VLOOKUP(H1274,Tabela1[],3,FALSE),"")</f>
        <v/>
      </c>
      <c r="K1274" s="11" cm="1">
        <f t="array" ref="K1274">VLOOKUP(MAX(_xlfn._xlws.FILTER(Tabela3[data],Tabela3[data]&lt;=Tabela2[[#This Row],[data]])),Tabela3[],2,FALSE)</f>
        <v>11.7</v>
      </c>
    </row>
    <row r="1275" spans="5:11" x14ac:dyDescent="0.35">
      <c r="E1275" s="4">
        <v>45757</v>
      </c>
      <c r="F1275" s="3">
        <v>3</v>
      </c>
      <c r="G1275" s="3">
        <v>100</v>
      </c>
      <c r="H1275" s="7" t="s">
        <v>85</v>
      </c>
      <c r="I1275" s="5">
        <f>VLOOKUP(H1275,Tabela1[],2,FALSE)*G1275</f>
        <v>0</v>
      </c>
      <c r="J1275" s="6" t="str">
        <f>IFERROR(G1275/VLOOKUP(H1275,Tabela1[],3,FALSE),"")</f>
        <v/>
      </c>
      <c r="K1275" s="11" cm="1">
        <f t="array" ref="K1275">VLOOKUP(MAX(_xlfn._xlws.FILTER(Tabela3[data],Tabela3[data]&lt;=Tabela2[[#This Row],[data]])),Tabela3[],2,FALSE)</f>
        <v>11.7</v>
      </c>
    </row>
    <row r="1276" spans="5:11" x14ac:dyDescent="0.35">
      <c r="E1276" s="4">
        <v>45757</v>
      </c>
      <c r="F1276" s="3">
        <v>3</v>
      </c>
      <c r="G1276" s="3">
        <v>26</v>
      </c>
      <c r="H1276" s="7" t="s">
        <v>66</v>
      </c>
      <c r="I1276" s="5">
        <f>VLOOKUP(H1276,Tabela1[],2,FALSE)*G1276</f>
        <v>0</v>
      </c>
      <c r="J1276" s="6" t="str">
        <f>IFERROR(G1276/VLOOKUP(H1276,Tabela1[],3,FALSE),"")</f>
        <v/>
      </c>
      <c r="K1276" s="11" cm="1">
        <f t="array" ref="K1276">VLOOKUP(MAX(_xlfn._xlws.FILTER(Tabela3[data],Tabela3[data]&lt;=Tabela2[[#This Row],[data]])),Tabela3[],2,FALSE)</f>
        <v>11.7</v>
      </c>
    </row>
    <row r="1277" spans="5:11" x14ac:dyDescent="0.35">
      <c r="E1277" s="4">
        <v>45757</v>
      </c>
      <c r="F1277" s="3">
        <v>3</v>
      </c>
      <c r="G1277" s="3">
        <v>20</v>
      </c>
      <c r="H1277" s="7" t="s">
        <v>71</v>
      </c>
      <c r="I1277" s="5">
        <f>VLOOKUP(H1277,Tabela1[],2,FALSE)*G1277</f>
        <v>0</v>
      </c>
      <c r="J1277" s="6" t="str">
        <f>IFERROR(G1277/VLOOKUP(H1277,Tabela1[],3,FALSE),"")</f>
        <v/>
      </c>
      <c r="K1277" s="11" cm="1">
        <f t="array" ref="K1277">VLOOKUP(MAX(_xlfn._xlws.FILTER(Tabela3[data],Tabela3[data]&lt;=Tabela2[[#This Row],[data]])),Tabela3[],2,FALSE)</f>
        <v>11.7</v>
      </c>
    </row>
    <row r="1278" spans="5:11" x14ac:dyDescent="0.35">
      <c r="E1278" s="4">
        <v>45758</v>
      </c>
      <c r="F1278" s="3">
        <v>1</v>
      </c>
      <c r="G1278" s="3">
        <v>3</v>
      </c>
      <c r="H1278" s="7" t="s">
        <v>76</v>
      </c>
      <c r="I1278" s="5">
        <f>VLOOKUP(H1278,Tabela1[],2,FALSE)*G1278</f>
        <v>0</v>
      </c>
      <c r="J1278" s="6" t="str">
        <f>IFERROR(G1278/VLOOKUP(H1278,Tabela1[],3,FALSE),"")</f>
        <v/>
      </c>
      <c r="K1278" s="11" cm="1">
        <f t="array" ref="K1278">VLOOKUP(MAX(_xlfn._xlws.FILTER(Tabela3[data],Tabela3[data]&lt;=Tabela2[[#This Row],[data]])),Tabela3[],2,FALSE)</f>
        <v>11.7</v>
      </c>
    </row>
    <row r="1279" spans="5:11" x14ac:dyDescent="0.35">
      <c r="E1279" s="4">
        <v>45758</v>
      </c>
      <c r="F1279" s="3">
        <v>1</v>
      </c>
      <c r="G1279" s="3">
        <v>150</v>
      </c>
      <c r="H1279" s="7" t="s">
        <v>68</v>
      </c>
      <c r="I1279" s="5">
        <f>VLOOKUP(H1279,Tabela1[],2,FALSE)*G1279</f>
        <v>0</v>
      </c>
      <c r="J1279" s="6" t="str">
        <f>IFERROR(G1279/VLOOKUP(H1279,Tabela1[],3,FALSE),"")</f>
        <v/>
      </c>
      <c r="K1279" s="11" cm="1">
        <f t="array" ref="K1279">VLOOKUP(MAX(_xlfn._xlws.FILTER(Tabela3[data],Tabela3[data]&lt;=Tabela2[[#This Row],[data]])),Tabela3[],2,FALSE)</f>
        <v>11.7</v>
      </c>
    </row>
    <row r="1280" spans="5:11" x14ac:dyDescent="0.35">
      <c r="E1280" s="4">
        <v>45758</v>
      </c>
      <c r="F1280" s="3">
        <v>1</v>
      </c>
      <c r="G1280" s="3">
        <v>10</v>
      </c>
      <c r="H1280" s="7" t="s">
        <v>47</v>
      </c>
      <c r="I1280" s="5">
        <f>VLOOKUP(H1280,Tabela1[],2,FALSE)*G1280</f>
        <v>0</v>
      </c>
      <c r="J1280" s="6" t="str">
        <f>IFERROR(G1280/VLOOKUP(H1280,Tabela1[],3,FALSE),"")</f>
        <v/>
      </c>
      <c r="K1280" s="11" cm="1">
        <f t="array" ref="K1280">VLOOKUP(MAX(_xlfn._xlws.FILTER(Tabela3[data],Tabela3[data]&lt;=Tabela2[[#This Row],[data]])),Tabela3[],2,FALSE)</f>
        <v>11.7</v>
      </c>
    </row>
    <row r="1281" spans="5:11" x14ac:dyDescent="0.35">
      <c r="E1281" s="4">
        <v>45758</v>
      </c>
      <c r="F1281" s="3">
        <v>2</v>
      </c>
      <c r="G1281" s="3">
        <v>5</v>
      </c>
      <c r="H1281" s="7" t="s">
        <v>76</v>
      </c>
      <c r="I1281" s="5">
        <f>VLOOKUP(H1281,Tabela1[],2,FALSE)*G1281</f>
        <v>0</v>
      </c>
      <c r="J1281" s="6" t="str">
        <f>IFERROR(G1281/VLOOKUP(H1281,Tabela1[],3,FALSE),"")</f>
        <v/>
      </c>
      <c r="K1281" s="11" cm="1">
        <f t="array" ref="K1281">VLOOKUP(MAX(_xlfn._xlws.FILTER(Tabela3[data],Tabela3[data]&lt;=Tabela2[[#This Row],[data]])),Tabela3[],2,FALSE)</f>
        <v>11.7</v>
      </c>
    </row>
    <row r="1282" spans="5:11" x14ac:dyDescent="0.35">
      <c r="E1282" s="4">
        <v>45758</v>
      </c>
      <c r="F1282" s="3">
        <v>2</v>
      </c>
      <c r="G1282" s="3">
        <v>50</v>
      </c>
      <c r="H1282" s="7" t="s">
        <v>32</v>
      </c>
      <c r="I1282" s="5">
        <f>VLOOKUP(H1282,Tabela1[],2,FALSE)*G1282</f>
        <v>0</v>
      </c>
      <c r="J1282" s="6" t="str">
        <f>IFERROR(G1282/VLOOKUP(H1282,Tabela1[],3,FALSE),"")</f>
        <v/>
      </c>
      <c r="K1282" s="11" cm="1">
        <f t="array" ref="K1282">VLOOKUP(MAX(_xlfn._xlws.FILTER(Tabela3[data],Tabela3[data]&lt;=Tabela2[[#This Row],[data]])),Tabela3[],2,FALSE)</f>
        <v>11.7</v>
      </c>
    </row>
    <row r="1283" spans="5:11" x14ac:dyDescent="0.35">
      <c r="E1283" s="4">
        <v>45758</v>
      </c>
      <c r="F1283" s="3">
        <v>2</v>
      </c>
      <c r="G1283" s="3">
        <v>80</v>
      </c>
      <c r="H1283" s="7" t="s">
        <v>43</v>
      </c>
      <c r="I1283" s="5">
        <f>VLOOKUP(H1283,Tabela1[],2,FALSE)*G1283</f>
        <v>0</v>
      </c>
      <c r="J1283" s="6" t="str">
        <f>IFERROR(G1283/VLOOKUP(H1283,Tabela1[],3,FALSE),"")</f>
        <v/>
      </c>
      <c r="K1283" s="11" cm="1">
        <f t="array" ref="K1283">VLOOKUP(MAX(_xlfn._xlws.FILTER(Tabela3[data],Tabela3[data]&lt;=Tabela2[[#This Row],[data]])),Tabela3[],2,FALSE)</f>
        <v>11.7</v>
      </c>
    </row>
    <row r="1284" spans="5:11" x14ac:dyDescent="0.35">
      <c r="E1284" s="4">
        <v>45758</v>
      </c>
      <c r="F1284" s="3">
        <v>3</v>
      </c>
      <c r="G1284" s="3">
        <v>14</v>
      </c>
      <c r="H1284" s="7" t="s">
        <v>78</v>
      </c>
      <c r="I1284" s="5">
        <f>VLOOKUP(H1284,Tabela1[],2,FALSE)*G1284</f>
        <v>0</v>
      </c>
      <c r="J1284" s="6" t="str">
        <f>IFERROR(G1284/VLOOKUP(H1284,Tabela1[],3,FALSE),"")</f>
        <v/>
      </c>
      <c r="K1284" s="11" cm="1">
        <f t="array" ref="K1284">VLOOKUP(MAX(_xlfn._xlws.FILTER(Tabela3[data],Tabela3[data]&lt;=Tabela2[[#This Row],[data]])),Tabela3[],2,FALSE)</f>
        <v>11.7</v>
      </c>
    </row>
    <row r="1285" spans="5:11" x14ac:dyDescent="0.35">
      <c r="E1285" s="4">
        <v>45758</v>
      </c>
      <c r="F1285" s="3">
        <v>3</v>
      </c>
      <c r="G1285" s="3">
        <v>5</v>
      </c>
      <c r="H1285" s="7" t="s">
        <v>76</v>
      </c>
      <c r="I1285" s="5">
        <f>VLOOKUP(H1285,Tabela1[],2,FALSE)*G1285</f>
        <v>0</v>
      </c>
      <c r="J1285" s="6" t="str">
        <f>IFERROR(G1285/VLOOKUP(H1285,Tabela1[],3,FALSE),"")</f>
        <v/>
      </c>
      <c r="K1285" s="11" cm="1">
        <f t="array" ref="K1285">VLOOKUP(MAX(_xlfn._xlws.FILTER(Tabela3[data],Tabela3[data]&lt;=Tabela2[[#This Row],[data]])),Tabela3[],2,FALSE)</f>
        <v>11.7</v>
      </c>
    </row>
    <row r="1286" spans="5:11" x14ac:dyDescent="0.35">
      <c r="E1286" s="4">
        <v>45758</v>
      </c>
      <c r="F1286" s="3">
        <v>3</v>
      </c>
      <c r="G1286" s="3">
        <v>50</v>
      </c>
      <c r="H1286" s="7" t="s">
        <v>43</v>
      </c>
      <c r="I1286" s="5">
        <f>VLOOKUP(H1286,Tabela1[],2,FALSE)*G1286</f>
        <v>0</v>
      </c>
      <c r="J1286" s="6" t="str">
        <f>IFERROR(G1286/VLOOKUP(H1286,Tabela1[],3,FALSE),"")</f>
        <v/>
      </c>
      <c r="K1286" s="11" cm="1">
        <f t="array" ref="K1286">VLOOKUP(MAX(_xlfn._xlws.FILTER(Tabela3[data],Tabela3[data]&lt;=Tabela2[[#This Row],[data]])),Tabela3[],2,FALSE)</f>
        <v>11.7</v>
      </c>
    </row>
    <row r="1287" spans="5:11" x14ac:dyDescent="0.35">
      <c r="E1287" s="4">
        <v>45758</v>
      </c>
      <c r="F1287" s="3">
        <v>3</v>
      </c>
      <c r="G1287" s="3">
        <v>138</v>
      </c>
      <c r="H1287" s="7" t="s">
        <v>68</v>
      </c>
      <c r="I1287" s="5">
        <f>VLOOKUP(H1287,Tabela1[],2,FALSE)*G1287</f>
        <v>0</v>
      </c>
      <c r="J1287" s="6" t="str">
        <f>IFERROR(G1287/VLOOKUP(H1287,Tabela1[],3,FALSE),"")</f>
        <v/>
      </c>
      <c r="K1287" s="11" cm="1">
        <f t="array" ref="K1287">VLOOKUP(MAX(_xlfn._xlws.FILTER(Tabela3[data],Tabela3[data]&lt;=Tabela2[[#This Row],[data]])),Tabela3[],2,FALSE)</f>
        <v>11.7</v>
      </c>
    </row>
    <row r="1288" spans="5:11" x14ac:dyDescent="0.35">
      <c r="E1288" s="4">
        <v>45759</v>
      </c>
      <c r="F1288" s="3">
        <v>1</v>
      </c>
      <c r="G1288" s="3">
        <v>3</v>
      </c>
      <c r="H1288" s="7" t="s">
        <v>76</v>
      </c>
      <c r="I1288" s="5">
        <f>VLOOKUP(H1288,Tabela1[],2,FALSE)*G1288</f>
        <v>0</v>
      </c>
      <c r="J1288" s="6" t="str">
        <f>IFERROR(G1288/VLOOKUP(H1288,Tabela1[],3,FALSE),"")</f>
        <v/>
      </c>
      <c r="K1288" s="11" cm="1">
        <f t="array" ref="K1288">VLOOKUP(MAX(_xlfn._xlws.FILTER(Tabela3[data],Tabela3[data]&lt;=Tabela2[[#This Row],[data]])),Tabela3[],2,FALSE)</f>
        <v>11.7</v>
      </c>
    </row>
    <row r="1289" spans="5:11" x14ac:dyDescent="0.35">
      <c r="E1289" s="4">
        <v>45759</v>
      </c>
      <c r="F1289" s="3">
        <v>1</v>
      </c>
      <c r="G1289" s="3">
        <v>136</v>
      </c>
      <c r="H1289" s="7" t="s">
        <v>68</v>
      </c>
      <c r="I1289" s="5">
        <f>VLOOKUP(H1289,Tabela1[],2,FALSE)*G1289</f>
        <v>0</v>
      </c>
      <c r="J1289" s="6" t="str">
        <f>IFERROR(G1289/VLOOKUP(H1289,Tabela1[],3,FALSE),"")</f>
        <v/>
      </c>
      <c r="K1289" s="11" cm="1">
        <f t="array" ref="K1289">VLOOKUP(MAX(_xlfn._xlws.FILTER(Tabela3[data],Tabela3[data]&lt;=Tabela2[[#This Row],[data]])),Tabela3[],2,FALSE)</f>
        <v>11.7</v>
      </c>
    </row>
    <row r="1290" spans="5:11" x14ac:dyDescent="0.35">
      <c r="E1290" s="4">
        <v>45759</v>
      </c>
      <c r="F1290" s="3">
        <v>1</v>
      </c>
      <c r="G1290" s="3">
        <v>50</v>
      </c>
      <c r="H1290" s="7" t="s">
        <v>43</v>
      </c>
      <c r="I1290" s="5">
        <f>VLOOKUP(H1290,Tabela1[],2,FALSE)*G1290</f>
        <v>0</v>
      </c>
      <c r="J1290" s="6" t="str">
        <f>IFERROR(G1290/VLOOKUP(H1290,Tabela1[],3,FALSE),"")</f>
        <v/>
      </c>
      <c r="K1290" s="11" cm="1">
        <f t="array" ref="K1290">VLOOKUP(MAX(_xlfn._xlws.FILTER(Tabela3[data],Tabela3[data]&lt;=Tabela2[[#This Row],[data]])),Tabela3[],2,FALSE)</f>
        <v>11.7</v>
      </c>
    </row>
    <row r="1291" spans="5:11" x14ac:dyDescent="0.35">
      <c r="E1291" s="4">
        <v>45759</v>
      </c>
      <c r="F1291" s="3">
        <v>2</v>
      </c>
      <c r="G1291" s="3">
        <v>35</v>
      </c>
      <c r="H1291" s="7" t="s">
        <v>47</v>
      </c>
      <c r="I1291" s="5">
        <f>VLOOKUP(H1291,Tabela1[],2,FALSE)*G1291</f>
        <v>0</v>
      </c>
      <c r="J1291" s="6" t="str">
        <f>IFERROR(G1291/VLOOKUP(H1291,Tabela1[],3,FALSE),"")</f>
        <v/>
      </c>
      <c r="K1291" s="11" cm="1">
        <f t="array" ref="K1291">VLOOKUP(MAX(_xlfn._xlws.FILTER(Tabela3[data],Tabela3[data]&lt;=Tabela2[[#This Row],[data]])),Tabela3[],2,FALSE)</f>
        <v>11.7</v>
      </c>
    </row>
    <row r="1292" spans="5:11" x14ac:dyDescent="0.35">
      <c r="E1292" s="4">
        <v>45759</v>
      </c>
      <c r="F1292" s="3">
        <v>2</v>
      </c>
      <c r="G1292" s="3">
        <v>14</v>
      </c>
      <c r="H1292" s="7" t="s">
        <v>78</v>
      </c>
      <c r="I1292" s="5">
        <f>VLOOKUP(H1292,Tabela1[],2,FALSE)*G1292</f>
        <v>0</v>
      </c>
      <c r="J1292" s="6" t="str">
        <f>IFERROR(G1292/VLOOKUP(H1292,Tabela1[],3,FALSE),"")</f>
        <v/>
      </c>
      <c r="K1292" s="11" cm="1">
        <f t="array" ref="K1292">VLOOKUP(MAX(_xlfn._xlws.FILTER(Tabela3[data],Tabela3[data]&lt;=Tabela2[[#This Row],[data]])),Tabela3[],2,FALSE)</f>
        <v>11.7</v>
      </c>
    </row>
    <row r="1293" spans="5:11" x14ac:dyDescent="0.35">
      <c r="E1293" s="4">
        <v>45759</v>
      </c>
      <c r="F1293" s="3">
        <v>2</v>
      </c>
      <c r="G1293" s="3">
        <v>28</v>
      </c>
      <c r="H1293" s="7" t="s">
        <v>32</v>
      </c>
      <c r="I1293" s="5">
        <f>VLOOKUP(H1293,Tabela1[],2,FALSE)*G1293</f>
        <v>0</v>
      </c>
      <c r="J1293" s="6" t="str">
        <f>IFERROR(G1293/VLOOKUP(H1293,Tabela1[],3,FALSE),"")</f>
        <v/>
      </c>
      <c r="K1293" s="11" cm="1">
        <f t="array" ref="K1293">VLOOKUP(MAX(_xlfn._xlws.FILTER(Tabela3[data],Tabela3[data]&lt;=Tabela2[[#This Row],[data]])),Tabela3[],2,FALSE)</f>
        <v>11.7</v>
      </c>
    </row>
    <row r="1294" spans="5:11" x14ac:dyDescent="0.35">
      <c r="E1294" s="4">
        <v>45759</v>
      </c>
      <c r="F1294" s="3">
        <v>3</v>
      </c>
      <c r="G1294" s="3">
        <v>88</v>
      </c>
      <c r="H1294" s="7" t="s">
        <v>63</v>
      </c>
      <c r="I1294" s="5">
        <f>VLOOKUP(H1294,Tabela1[],2,FALSE)*G1294</f>
        <v>0</v>
      </c>
      <c r="J1294" s="6" t="str">
        <f>IFERROR(G1294/VLOOKUP(H1294,Tabela1[],3,FALSE),"")</f>
        <v/>
      </c>
      <c r="K1294" s="11" cm="1">
        <f t="array" ref="K1294">VLOOKUP(MAX(_xlfn._xlws.FILTER(Tabela3[data],Tabela3[data]&lt;=Tabela2[[#This Row],[data]])),Tabela3[],2,FALSE)</f>
        <v>11.7</v>
      </c>
    </row>
    <row r="1295" spans="5:11" x14ac:dyDescent="0.35">
      <c r="E1295" s="4">
        <v>45759</v>
      </c>
      <c r="F1295" s="3">
        <v>3</v>
      </c>
      <c r="G1295" s="3">
        <v>14</v>
      </c>
      <c r="H1295" s="7" t="s">
        <v>78</v>
      </c>
      <c r="I1295" s="5">
        <f>VLOOKUP(H1295,Tabela1[],2,FALSE)*G1295</f>
        <v>0</v>
      </c>
      <c r="J1295" s="6" t="str">
        <f>IFERROR(G1295/VLOOKUP(H1295,Tabela1[],3,FALSE),"")</f>
        <v/>
      </c>
      <c r="K1295" s="11" cm="1">
        <f t="array" ref="K1295">VLOOKUP(MAX(_xlfn._xlws.FILTER(Tabela3[data],Tabela3[data]&lt;=Tabela2[[#This Row],[data]])),Tabela3[],2,FALSE)</f>
        <v>11.7</v>
      </c>
    </row>
    <row r="1296" spans="5:11" x14ac:dyDescent="0.35">
      <c r="E1296" s="4">
        <v>45760</v>
      </c>
      <c r="F1296" s="3">
        <v>1</v>
      </c>
      <c r="G1296" s="3">
        <v>61</v>
      </c>
      <c r="H1296" s="7" t="s">
        <v>54</v>
      </c>
      <c r="I1296" s="5">
        <f>VLOOKUP(H1296,Tabela1[],2,FALSE)*G1296</f>
        <v>0</v>
      </c>
      <c r="J1296" s="6" t="str">
        <f>IFERROR(G1296/VLOOKUP(H1296,Tabela1[],3,FALSE),"")</f>
        <v/>
      </c>
      <c r="K1296" s="11" cm="1">
        <f t="array" ref="K1296">VLOOKUP(MAX(_xlfn._xlws.FILTER(Tabela3[data],Tabela3[data]&lt;=Tabela2[[#This Row],[data]])),Tabela3[],2,FALSE)</f>
        <v>11.7</v>
      </c>
    </row>
    <row r="1297" spans="5:11" x14ac:dyDescent="0.35">
      <c r="E1297" s="4">
        <v>45760</v>
      </c>
      <c r="F1297" s="3">
        <v>1</v>
      </c>
      <c r="G1297" s="3">
        <v>112</v>
      </c>
      <c r="H1297" s="7" t="s">
        <v>63</v>
      </c>
      <c r="I1297" s="5">
        <f>VLOOKUP(H1297,Tabela1[],2,FALSE)*G1297</f>
        <v>0</v>
      </c>
      <c r="J1297" s="6" t="str">
        <f>IFERROR(G1297/VLOOKUP(H1297,Tabela1[],3,FALSE),"")</f>
        <v/>
      </c>
      <c r="K1297" s="11" cm="1">
        <f t="array" ref="K1297">VLOOKUP(MAX(_xlfn._xlws.FILTER(Tabela3[data],Tabela3[data]&lt;=Tabela2[[#This Row],[data]])),Tabela3[],2,FALSE)</f>
        <v>11.7</v>
      </c>
    </row>
    <row r="1298" spans="5:11" x14ac:dyDescent="0.35">
      <c r="E1298" s="4">
        <v>45760</v>
      </c>
      <c r="F1298" s="3">
        <v>2</v>
      </c>
      <c r="G1298" s="3">
        <v>20</v>
      </c>
      <c r="H1298" s="7" t="s">
        <v>47</v>
      </c>
      <c r="I1298" s="5">
        <f>VLOOKUP(H1298,Tabela1[],2,FALSE)*G1298</f>
        <v>0</v>
      </c>
      <c r="J1298" s="6" t="str">
        <f>IFERROR(G1298/VLOOKUP(H1298,Tabela1[],3,FALSE),"")</f>
        <v/>
      </c>
      <c r="K1298" s="11" cm="1">
        <f t="array" ref="K1298">VLOOKUP(MAX(_xlfn._xlws.FILTER(Tabela3[data],Tabela3[data]&lt;=Tabela2[[#This Row],[data]])),Tabela3[],2,FALSE)</f>
        <v>11.7</v>
      </c>
    </row>
    <row r="1299" spans="5:11" x14ac:dyDescent="0.35">
      <c r="E1299" s="4">
        <v>45760</v>
      </c>
      <c r="F1299" s="3">
        <v>2</v>
      </c>
      <c r="G1299" s="3">
        <v>12</v>
      </c>
      <c r="H1299" s="7" t="s">
        <v>58</v>
      </c>
      <c r="I1299" s="5">
        <f>VLOOKUP(H1299,Tabela1[],2,FALSE)*G1299</f>
        <v>0</v>
      </c>
      <c r="J1299" s="6" t="str">
        <f>IFERROR(G1299/VLOOKUP(H1299,Tabela1[],3,FALSE),"")</f>
        <v/>
      </c>
      <c r="K1299" s="11" cm="1">
        <f t="array" ref="K1299">VLOOKUP(MAX(_xlfn._xlws.FILTER(Tabela3[data],Tabela3[data]&lt;=Tabela2[[#This Row],[data]])),Tabela3[],2,FALSE)</f>
        <v>11.7</v>
      </c>
    </row>
    <row r="1300" spans="5:11" x14ac:dyDescent="0.35">
      <c r="E1300" s="4">
        <v>45760</v>
      </c>
      <c r="F1300" s="3">
        <v>3</v>
      </c>
      <c r="G1300" s="3">
        <v>88</v>
      </c>
      <c r="H1300" s="7" t="s">
        <v>63</v>
      </c>
      <c r="I1300" s="5">
        <f>VLOOKUP(H1300,Tabela1[],2,FALSE)*G1300</f>
        <v>0</v>
      </c>
      <c r="J1300" s="6" t="str">
        <f>IFERROR(G1300/VLOOKUP(H1300,Tabela1[],3,FALSE),"")</f>
        <v/>
      </c>
      <c r="K1300" s="11" cm="1">
        <f t="array" ref="K1300">VLOOKUP(MAX(_xlfn._xlws.FILTER(Tabela3[data],Tabela3[data]&lt;=Tabela2[[#This Row],[data]])),Tabela3[],2,FALSE)</f>
        <v>11.7</v>
      </c>
    </row>
    <row r="1301" spans="5:11" x14ac:dyDescent="0.35">
      <c r="E1301" s="4">
        <v>45761</v>
      </c>
      <c r="F1301" s="3">
        <v>1</v>
      </c>
      <c r="G1301" s="3">
        <v>49</v>
      </c>
      <c r="H1301" s="7" t="s">
        <v>63</v>
      </c>
      <c r="I1301" s="5">
        <f>VLOOKUP(H1301,Tabela1[],2,FALSE)*G1301</f>
        <v>0</v>
      </c>
      <c r="J1301" s="6" t="str">
        <f>IFERROR(G1301/VLOOKUP(H1301,Tabela1[],3,FALSE),"")</f>
        <v/>
      </c>
      <c r="K1301" s="11" cm="1">
        <f t="array" ref="K1301">VLOOKUP(MAX(_xlfn._xlws.FILTER(Tabela3[data],Tabela3[data]&lt;=Tabela2[[#This Row],[data]])),Tabela3[],2,FALSE)</f>
        <v>11.7</v>
      </c>
    </row>
    <row r="1302" spans="5:11" x14ac:dyDescent="0.35">
      <c r="E1302" s="4">
        <v>45761</v>
      </c>
      <c r="F1302" s="3">
        <v>1</v>
      </c>
      <c r="G1302" s="3">
        <v>10</v>
      </c>
      <c r="H1302" s="7" t="s">
        <v>47</v>
      </c>
      <c r="I1302" s="5">
        <f>VLOOKUP(H1302,Tabela1[],2,FALSE)*G1302</f>
        <v>0</v>
      </c>
      <c r="J1302" s="6" t="str">
        <f>IFERROR(G1302/VLOOKUP(H1302,Tabela1[],3,FALSE),"")</f>
        <v/>
      </c>
      <c r="K1302" s="11" cm="1">
        <f t="array" ref="K1302">VLOOKUP(MAX(_xlfn._xlws.FILTER(Tabela3[data],Tabela3[data]&lt;=Tabela2[[#This Row],[data]])),Tabela3[],2,FALSE)</f>
        <v>11.7</v>
      </c>
    </row>
    <row r="1303" spans="5:11" x14ac:dyDescent="0.35">
      <c r="E1303" s="4">
        <v>45761</v>
      </c>
      <c r="F1303" s="3">
        <v>2</v>
      </c>
      <c r="G1303" s="3">
        <v>63</v>
      </c>
      <c r="H1303" s="7" t="s">
        <v>63</v>
      </c>
      <c r="I1303" s="5">
        <f>VLOOKUP(H1303,Tabela1[],2,FALSE)*G1303</f>
        <v>0</v>
      </c>
      <c r="J1303" s="6" t="str">
        <f>IFERROR(G1303/VLOOKUP(H1303,Tabela1[],3,FALSE),"")</f>
        <v/>
      </c>
      <c r="K1303" s="11" cm="1">
        <f t="array" ref="K1303">VLOOKUP(MAX(_xlfn._xlws.FILTER(Tabela3[data],Tabela3[data]&lt;=Tabela2[[#This Row],[data]])),Tabela3[],2,FALSE)</f>
        <v>11.7</v>
      </c>
    </row>
    <row r="1304" spans="5:11" x14ac:dyDescent="0.35">
      <c r="E1304" s="4">
        <v>45761</v>
      </c>
      <c r="F1304" s="3">
        <v>2</v>
      </c>
      <c r="G1304" s="3">
        <v>200</v>
      </c>
      <c r="H1304" s="7" t="s">
        <v>65</v>
      </c>
      <c r="I1304" s="5">
        <f>VLOOKUP(H1304,Tabela1[],2,FALSE)*G1304</f>
        <v>0</v>
      </c>
      <c r="J1304" s="6" t="str">
        <f>IFERROR(G1304/VLOOKUP(H1304,Tabela1[],3,FALSE),"")</f>
        <v/>
      </c>
      <c r="K1304" s="11" cm="1">
        <f t="array" ref="K1304">VLOOKUP(MAX(_xlfn._xlws.FILTER(Tabela3[data],Tabela3[data]&lt;=Tabela2[[#This Row],[data]])),Tabela3[],2,FALSE)</f>
        <v>11.7</v>
      </c>
    </row>
    <row r="1305" spans="5:11" x14ac:dyDescent="0.35">
      <c r="E1305" s="4">
        <v>45761</v>
      </c>
      <c r="F1305" s="3">
        <v>2</v>
      </c>
      <c r="G1305" s="3">
        <v>12</v>
      </c>
      <c r="H1305" s="7" t="s">
        <v>58</v>
      </c>
      <c r="I1305" s="5">
        <f>VLOOKUP(H1305,Tabela1[],2,FALSE)*G1305</f>
        <v>0</v>
      </c>
      <c r="J1305" s="6" t="str">
        <f>IFERROR(G1305/VLOOKUP(H1305,Tabela1[],3,FALSE),"")</f>
        <v/>
      </c>
      <c r="K1305" s="11" cm="1">
        <f t="array" ref="K1305">VLOOKUP(MAX(_xlfn._xlws.FILTER(Tabela3[data],Tabela3[data]&lt;=Tabela2[[#This Row],[data]])),Tabela3[],2,FALSE)</f>
        <v>11.7</v>
      </c>
    </row>
    <row r="1306" spans="5:11" x14ac:dyDescent="0.35">
      <c r="E1306" s="4">
        <v>45761</v>
      </c>
      <c r="F1306" s="3">
        <v>3</v>
      </c>
      <c r="G1306" s="3">
        <v>100</v>
      </c>
      <c r="H1306" s="7" t="s">
        <v>32</v>
      </c>
      <c r="I1306" s="5">
        <f>VLOOKUP(H1306,Tabela1[],2,FALSE)*G1306</f>
        <v>0</v>
      </c>
      <c r="J1306" s="6" t="str">
        <f>IFERROR(G1306/VLOOKUP(H1306,Tabela1[],3,FALSE),"")</f>
        <v/>
      </c>
      <c r="K1306" s="11" cm="1">
        <f t="array" ref="K1306">VLOOKUP(MAX(_xlfn._xlws.FILTER(Tabela3[data],Tabela3[data]&lt;=Tabela2[[#This Row],[data]])),Tabela3[],2,FALSE)</f>
        <v>11.7</v>
      </c>
    </row>
    <row r="1307" spans="5:11" x14ac:dyDescent="0.35">
      <c r="E1307" s="4">
        <v>45761</v>
      </c>
      <c r="F1307" s="3">
        <v>3</v>
      </c>
      <c r="G1307" s="3">
        <v>22</v>
      </c>
      <c r="H1307" s="7" t="s">
        <v>65</v>
      </c>
      <c r="I1307" s="5">
        <f>VLOOKUP(H1307,Tabela1[],2,FALSE)*G1307</f>
        <v>0</v>
      </c>
      <c r="J1307" s="6" t="str">
        <f>IFERROR(G1307/VLOOKUP(H1307,Tabela1[],3,FALSE),"")</f>
        <v/>
      </c>
      <c r="K1307" s="11" cm="1">
        <f t="array" ref="K1307">VLOOKUP(MAX(_xlfn._xlws.FILTER(Tabela3[data],Tabela3[data]&lt;=Tabela2[[#This Row],[data]])),Tabela3[],2,FALSE)</f>
        <v>11.7</v>
      </c>
    </row>
    <row r="1308" spans="5:11" x14ac:dyDescent="0.35">
      <c r="E1308" s="4">
        <v>45761</v>
      </c>
      <c r="F1308" s="3">
        <v>3</v>
      </c>
      <c r="G1308" s="3">
        <v>14</v>
      </c>
      <c r="H1308" s="7" t="s">
        <v>78</v>
      </c>
      <c r="I1308" s="5">
        <f>VLOOKUP(H1308,Tabela1[],2,FALSE)*G1308</f>
        <v>0</v>
      </c>
      <c r="J1308" s="6" t="str">
        <f>IFERROR(G1308/VLOOKUP(H1308,Tabela1[],3,FALSE),"")</f>
        <v/>
      </c>
      <c r="K1308" s="11" cm="1">
        <f t="array" ref="K1308">VLOOKUP(MAX(_xlfn._xlws.FILTER(Tabela3[data],Tabela3[data]&lt;=Tabela2[[#This Row],[data]])),Tabela3[],2,FALSE)</f>
        <v>11.7</v>
      </c>
    </row>
    <row r="1309" spans="5:11" x14ac:dyDescent="0.35">
      <c r="E1309" s="4">
        <v>45762</v>
      </c>
      <c r="F1309" s="3">
        <v>1</v>
      </c>
      <c r="G1309" s="3">
        <v>106</v>
      </c>
      <c r="H1309" s="7" t="s">
        <v>65</v>
      </c>
      <c r="I1309" s="5">
        <f>VLOOKUP(H1309,Tabela1[],2,FALSE)*G1309</f>
        <v>0</v>
      </c>
      <c r="J1309" s="6" t="str">
        <f>IFERROR(G1309/VLOOKUP(H1309,Tabela1[],3,FALSE),"")</f>
        <v/>
      </c>
      <c r="K1309" s="11" cm="1">
        <f t="array" ref="K1309">VLOOKUP(MAX(_xlfn._xlws.FILTER(Tabela3[data],Tabela3[data]&lt;=Tabela2[[#This Row],[data]])),Tabela3[],2,FALSE)</f>
        <v>11.7</v>
      </c>
    </row>
    <row r="1310" spans="5:11" x14ac:dyDescent="0.35">
      <c r="E1310" s="4">
        <v>45762</v>
      </c>
      <c r="F1310" s="3">
        <v>1</v>
      </c>
      <c r="G1310" s="3">
        <v>14</v>
      </c>
      <c r="H1310" s="7" t="s">
        <v>78</v>
      </c>
      <c r="I1310" s="5">
        <f>VLOOKUP(H1310,Tabela1[],2,FALSE)*G1310</f>
        <v>0</v>
      </c>
      <c r="J1310" s="6" t="str">
        <f>IFERROR(G1310/VLOOKUP(H1310,Tabela1[],3,FALSE),"")</f>
        <v/>
      </c>
      <c r="K1310" s="11" cm="1">
        <f t="array" ref="K1310">VLOOKUP(MAX(_xlfn._xlws.FILTER(Tabela3[data],Tabela3[data]&lt;=Tabela2[[#This Row],[data]])),Tabela3[],2,FALSE)</f>
        <v>11.7</v>
      </c>
    </row>
    <row r="1311" spans="5:11" x14ac:dyDescent="0.35">
      <c r="E1311" s="4">
        <v>45762</v>
      </c>
      <c r="F1311" s="3">
        <v>1</v>
      </c>
      <c r="G1311" s="3">
        <v>12</v>
      </c>
      <c r="H1311" s="7" t="s">
        <v>58</v>
      </c>
      <c r="I1311" s="5">
        <f>VLOOKUP(H1311,Tabela1[],2,FALSE)*G1311</f>
        <v>0</v>
      </c>
      <c r="J1311" s="6" t="str">
        <f>IFERROR(G1311/VLOOKUP(H1311,Tabela1[],3,FALSE),"")</f>
        <v/>
      </c>
      <c r="K1311" s="11" cm="1">
        <f t="array" ref="K1311">VLOOKUP(MAX(_xlfn._xlws.FILTER(Tabela3[data],Tabela3[data]&lt;=Tabela2[[#This Row],[data]])),Tabela3[],2,FALSE)</f>
        <v>11.7</v>
      </c>
    </row>
    <row r="1312" spans="5:11" x14ac:dyDescent="0.35">
      <c r="E1312" s="4">
        <v>45762</v>
      </c>
      <c r="F1312" s="3">
        <v>1</v>
      </c>
      <c r="G1312" s="3">
        <v>10</v>
      </c>
      <c r="H1312" s="7" t="s">
        <v>47</v>
      </c>
      <c r="I1312" s="5">
        <f>VLOOKUP(H1312,Tabela1[],2,FALSE)*G1312</f>
        <v>0</v>
      </c>
      <c r="J1312" s="6" t="str">
        <f>IFERROR(G1312/VLOOKUP(H1312,Tabela1[],3,FALSE),"")</f>
        <v/>
      </c>
      <c r="K1312" s="11" cm="1">
        <f t="array" ref="K1312">VLOOKUP(MAX(_xlfn._xlws.FILTER(Tabela3[data],Tabela3[data]&lt;=Tabela2[[#This Row],[data]])),Tabela3[],2,FALSE)</f>
        <v>11.7</v>
      </c>
    </row>
    <row r="1313" spans="5:11" x14ac:dyDescent="0.35">
      <c r="E1313" s="4">
        <v>45762</v>
      </c>
      <c r="F1313" s="3">
        <v>2</v>
      </c>
      <c r="G1313" s="3">
        <v>30</v>
      </c>
      <c r="H1313" s="7" t="s">
        <v>54</v>
      </c>
      <c r="I1313" s="5">
        <f>VLOOKUP(H1313,Tabela1[],2,FALSE)*G1313</f>
        <v>0</v>
      </c>
      <c r="J1313" s="6" t="str">
        <f>IFERROR(G1313/VLOOKUP(H1313,Tabela1[],3,FALSE),"")</f>
        <v/>
      </c>
      <c r="K1313" s="11" cm="1">
        <f t="array" ref="K1313">VLOOKUP(MAX(_xlfn._xlws.FILTER(Tabela3[data],Tabela3[data]&lt;=Tabela2[[#This Row],[data]])),Tabela3[],2,FALSE)</f>
        <v>11.7</v>
      </c>
    </row>
    <row r="1314" spans="5:11" x14ac:dyDescent="0.35">
      <c r="E1314" s="4">
        <v>45762</v>
      </c>
      <c r="F1314" s="3">
        <v>2</v>
      </c>
      <c r="G1314" s="3">
        <v>6</v>
      </c>
      <c r="H1314" s="7" t="s">
        <v>79</v>
      </c>
      <c r="I1314" s="5">
        <f>VLOOKUP(H1314,Tabela1[],2,FALSE)*G1314</f>
        <v>0</v>
      </c>
      <c r="J1314" s="6" t="str">
        <f>IFERROR(G1314/VLOOKUP(H1314,Tabela1[],3,FALSE),"")</f>
        <v/>
      </c>
      <c r="K1314" s="11" cm="1">
        <f t="array" ref="K1314">VLOOKUP(MAX(_xlfn._xlws.FILTER(Tabela3[data],Tabela3[data]&lt;=Tabela2[[#This Row],[data]])),Tabela3[],2,FALSE)</f>
        <v>11.7</v>
      </c>
    </row>
    <row r="1315" spans="5:11" x14ac:dyDescent="0.35">
      <c r="E1315" s="4">
        <v>45762</v>
      </c>
      <c r="F1315" s="3">
        <v>2</v>
      </c>
      <c r="G1315" s="3">
        <v>5</v>
      </c>
      <c r="H1315" s="7" t="s">
        <v>80</v>
      </c>
      <c r="I1315" s="5">
        <f>VLOOKUP(H1315,Tabela1[],2,FALSE)*G1315</f>
        <v>0</v>
      </c>
      <c r="J1315" s="6" t="str">
        <f>IFERROR(G1315/VLOOKUP(H1315,Tabela1[],3,FALSE),"")</f>
        <v/>
      </c>
      <c r="K1315" s="11" cm="1">
        <f t="array" ref="K1315">VLOOKUP(MAX(_xlfn._xlws.FILTER(Tabela3[data],Tabela3[data]&lt;=Tabela2[[#This Row],[data]])),Tabela3[],2,FALSE)</f>
        <v>11.7</v>
      </c>
    </row>
    <row r="1316" spans="5:11" x14ac:dyDescent="0.35">
      <c r="E1316" s="4">
        <v>45762</v>
      </c>
      <c r="F1316" s="3">
        <v>2</v>
      </c>
      <c r="G1316" s="3">
        <v>100</v>
      </c>
      <c r="H1316" s="7" t="s">
        <v>32</v>
      </c>
      <c r="I1316" s="5">
        <f>VLOOKUP(H1316,Tabela1[],2,FALSE)*G1316</f>
        <v>0</v>
      </c>
      <c r="J1316" s="6" t="str">
        <f>IFERROR(G1316/VLOOKUP(H1316,Tabela1[],3,FALSE),"")</f>
        <v/>
      </c>
      <c r="K1316" s="11" cm="1">
        <f t="array" ref="K1316">VLOOKUP(MAX(_xlfn._xlws.FILTER(Tabela3[data],Tabela3[data]&lt;=Tabela2[[#This Row],[data]])),Tabela3[],2,FALSE)</f>
        <v>11.7</v>
      </c>
    </row>
    <row r="1317" spans="5:11" x14ac:dyDescent="0.35">
      <c r="E1317" s="4">
        <v>45762</v>
      </c>
      <c r="F1317" s="3">
        <v>3</v>
      </c>
      <c r="G1317" s="3">
        <v>70</v>
      </c>
      <c r="H1317" s="7" t="s">
        <v>65</v>
      </c>
      <c r="I1317" s="5">
        <f>VLOOKUP(H1317,Tabela1[],2,FALSE)*G1317</f>
        <v>0</v>
      </c>
      <c r="J1317" s="6" t="str">
        <f>IFERROR(G1317/VLOOKUP(H1317,Tabela1[],3,FALSE),"")</f>
        <v/>
      </c>
      <c r="K1317" s="11" cm="1">
        <f t="array" ref="K1317">VLOOKUP(MAX(_xlfn._xlws.FILTER(Tabela3[data],Tabela3[data]&lt;=Tabela2[[#This Row],[data]])),Tabela3[],2,FALSE)</f>
        <v>11.7</v>
      </c>
    </row>
    <row r="1318" spans="5:11" x14ac:dyDescent="0.35">
      <c r="E1318" s="4">
        <v>45762</v>
      </c>
      <c r="F1318" s="3">
        <v>3</v>
      </c>
      <c r="G1318" s="3">
        <v>2</v>
      </c>
      <c r="H1318" s="7" t="s">
        <v>71</v>
      </c>
      <c r="I1318" s="5">
        <f>VLOOKUP(H1318,Tabela1[],2,FALSE)*G1318</f>
        <v>0</v>
      </c>
      <c r="J1318" s="6" t="str">
        <f>IFERROR(G1318/VLOOKUP(H1318,Tabela1[],3,FALSE),"")</f>
        <v/>
      </c>
      <c r="K1318" s="11" cm="1">
        <f t="array" ref="K1318">VLOOKUP(MAX(_xlfn._xlws.FILTER(Tabela3[data],Tabela3[data]&lt;=Tabela2[[#This Row],[data]])),Tabela3[],2,FALSE)</f>
        <v>11.7</v>
      </c>
    </row>
    <row r="1319" spans="5:11" x14ac:dyDescent="0.35">
      <c r="E1319" s="4">
        <v>45762</v>
      </c>
      <c r="F1319" s="3">
        <v>3</v>
      </c>
      <c r="G1319" s="3">
        <v>20</v>
      </c>
      <c r="H1319" s="7" t="s">
        <v>47</v>
      </c>
      <c r="I1319" s="5">
        <f>VLOOKUP(H1319,Tabela1[],2,FALSE)*G1319</f>
        <v>0</v>
      </c>
      <c r="J1319" s="6" t="str">
        <f>IFERROR(G1319/VLOOKUP(H1319,Tabela1[],3,FALSE),"")</f>
        <v/>
      </c>
      <c r="K1319" s="11" cm="1">
        <f t="array" ref="K1319">VLOOKUP(MAX(_xlfn._xlws.FILTER(Tabela3[data],Tabela3[data]&lt;=Tabela2[[#This Row],[data]])),Tabela3[],2,FALSE)</f>
        <v>11.7</v>
      </c>
    </row>
    <row r="1320" spans="5:11" x14ac:dyDescent="0.35">
      <c r="E1320" s="4">
        <v>45763</v>
      </c>
      <c r="F1320" s="3">
        <v>1</v>
      </c>
      <c r="G1320" s="3">
        <v>3</v>
      </c>
      <c r="H1320" s="7" t="s">
        <v>58</v>
      </c>
      <c r="I1320" s="5">
        <f>VLOOKUP(H1320,Tabela1[],2,FALSE)*G1320</f>
        <v>0</v>
      </c>
      <c r="J1320" s="6" t="str">
        <f>IFERROR(G1320/VLOOKUP(H1320,Tabela1[],3,FALSE),"")</f>
        <v/>
      </c>
      <c r="K1320" s="11" cm="1">
        <f t="array" ref="K1320">VLOOKUP(MAX(_xlfn._xlws.FILTER(Tabela3[data],Tabela3[data]&lt;=Tabela2[[#This Row],[data]])),Tabela3[],2,FALSE)</f>
        <v>11.7</v>
      </c>
    </row>
    <row r="1321" spans="5:11" x14ac:dyDescent="0.35">
      <c r="E1321" s="4">
        <v>45763</v>
      </c>
      <c r="F1321" s="3">
        <v>1</v>
      </c>
      <c r="G1321" s="3">
        <v>150</v>
      </c>
      <c r="H1321" s="7" t="s">
        <v>72</v>
      </c>
      <c r="I1321" s="5">
        <f>VLOOKUP(H1321,Tabela1[],2,FALSE)*G1321</f>
        <v>0</v>
      </c>
      <c r="J1321" s="6" t="str">
        <f>IFERROR(G1321/VLOOKUP(H1321,Tabela1[],3,FALSE),"")</f>
        <v/>
      </c>
      <c r="K1321" s="11" cm="1">
        <f t="array" ref="K1321">VLOOKUP(MAX(_xlfn._xlws.FILTER(Tabela3[data],Tabela3[data]&lt;=Tabela2[[#This Row],[data]])),Tabela3[],2,FALSE)</f>
        <v>11.7</v>
      </c>
    </row>
    <row r="1322" spans="5:11" x14ac:dyDescent="0.35">
      <c r="E1322" s="4">
        <v>45763</v>
      </c>
      <c r="F1322" s="3">
        <v>1</v>
      </c>
      <c r="G1322" s="3">
        <v>35</v>
      </c>
      <c r="H1322" s="7" t="s">
        <v>47</v>
      </c>
      <c r="I1322" s="5">
        <f>VLOOKUP(H1322,Tabela1[],2,FALSE)*G1322</f>
        <v>0</v>
      </c>
      <c r="J1322" s="6" t="str">
        <f>IFERROR(G1322/VLOOKUP(H1322,Tabela1[],3,FALSE),"")</f>
        <v/>
      </c>
      <c r="K1322" s="11" cm="1">
        <f t="array" ref="K1322">VLOOKUP(MAX(_xlfn._xlws.FILTER(Tabela3[data],Tabela3[data]&lt;=Tabela2[[#This Row],[data]])),Tabela3[],2,FALSE)</f>
        <v>11.7</v>
      </c>
    </row>
    <row r="1323" spans="5:11" x14ac:dyDescent="0.35">
      <c r="E1323" s="4">
        <v>45763</v>
      </c>
      <c r="F1323" s="3">
        <v>1</v>
      </c>
      <c r="G1323" s="3">
        <v>1</v>
      </c>
      <c r="H1323" s="7" t="s">
        <v>80</v>
      </c>
      <c r="I1323" s="5">
        <f>VLOOKUP(H1323,Tabela1[],2,FALSE)*G1323</f>
        <v>0</v>
      </c>
      <c r="J1323" s="6" t="str">
        <f>IFERROR(G1323/VLOOKUP(H1323,Tabela1[],3,FALSE),"")</f>
        <v/>
      </c>
      <c r="K1323" s="11" cm="1">
        <f t="array" ref="K1323">VLOOKUP(MAX(_xlfn._xlws.FILTER(Tabela3[data],Tabela3[data]&lt;=Tabela2[[#This Row],[data]])),Tabela3[],2,FALSE)</f>
        <v>11.7</v>
      </c>
    </row>
    <row r="1324" spans="5:11" x14ac:dyDescent="0.35">
      <c r="E1324" s="4">
        <v>45763</v>
      </c>
      <c r="F1324" s="3">
        <v>2</v>
      </c>
      <c r="G1324" s="3">
        <v>100</v>
      </c>
      <c r="H1324" s="7" t="s">
        <v>32</v>
      </c>
      <c r="I1324" s="5">
        <f>VLOOKUP(H1324,Tabela1[],2,FALSE)*G1324</f>
        <v>0</v>
      </c>
      <c r="J1324" s="6" t="str">
        <f>IFERROR(G1324/VLOOKUP(H1324,Tabela1[],3,FALSE),"")</f>
        <v/>
      </c>
      <c r="K1324" s="11" cm="1">
        <f t="array" ref="K1324">VLOOKUP(MAX(_xlfn._xlws.FILTER(Tabela3[data],Tabela3[data]&lt;=Tabela2[[#This Row],[data]])),Tabela3[],2,FALSE)</f>
        <v>11.7</v>
      </c>
    </row>
    <row r="1325" spans="5:11" x14ac:dyDescent="0.35">
      <c r="E1325" s="4">
        <v>45763</v>
      </c>
      <c r="F1325" s="3">
        <v>2</v>
      </c>
      <c r="G1325" s="3">
        <v>25</v>
      </c>
      <c r="H1325" s="7" t="s">
        <v>81</v>
      </c>
      <c r="I1325" s="5">
        <f>VLOOKUP(H1325,Tabela1[],2,FALSE)*G1325</f>
        <v>0</v>
      </c>
      <c r="J1325" s="6" t="str">
        <f>IFERROR(G1325/VLOOKUP(H1325,Tabela1[],3,FALSE),"")</f>
        <v/>
      </c>
      <c r="K1325" s="11" cm="1">
        <f t="array" ref="K1325">VLOOKUP(MAX(_xlfn._xlws.FILTER(Tabela3[data],Tabela3[data]&lt;=Tabela2[[#This Row],[data]])),Tabela3[],2,FALSE)</f>
        <v>11.7</v>
      </c>
    </row>
    <row r="1326" spans="5:11" x14ac:dyDescent="0.35">
      <c r="E1326" s="4">
        <v>45763</v>
      </c>
      <c r="F1326" s="3">
        <v>3</v>
      </c>
      <c r="G1326" s="3">
        <v>200</v>
      </c>
      <c r="H1326" s="7" t="s">
        <v>72</v>
      </c>
      <c r="I1326" s="5">
        <f>VLOOKUP(H1326,Tabela1[],2,FALSE)*G1326</f>
        <v>0</v>
      </c>
      <c r="J1326" s="6" t="str">
        <f>IFERROR(G1326/VLOOKUP(H1326,Tabela1[],3,FALSE),"")</f>
        <v/>
      </c>
      <c r="K1326" s="11" cm="1">
        <f t="array" ref="K1326">VLOOKUP(MAX(_xlfn._xlws.FILTER(Tabela3[data],Tabela3[data]&lt;=Tabela2[[#This Row],[data]])),Tabela3[],2,FALSE)</f>
        <v>11.7</v>
      </c>
    </row>
    <row r="1327" spans="5:11" x14ac:dyDescent="0.35">
      <c r="E1327" s="4">
        <v>45764</v>
      </c>
      <c r="F1327" s="3">
        <v>1</v>
      </c>
      <c r="G1327" s="3">
        <v>67</v>
      </c>
      <c r="H1327" s="7" t="s">
        <v>72</v>
      </c>
      <c r="I1327" s="5">
        <f>VLOOKUP(H1327,Tabela1[],2,FALSE)*G1327</f>
        <v>0</v>
      </c>
      <c r="J1327" s="6" t="str">
        <f>IFERROR(G1327/VLOOKUP(H1327,Tabela1[],3,FALSE),"")</f>
        <v/>
      </c>
      <c r="K1327" s="11" cm="1">
        <f t="array" ref="K1327">VLOOKUP(MAX(_xlfn._xlws.FILTER(Tabela3[data],Tabela3[data]&lt;=Tabela2[[#This Row],[data]])),Tabela3[],2,FALSE)</f>
        <v>11.7</v>
      </c>
    </row>
    <row r="1328" spans="5:11" x14ac:dyDescent="0.35">
      <c r="E1328" s="4">
        <v>45764</v>
      </c>
      <c r="F1328" s="3">
        <v>1</v>
      </c>
      <c r="G1328" s="3">
        <v>5</v>
      </c>
      <c r="H1328" s="7" t="s">
        <v>47</v>
      </c>
      <c r="I1328" s="5">
        <f>VLOOKUP(H1328,Tabela1[],2,FALSE)*G1328</f>
        <v>0</v>
      </c>
      <c r="J1328" s="6" t="str">
        <f>IFERROR(G1328/VLOOKUP(H1328,Tabela1[],3,FALSE),"")</f>
        <v/>
      </c>
      <c r="K1328" s="11" cm="1">
        <f t="array" ref="K1328">VLOOKUP(MAX(_xlfn._xlws.FILTER(Tabela3[data],Tabela3[data]&lt;=Tabela2[[#This Row],[data]])),Tabela3[],2,FALSE)</f>
        <v>11.7</v>
      </c>
    </row>
    <row r="1329" spans="5:11" x14ac:dyDescent="0.35">
      <c r="E1329" s="4">
        <v>45764</v>
      </c>
      <c r="F1329" s="3">
        <v>2</v>
      </c>
      <c r="G1329" s="3">
        <v>100</v>
      </c>
      <c r="H1329" s="7" t="s">
        <v>32</v>
      </c>
      <c r="I1329" s="5">
        <f>VLOOKUP(H1329,Tabela1[],2,FALSE)*G1329</f>
        <v>0</v>
      </c>
      <c r="J1329" s="6" t="str">
        <f>IFERROR(G1329/VLOOKUP(H1329,Tabela1[],3,FALSE),"")</f>
        <v/>
      </c>
      <c r="K1329" s="11" cm="1">
        <f t="array" ref="K1329">VLOOKUP(MAX(_xlfn._xlws.FILTER(Tabela3[data],Tabela3[data]&lt;=Tabela2[[#This Row],[data]])),Tabela3[],2,FALSE)</f>
        <v>11.7</v>
      </c>
    </row>
    <row r="1330" spans="5:11" x14ac:dyDescent="0.35">
      <c r="E1330" s="4">
        <v>45764</v>
      </c>
      <c r="F1330" s="3">
        <v>2</v>
      </c>
      <c r="G1330" s="3">
        <v>75</v>
      </c>
      <c r="H1330" s="7" t="s">
        <v>73</v>
      </c>
      <c r="I1330" s="5">
        <f>VLOOKUP(H1330,Tabela1[],2,FALSE)*G1330</f>
        <v>0</v>
      </c>
      <c r="J1330" s="6" t="str">
        <f>IFERROR(G1330/VLOOKUP(H1330,Tabela1[],3,FALSE),"")</f>
        <v/>
      </c>
      <c r="K1330" s="11" cm="1">
        <f t="array" ref="K1330">VLOOKUP(MAX(_xlfn._xlws.FILTER(Tabela3[data],Tabela3[data]&lt;=Tabela2[[#This Row],[data]])),Tabela3[],2,FALSE)</f>
        <v>11.7</v>
      </c>
    </row>
    <row r="1331" spans="5:11" x14ac:dyDescent="0.35">
      <c r="E1331" s="4">
        <v>45765</v>
      </c>
      <c r="F1331" s="3">
        <v>1</v>
      </c>
      <c r="G1331" s="3">
        <v>77</v>
      </c>
      <c r="H1331" s="7" t="s">
        <v>70</v>
      </c>
      <c r="I1331" s="5">
        <f>VLOOKUP(H1331,Tabela1[],2,FALSE)*G1331</f>
        <v>0</v>
      </c>
      <c r="J1331" s="6" t="str">
        <f>IFERROR(G1331/VLOOKUP(H1331,Tabela1[],3,FALSE),"")</f>
        <v/>
      </c>
      <c r="K1331" s="11" cm="1">
        <f t="array" ref="K1331">VLOOKUP(MAX(_xlfn._xlws.FILTER(Tabela3[data],Tabela3[data]&lt;=Tabela2[[#This Row],[data]])),Tabela3[],2,FALSE)</f>
        <v>11.7</v>
      </c>
    </row>
    <row r="1332" spans="5:11" x14ac:dyDescent="0.35">
      <c r="E1332" s="4">
        <v>45765</v>
      </c>
      <c r="F1332" s="3">
        <v>1</v>
      </c>
      <c r="G1332" s="3">
        <v>14</v>
      </c>
      <c r="H1332" s="7" t="s">
        <v>78</v>
      </c>
      <c r="I1332" s="5">
        <f>VLOOKUP(H1332,Tabela1[],2,FALSE)*G1332</f>
        <v>0</v>
      </c>
      <c r="J1332" s="6" t="str">
        <f>IFERROR(G1332/VLOOKUP(H1332,Tabela1[],3,FALSE),"")</f>
        <v/>
      </c>
      <c r="K1332" s="11" cm="1">
        <f t="array" ref="K1332">VLOOKUP(MAX(_xlfn._xlws.FILTER(Tabela3[data],Tabela3[data]&lt;=Tabela2[[#This Row],[data]])),Tabela3[],2,FALSE)</f>
        <v>11.7</v>
      </c>
    </row>
    <row r="1333" spans="5:11" x14ac:dyDescent="0.35">
      <c r="E1333" s="4">
        <v>45765</v>
      </c>
      <c r="F1333" s="3">
        <v>3</v>
      </c>
      <c r="G1333" s="3">
        <v>200</v>
      </c>
      <c r="H1333" s="7" t="s">
        <v>70</v>
      </c>
      <c r="I1333" s="5">
        <f>VLOOKUP(H1333,Tabela1[],2,FALSE)*G1333</f>
        <v>0</v>
      </c>
      <c r="J1333" s="6" t="str">
        <f>IFERROR(G1333/VLOOKUP(H1333,Tabela1[],3,FALSE),"")</f>
        <v/>
      </c>
      <c r="K1333" s="11" cm="1">
        <f t="array" ref="K1333">VLOOKUP(MAX(_xlfn._xlws.FILTER(Tabela3[data],Tabela3[data]&lt;=Tabela2[[#This Row],[data]])),Tabela3[],2,FALSE)</f>
        <v>11.7</v>
      </c>
    </row>
    <row r="1334" spans="5:11" x14ac:dyDescent="0.35">
      <c r="E1334" s="4">
        <v>45766</v>
      </c>
      <c r="F1334" s="3">
        <v>1</v>
      </c>
      <c r="G1334" s="3">
        <v>95</v>
      </c>
      <c r="H1334" s="7" t="s">
        <v>70</v>
      </c>
      <c r="I1334" s="5">
        <f>VLOOKUP(H1334,Tabela1[],2,FALSE)*G1334</f>
        <v>0</v>
      </c>
      <c r="J1334" s="6" t="str">
        <f>IFERROR(G1334/VLOOKUP(H1334,Tabela1[],3,FALSE),"")</f>
        <v/>
      </c>
      <c r="K1334" s="11" cm="1">
        <f t="array" ref="K1334">VLOOKUP(MAX(_xlfn._xlws.FILTER(Tabela3[data],Tabela3[data]&lt;=Tabela2[[#This Row],[data]])),Tabela3[],2,FALSE)</f>
        <v>11.7</v>
      </c>
    </row>
    <row r="1335" spans="5:11" x14ac:dyDescent="0.35">
      <c r="E1335" s="4">
        <v>45766</v>
      </c>
      <c r="F1335" s="3">
        <v>1</v>
      </c>
      <c r="G1335" s="3">
        <v>14</v>
      </c>
      <c r="H1335" s="7" t="s">
        <v>78</v>
      </c>
      <c r="I1335" s="5">
        <f>VLOOKUP(H1335,Tabela1[],2,FALSE)*G1335</f>
        <v>0</v>
      </c>
      <c r="J1335" s="6" t="str">
        <f>IFERROR(G1335/VLOOKUP(H1335,Tabela1[],3,FALSE),"")</f>
        <v/>
      </c>
      <c r="K1335" s="11" cm="1">
        <f t="array" ref="K1335">VLOOKUP(MAX(_xlfn._xlws.FILTER(Tabela3[data],Tabela3[data]&lt;=Tabela2[[#This Row],[data]])),Tabela3[],2,FALSE)</f>
        <v>11.7</v>
      </c>
    </row>
    <row r="1336" spans="5:11" x14ac:dyDescent="0.35">
      <c r="E1336" s="4">
        <v>45766</v>
      </c>
      <c r="F1336" s="3">
        <v>2</v>
      </c>
      <c r="G1336" s="3">
        <v>5</v>
      </c>
      <c r="H1336" s="7" t="s">
        <v>75</v>
      </c>
      <c r="I1336" s="5">
        <f>VLOOKUP(H1336,Tabela1[],2,FALSE)*G1336</f>
        <v>0</v>
      </c>
      <c r="J1336" s="6" t="str">
        <f>IFERROR(G1336/VLOOKUP(H1336,Tabela1[],3,FALSE),"")</f>
        <v/>
      </c>
      <c r="K1336" s="11" cm="1">
        <f t="array" ref="K1336">VLOOKUP(MAX(_xlfn._xlws.FILTER(Tabela3[data],Tabela3[data]&lt;=Tabela2[[#This Row],[data]])),Tabela3[],2,FALSE)</f>
        <v>11.7</v>
      </c>
    </row>
    <row r="1337" spans="5:11" x14ac:dyDescent="0.35">
      <c r="E1337" s="4">
        <v>45766</v>
      </c>
      <c r="F1337" s="3">
        <v>2</v>
      </c>
      <c r="G1337" s="3">
        <v>100</v>
      </c>
      <c r="H1337" s="7" t="s">
        <v>32</v>
      </c>
      <c r="I1337" s="5">
        <f>VLOOKUP(H1337,Tabela1[],2,FALSE)*G1337</f>
        <v>0</v>
      </c>
      <c r="J1337" s="6" t="str">
        <f>IFERROR(G1337/VLOOKUP(H1337,Tabela1[],3,FALSE),"")</f>
        <v/>
      </c>
      <c r="K1337" s="11" cm="1">
        <f t="array" ref="K1337">VLOOKUP(MAX(_xlfn._xlws.FILTER(Tabela3[data],Tabela3[data]&lt;=Tabela2[[#This Row],[data]])),Tabela3[],2,FALSE)</f>
        <v>11.7</v>
      </c>
    </row>
    <row r="1338" spans="5:11" x14ac:dyDescent="0.35">
      <c r="E1338" s="4">
        <v>45766</v>
      </c>
      <c r="F1338" s="3">
        <v>3</v>
      </c>
      <c r="G1338" s="3">
        <v>10</v>
      </c>
      <c r="H1338" s="7" t="s">
        <v>71</v>
      </c>
      <c r="I1338" s="5">
        <f>VLOOKUP(H1338,Tabela1[],2,FALSE)*G1338</f>
        <v>0</v>
      </c>
      <c r="J1338" s="6" t="str">
        <f>IFERROR(G1338/VLOOKUP(H1338,Tabela1[],3,FALSE),"")</f>
        <v/>
      </c>
      <c r="K1338" s="11" cm="1">
        <f t="array" ref="K1338">VLOOKUP(MAX(_xlfn._xlws.FILTER(Tabela3[data],Tabela3[data]&lt;=Tabela2[[#This Row],[data]])),Tabela3[],2,FALSE)</f>
        <v>11.7</v>
      </c>
    </row>
    <row r="1339" spans="5:11" x14ac:dyDescent="0.35">
      <c r="E1339" s="4">
        <v>45766</v>
      </c>
      <c r="F1339" s="3">
        <v>3</v>
      </c>
      <c r="G1339" s="3">
        <v>4</v>
      </c>
      <c r="H1339" s="7" t="s">
        <v>58</v>
      </c>
      <c r="I1339" s="5">
        <f>VLOOKUP(H1339,Tabela1[],2,FALSE)*G1339</f>
        <v>0</v>
      </c>
      <c r="J1339" s="6" t="str">
        <f>IFERROR(G1339/VLOOKUP(H1339,Tabela1[],3,FALSE),"")</f>
        <v/>
      </c>
      <c r="K1339" s="11" cm="1">
        <f t="array" ref="K1339">VLOOKUP(MAX(_xlfn._xlws.FILTER(Tabela3[data],Tabela3[data]&lt;=Tabela2[[#This Row],[data]])),Tabela3[],2,FALSE)</f>
        <v>11.7</v>
      </c>
    </row>
    <row r="1340" spans="5:11" x14ac:dyDescent="0.35">
      <c r="E1340" s="4">
        <v>45766</v>
      </c>
      <c r="F1340" s="3">
        <v>3</v>
      </c>
      <c r="G1340" s="3">
        <v>88</v>
      </c>
      <c r="H1340" s="7" t="s">
        <v>70</v>
      </c>
      <c r="I1340" s="5">
        <f>VLOOKUP(H1340,Tabela1[],2,FALSE)*G1340</f>
        <v>0</v>
      </c>
      <c r="J1340" s="6" t="str">
        <f>IFERROR(G1340/VLOOKUP(H1340,Tabela1[],3,FALSE),"")</f>
        <v/>
      </c>
      <c r="K1340" s="11" cm="1">
        <f t="array" ref="K1340">VLOOKUP(MAX(_xlfn._xlws.FILTER(Tabela3[data],Tabela3[data]&lt;=Tabela2[[#This Row],[data]])),Tabela3[],2,FALSE)</f>
        <v>11.7</v>
      </c>
    </row>
    <row r="1341" spans="5:11" x14ac:dyDescent="0.35">
      <c r="E1341" s="4">
        <v>45766</v>
      </c>
      <c r="F1341" s="3">
        <v>3</v>
      </c>
      <c r="G1341" s="3">
        <v>125</v>
      </c>
      <c r="H1341" s="7" t="s">
        <v>68</v>
      </c>
      <c r="I1341" s="5">
        <f>VLOOKUP(H1341,Tabela1[],2,FALSE)*G1341</f>
        <v>0</v>
      </c>
      <c r="J1341" s="6" t="str">
        <f>IFERROR(G1341/VLOOKUP(H1341,Tabela1[],3,FALSE),"")</f>
        <v/>
      </c>
      <c r="K1341" s="11" cm="1">
        <f t="array" ref="K1341">VLOOKUP(MAX(_xlfn._xlws.FILTER(Tabela3[data],Tabela3[data]&lt;=Tabela2[[#This Row],[data]])),Tabela3[],2,FALSE)</f>
        <v>11.7</v>
      </c>
    </row>
    <row r="1342" spans="5:11" x14ac:dyDescent="0.35">
      <c r="E1342" s="4">
        <v>45767</v>
      </c>
      <c r="F1342" s="3">
        <v>1</v>
      </c>
      <c r="G1342" s="3">
        <v>50</v>
      </c>
      <c r="H1342" s="7" t="s">
        <v>68</v>
      </c>
      <c r="I1342" s="5">
        <f>VLOOKUP(H1342,Tabela1[],2,FALSE)*G1342</f>
        <v>0</v>
      </c>
      <c r="J1342" s="6" t="str">
        <f>IFERROR(G1342/VLOOKUP(H1342,Tabela1[],3,FALSE),"")</f>
        <v/>
      </c>
      <c r="K1342" s="11" cm="1">
        <f t="array" ref="K1342">VLOOKUP(MAX(_xlfn._xlws.FILTER(Tabela3[data],Tabela3[data]&lt;=Tabela2[[#This Row],[data]])),Tabela3[],2,FALSE)</f>
        <v>11.7</v>
      </c>
    </row>
    <row r="1343" spans="5:11" x14ac:dyDescent="0.35">
      <c r="E1343" s="4">
        <v>45767</v>
      </c>
      <c r="F1343" s="3">
        <v>1</v>
      </c>
      <c r="G1343" s="3">
        <v>14</v>
      </c>
      <c r="H1343" s="7" t="s">
        <v>78</v>
      </c>
      <c r="I1343" s="5">
        <f>VLOOKUP(H1343,Tabela1[],2,FALSE)*G1343</f>
        <v>0</v>
      </c>
      <c r="J1343" s="6" t="str">
        <f>IFERROR(G1343/VLOOKUP(H1343,Tabela1[],3,FALSE),"")</f>
        <v/>
      </c>
      <c r="K1343" s="11" cm="1">
        <f t="array" ref="K1343">VLOOKUP(MAX(_xlfn._xlws.FILTER(Tabela3[data],Tabela3[data]&lt;=Tabela2[[#This Row],[data]])),Tabela3[],2,FALSE)</f>
        <v>11.7</v>
      </c>
    </row>
    <row r="1344" spans="5:11" x14ac:dyDescent="0.35">
      <c r="E1344" s="4">
        <v>45767</v>
      </c>
      <c r="F1344" s="3">
        <v>2</v>
      </c>
      <c r="G1344" s="3">
        <v>100</v>
      </c>
      <c r="H1344" s="7" t="s">
        <v>32</v>
      </c>
      <c r="I1344" s="5">
        <f>VLOOKUP(H1344,Tabela1[],2,FALSE)*G1344</f>
        <v>0</v>
      </c>
      <c r="J1344" s="6" t="str">
        <f>IFERROR(G1344/VLOOKUP(H1344,Tabela1[],3,FALSE),"")</f>
        <v/>
      </c>
      <c r="K1344" s="11" cm="1">
        <f t="array" ref="K1344">VLOOKUP(MAX(_xlfn._xlws.FILTER(Tabela3[data],Tabela3[data]&lt;=Tabela2[[#This Row],[data]])),Tabela3[],2,FALSE)</f>
        <v>11.7</v>
      </c>
    </row>
    <row r="1345" spans="5:11" x14ac:dyDescent="0.35">
      <c r="E1345" s="4">
        <v>45767</v>
      </c>
      <c r="F1345" s="3">
        <v>3</v>
      </c>
      <c r="G1345" s="3">
        <v>94</v>
      </c>
      <c r="H1345" s="7" t="s">
        <v>68</v>
      </c>
      <c r="I1345" s="5">
        <f>VLOOKUP(H1345,Tabela1[],2,FALSE)*G1345</f>
        <v>0</v>
      </c>
      <c r="J1345" s="6" t="str">
        <f>IFERROR(G1345/VLOOKUP(H1345,Tabela1[],3,FALSE),"")</f>
        <v/>
      </c>
      <c r="K1345" s="11" cm="1">
        <f t="array" ref="K1345">VLOOKUP(MAX(_xlfn._xlws.FILTER(Tabela3[data],Tabela3[data]&lt;=Tabela2[[#This Row],[data]])),Tabela3[],2,FALSE)</f>
        <v>11.7</v>
      </c>
    </row>
    <row r="1346" spans="5:11" x14ac:dyDescent="0.35">
      <c r="E1346" s="4">
        <v>45768</v>
      </c>
      <c r="F1346" s="3">
        <v>1</v>
      </c>
      <c r="G1346" s="3">
        <v>3</v>
      </c>
      <c r="H1346" s="7" t="s">
        <v>58</v>
      </c>
      <c r="I1346" s="5">
        <f>VLOOKUP(H1346,Tabela1[],2,FALSE)*G1346</f>
        <v>0</v>
      </c>
      <c r="J1346" s="6" t="str">
        <f>IFERROR(G1346/VLOOKUP(H1346,Tabela1[],3,FALSE),"")</f>
        <v/>
      </c>
      <c r="K1346" s="11" cm="1">
        <f t="array" ref="K1346">VLOOKUP(MAX(_xlfn._xlws.FILTER(Tabela3[data],Tabela3[data]&lt;=Tabela2[[#This Row],[data]])),Tabela3[],2,FALSE)</f>
        <v>11.7</v>
      </c>
    </row>
    <row r="1347" spans="5:11" x14ac:dyDescent="0.35">
      <c r="E1347" s="4">
        <v>45768</v>
      </c>
      <c r="F1347" s="3">
        <v>1</v>
      </c>
      <c r="G1347" s="3">
        <v>80</v>
      </c>
      <c r="H1347" s="7" t="s">
        <v>68</v>
      </c>
      <c r="I1347" s="5">
        <f>VLOOKUP(H1347,Tabela1[],2,FALSE)*G1347</f>
        <v>0</v>
      </c>
      <c r="J1347" s="6" t="str">
        <f>IFERROR(G1347/VLOOKUP(H1347,Tabela1[],3,FALSE),"")</f>
        <v/>
      </c>
      <c r="K1347" s="11" cm="1">
        <f t="array" ref="K1347">VLOOKUP(MAX(_xlfn._xlws.FILTER(Tabela3[data],Tabela3[data]&lt;=Tabela2[[#This Row],[data]])),Tabela3[],2,FALSE)</f>
        <v>11.7</v>
      </c>
    </row>
    <row r="1348" spans="5:11" x14ac:dyDescent="0.35">
      <c r="E1348" s="4">
        <v>45768</v>
      </c>
      <c r="F1348" s="3">
        <v>2</v>
      </c>
      <c r="G1348" s="3">
        <v>87</v>
      </c>
      <c r="H1348" s="7" t="s">
        <v>68</v>
      </c>
      <c r="I1348" s="5">
        <f>VLOOKUP(H1348,Tabela1[],2,FALSE)*G1348</f>
        <v>0</v>
      </c>
      <c r="J1348" s="6" t="str">
        <f>IFERROR(G1348/VLOOKUP(H1348,Tabela1[],3,FALSE),"")</f>
        <v/>
      </c>
      <c r="K1348" s="11" cm="1">
        <f t="array" ref="K1348">VLOOKUP(MAX(_xlfn._xlws.FILTER(Tabela3[data],Tabela3[data]&lt;=Tabela2[[#This Row],[data]])),Tabela3[],2,FALSE)</f>
        <v>11.7</v>
      </c>
    </row>
    <row r="1349" spans="5:11" x14ac:dyDescent="0.35">
      <c r="E1349" s="4">
        <v>45768</v>
      </c>
      <c r="F1349" s="3">
        <v>2</v>
      </c>
      <c r="G1349" s="3">
        <v>105</v>
      </c>
      <c r="H1349" s="7" t="s">
        <v>43</v>
      </c>
      <c r="I1349" s="5">
        <f>VLOOKUP(H1349,Tabela1[],2,FALSE)*G1349</f>
        <v>0</v>
      </c>
      <c r="J1349" s="6" t="str">
        <f>IFERROR(G1349/VLOOKUP(H1349,Tabela1[],3,FALSE),"")</f>
        <v/>
      </c>
      <c r="K1349" s="11" cm="1">
        <f t="array" ref="K1349">VLOOKUP(MAX(_xlfn._xlws.FILTER(Tabela3[data],Tabela3[data]&lt;=Tabela2[[#This Row],[data]])),Tabela3[],2,FALSE)</f>
        <v>11.7</v>
      </c>
    </row>
    <row r="1350" spans="5:11" x14ac:dyDescent="0.35">
      <c r="E1350" s="4">
        <v>45768</v>
      </c>
      <c r="F1350" s="3">
        <v>2</v>
      </c>
      <c r="G1350" s="3">
        <v>9</v>
      </c>
      <c r="H1350" s="7" t="s">
        <v>58</v>
      </c>
      <c r="I1350" s="5">
        <f>VLOOKUP(H1350,Tabela1[],2,FALSE)*G1350</f>
        <v>0</v>
      </c>
      <c r="J1350" s="6" t="str">
        <f>IFERROR(G1350/VLOOKUP(H1350,Tabela1[],3,FALSE),"")</f>
        <v/>
      </c>
      <c r="K1350" s="11" cm="1">
        <f t="array" ref="K1350">VLOOKUP(MAX(_xlfn._xlws.FILTER(Tabela3[data],Tabela3[data]&lt;=Tabela2[[#This Row],[data]])),Tabela3[],2,FALSE)</f>
        <v>11.7</v>
      </c>
    </row>
    <row r="1351" spans="5:11" x14ac:dyDescent="0.35">
      <c r="E1351" s="4">
        <v>45768</v>
      </c>
      <c r="F1351" s="3">
        <v>3</v>
      </c>
      <c r="G1351" s="3">
        <v>100</v>
      </c>
      <c r="H1351" s="7" t="s">
        <v>32</v>
      </c>
      <c r="I1351" s="5">
        <f>VLOOKUP(H1351,Tabela1[],2,FALSE)*G1351</f>
        <v>0</v>
      </c>
      <c r="J1351" s="6" t="str">
        <f>IFERROR(G1351/VLOOKUP(H1351,Tabela1[],3,FALSE),"")</f>
        <v/>
      </c>
      <c r="K1351" s="11" cm="1">
        <f t="array" ref="K1351">VLOOKUP(MAX(_xlfn._xlws.FILTER(Tabela3[data],Tabela3[data]&lt;=Tabela2[[#This Row],[data]])),Tabela3[],2,FALSE)</f>
        <v>11.7</v>
      </c>
    </row>
    <row r="1352" spans="5:11" x14ac:dyDescent="0.35">
      <c r="E1352" s="4">
        <v>45768</v>
      </c>
      <c r="F1352" s="3">
        <v>3</v>
      </c>
      <c r="G1352" s="3">
        <v>85</v>
      </c>
      <c r="H1352" s="7" t="s">
        <v>43</v>
      </c>
      <c r="I1352" s="5">
        <f>VLOOKUP(H1352,Tabela1[],2,FALSE)*G1352</f>
        <v>0</v>
      </c>
      <c r="J1352" s="6" t="str">
        <f>IFERROR(G1352/VLOOKUP(H1352,Tabela1[],3,FALSE),"")</f>
        <v/>
      </c>
      <c r="K1352" s="11" cm="1">
        <f t="array" ref="K1352">VLOOKUP(MAX(_xlfn._xlws.FILTER(Tabela3[data],Tabela3[data]&lt;=Tabela2[[#This Row],[data]])),Tabela3[],2,FALSE)</f>
        <v>11.7</v>
      </c>
    </row>
    <row r="1353" spans="5:11" x14ac:dyDescent="0.35">
      <c r="E1353" s="4">
        <v>45769</v>
      </c>
      <c r="F1353" s="3">
        <v>1</v>
      </c>
      <c r="G1353" s="3">
        <v>107</v>
      </c>
      <c r="H1353" s="7" t="s">
        <v>70</v>
      </c>
      <c r="I1353" s="5">
        <f>VLOOKUP(H1353,Tabela1[],2,FALSE)*G1353</f>
        <v>0</v>
      </c>
      <c r="J1353" s="6" t="str">
        <f>IFERROR(G1353/VLOOKUP(H1353,Tabela1[],3,FALSE),"")</f>
        <v/>
      </c>
      <c r="K1353" s="11" cm="1">
        <f t="array" ref="K1353">VLOOKUP(MAX(_xlfn._xlws.FILTER(Tabela3[data],Tabela3[data]&lt;=Tabela2[[#This Row],[data]])),Tabela3[],2,FALSE)</f>
        <v>11.7</v>
      </c>
    </row>
    <row r="1354" spans="5:11" x14ac:dyDescent="0.35">
      <c r="E1354" s="4">
        <v>45769</v>
      </c>
      <c r="F1354" s="3">
        <v>1</v>
      </c>
      <c r="G1354" s="3">
        <v>14</v>
      </c>
      <c r="H1354" s="7" t="s">
        <v>78</v>
      </c>
      <c r="I1354" s="5">
        <f>VLOOKUP(H1354,Tabela1[],2,FALSE)*G1354</f>
        <v>0</v>
      </c>
      <c r="J1354" s="6" t="str">
        <f>IFERROR(G1354/VLOOKUP(H1354,Tabela1[],3,FALSE),"")</f>
        <v/>
      </c>
      <c r="K1354" s="11" cm="1">
        <f t="array" ref="K1354">VLOOKUP(MAX(_xlfn._xlws.FILTER(Tabela3[data],Tabela3[data]&lt;=Tabela2[[#This Row],[data]])),Tabela3[],2,FALSE)</f>
        <v>11.7</v>
      </c>
    </row>
    <row r="1355" spans="5:11" x14ac:dyDescent="0.35">
      <c r="E1355" s="4">
        <v>45769</v>
      </c>
      <c r="F1355" s="3">
        <v>2</v>
      </c>
      <c r="G1355" s="3">
        <v>100</v>
      </c>
      <c r="H1355" s="7" t="s">
        <v>32</v>
      </c>
      <c r="I1355" s="5">
        <f>VLOOKUP(H1355,Tabela1[],2,FALSE)*G1355</f>
        <v>0</v>
      </c>
      <c r="J1355" s="6" t="str">
        <f>IFERROR(G1355/VLOOKUP(H1355,Tabela1[],3,FALSE),"")</f>
        <v/>
      </c>
      <c r="K1355" s="11" cm="1">
        <f t="array" ref="K1355">VLOOKUP(MAX(_xlfn._xlws.FILTER(Tabela3[data],Tabela3[data]&lt;=Tabela2[[#This Row],[data]])),Tabela3[],2,FALSE)</f>
        <v>11.7</v>
      </c>
    </row>
    <row r="1356" spans="5:11" x14ac:dyDescent="0.35">
      <c r="E1356" s="4">
        <v>45769</v>
      </c>
      <c r="F1356" s="3">
        <v>3</v>
      </c>
      <c r="G1356" s="3">
        <v>200</v>
      </c>
      <c r="H1356" s="7" t="s">
        <v>70</v>
      </c>
      <c r="I1356" s="5">
        <f>VLOOKUP(H1356,Tabela1[],2,FALSE)*G1356</f>
        <v>0</v>
      </c>
      <c r="J1356" s="6" t="str">
        <f>IFERROR(G1356/VLOOKUP(H1356,Tabela1[],3,FALSE),"")</f>
        <v/>
      </c>
      <c r="K1356" s="11" cm="1">
        <f t="array" ref="K1356">VLOOKUP(MAX(_xlfn._xlws.FILTER(Tabela3[data],Tabela3[data]&lt;=Tabela2[[#This Row],[data]])),Tabela3[],2,FALSE)</f>
        <v>11.7</v>
      </c>
    </row>
    <row r="1357" spans="5:11" x14ac:dyDescent="0.35">
      <c r="E1357" s="4">
        <v>45769</v>
      </c>
      <c r="F1357" s="3">
        <v>3</v>
      </c>
      <c r="G1357" s="3">
        <v>33</v>
      </c>
      <c r="H1357" s="7" t="s">
        <v>73</v>
      </c>
      <c r="I1357" s="5">
        <f>VLOOKUP(H1357,Tabela1[],2,FALSE)*G1357</f>
        <v>0</v>
      </c>
      <c r="J1357" s="6" t="str">
        <f>IFERROR(G1357/VLOOKUP(H1357,Tabela1[],3,FALSE),"")</f>
        <v/>
      </c>
      <c r="K1357" s="11" cm="1">
        <f t="array" ref="K1357">VLOOKUP(MAX(_xlfn._xlws.FILTER(Tabela3[data],Tabela3[data]&lt;=Tabela2[[#This Row],[data]])),Tabela3[],2,FALSE)</f>
        <v>11.7</v>
      </c>
    </row>
    <row r="1358" spans="5:11" x14ac:dyDescent="0.35">
      <c r="E1358" s="4">
        <v>45770</v>
      </c>
      <c r="F1358" s="3">
        <v>1</v>
      </c>
      <c r="G1358" s="3">
        <v>200</v>
      </c>
      <c r="H1358" s="7" t="s">
        <v>70</v>
      </c>
      <c r="I1358" s="5">
        <f>VLOOKUP(H1358,Tabela1[],2,FALSE)*G1358</f>
        <v>0</v>
      </c>
      <c r="J1358" s="6" t="str">
        <f>IFERROR(G1358/VLOOKUP(H1358,Tabela1[],3,FALSE),"")</f>
        <v/>
      </c>
      <c r="K1358" s="11" cm="1">
        <f t="array" ref="K1358">VLOOKUP(MAX(_xlfn._xlws.FILTER(Tabela3[data],Tabela3[data]&lt;=Tabela2[[#This Row],[data]])),Tabela3[],2,FALSE)</f>
        <v>11.7</v>
      </c>
    </row>
    <row r="1359" spans="5:11" x14ac:dyDescent="0.35">
      <c r="E1359" s="4">
        <v>45770</v>
      </c>
      <c r="F1359" s="3">
        <v>1</v>
      </c>
      <c r="G1359" s="3">
        <v>61</v>
      </c>
      <c r="H1359" s="7" t="s">
        <v>54</v>
      </c>
      <c r="I1359" s="5">
        <f>VLOOKUP(H1359,Tabela1[],2,FALSE)*G1359</f>
        <v>0</v>
      </c>
      <c r="J1359" s="6" t="str">
        <f>IFERROR(G1359/VLOOKUP(H1359,Tabela1[],3,FALSE),"")</f>
        <v/>
      </c>
      <c r="K1359" s="11" cm="1">
        <f t="array" ref="K1359">VLOOKUP(MAX(_xlfn._xlws.FILTER(Tabela3[data],Tabela3[data]&lt;=Tabela2[[#This Row],[data]])),Tabela3[],2,FALSE)</f>
        <v>11.7</v>
      </c>
    </row>
    <row r="1360" spans="5:11" x14ac:dyDescent="0.35">
      <c r="E1360" s="4">
        <v>45770</v>
      </c>
      <c r="F1360" s="3">
        <v>1</v>
      </c>
      <c r="G1360" s="3">
        <v>20</v>
      </c>
      <c r="H1360" s="7" t="s">
        <v>47</v>
      </c>
      <c r="I1360" s="5">
        <f>VLOOKUP(H1360,Tabela1[],2,FALSE)*G1360</f>
        <v>0</v>
      </c>
      <c r="J1360" s="6" t="str">
        <f>IFERROR(G1360/VLOOKUP(H1360,Tabela1[],3,FALSE),"")</f>
        <v/>
      </c>
      <c r="K1360" s="11" cm="1">
        <f t="array" ref="K1360">VLOOKUP(MAX(_xlfn._xlws.FILTER(Tabela3[data],Tabela3[data]&lt;=Tabela2[[#This Row],[data]])),Tabela3[],2,FALSE)</f>
        <v>11.7</v>
      </c>
    </row>
    <row r="1361" spans="5:11" x14ac:dyDescent="0.35">
      <c r="E1361" s="4">
        <v>45770</v>
      </c>
      <c r="F1361" s="3">
        <v>2</v>
      </c>
      <c r="G1361" s="3">
        <v>100</v>
      </c>
      <c r="H1361" s="7" t="s">
        <v>32</v>
      </c>
      <c r="I1361" s="5">
        <f>VLOOKUP(H1361,Tabela1[],2,FALSE)*G1361</f>
        <v>0</v>
      </c>
      <c r="J1361" s="6" t="str">
        <f>IFERROR(G1361/VLOOKUP(H1361,Tabela1[],3,FALSE),"")</f>
        <v/>
      </c>
      <c r="K1361" s="11" cm="1">
        <f t="array" ref="K1361">VLOOKUP(MAX(_xlfn._xlws.FILTER(Tabela3[data],Tabela3[data]&lt;=Tabela2[[#This Row],[data]])),Tabela3[],2,FALSE)</f>
        <v>11.7</v>
      </c>
    </row>
    <row r="1362" spans="5:11" x14ac:dyDescent="0.35">
      <c r="E1362" s="4">
        <v>45770</v>
      </c>
      <c r="F1362" s="3">
        <v>3</v>
      </c>
      <c r="G1362" s="3">
        <v>127</v>
      </c>
      <c r="H1362" s="7" t="s">
        <v>65</v>
      </c>
      <c r="I1362" s="5">
        <f>VLOOKUP(H1362,Tabela1[],2,FALSE)*G1362</f>
        <v>0</v>
      </c>
      <c r="J1362" s="6" t="str">
        <f>IFERROR(G1362/VLOOKUP(H1362,Tabela1[],3,FALSE),"")</f>
        <v/>
      </c>
      <c r="K1362" s="11" cm="1">
        <f t="array" ref="K1362">VLOOKUP(MAX(_xlfn._xlws.FILTER(Tabela3[data],Tabela3[data]&lt;=Tabela2[[#This Row],[data]])),Tabela3[],2,FALSE)</f>
        <v>11.7</v>
      </c>
    </row>
    <row r="1363" spans="5:11" x14ac:dyDescent="0.35">
      <c r="E1363" s="4">
        <v>45771</v>
      </c>
      <c r="F1363" s="3">
        <v>1</v>
      </c>
      <c r="G1363" s="3">
        <v>14</v>
      </c>
      <c r="H1363" s="7" t="s">
        <v>78</v>
      </c>
      <c r="I1363" s="5">
        <f>VLOOKUP(H1363,Tabela1[],2,FALSE)*G1363</f>
        <v>0</v>
      </c>
      <c r="J1363" s="6" t="str">
        <f>IFERROR(G1363/VLOOKUP(H1363,Tabela1[],3,FALSE),"")</f>
        <v/>
      </c>
      <c r="K1363" s="11" cm="1">
        <f t="array" ref="K1363">VLOOKUP(MAX(_xlfn._xlws.FILTER(Tabela3[data],Tabela3[data]&lt;=Tabela2[[#This Row],[data]])),Tabela3[],2,FALSE)</f>
        <v>11.7</v>
      </c>
    </row>
    <row r="1364" spans="5:11" x14ac:dyDescent="0.35">
      <c r="E1364" s="4">
        <v>45771</v>
      </c>
      <c r="F1364" s="3">
        <v>2</v>
      </c>
      <c r="G1364" s="3">
        <v>145</v>
      </c>
      <c r="H1364" s="7" t="s">
        <v>32</v>
      </c>
      <c r="I1364" s="5">
        <f>VLOOKUP(H1364,Tabela1[],2,FALSE)*G1364</f>
        <v>0</v>
      </c>
      <c r="J1364" s="6" t="str">
        <f>IFERROR(G1364/VLOOKUP(H1364,Tabela1[],3,FALSE),"")</f>
        <v/>
      </c>
      <c r="K1364" s="11" cm="1">
        <f t="array" ref="K1364">VLOOKUP(MAX(_xlfn._xlws.FILTER(Tabela3[data],Tabela3[data]&lt;=Tabela2[[#This Row],[data]])),Tabela3[],2,FALSE)</f>
        <v>11.7</v>
      </c>
    </row>
    <row r="1365" spans="5:11" x14ac:dyDescent="0.35">
      <c r="E1365" s="4">
        <v>45771</v>
      </c>
      <c r="F1365" s="3">
        <v>2</v>
      </c>
      <c r="G1365" s="3">
        <v>40</v>
      </c>
      <c r="H1365" s="7" t="s">
        <v>64</v>
      </c>
      <c r="I1365" s="5">
        <f>VLOOKUP(H1365,Tabela1[],2,FALSE)*G1365</f>
        <v>0</v>
      </c>
      <c r="J1365" s="6" t="str">
        <f>IFERROR(G1365/VLOOKUP(H1365,Tabela1[],3,FALSE),"")</f>
        <v/>
      </c>
      <c r="K1365" s="11" cm="1">
        <f t="array" ref="K1365">VLOOKUP(MAX(_xlfn._xlws.FILTER(Tabela3[data],Tabela3[data]&lt;=Tabela2[[#This Row],[data]])),Tabela3[],2,FALSE)</f>
        <v>11.7</v>
      </c>
    </row>
    <row r="1366" spans="5:11" x14ac:dyDescent="0.35">
      <c r="E1366" s="4">
        <v>45771</v>
      </c>
      <c r="F1366" s="3">
        <v>3</v>
      </c>
      <c r="G1366" s="3">
        <v>70</v>
      </c>
      <c r="H1366" s="7" t="s">
        <v>65</v>
      </c>
      <c r="I1366" s="5">
        <f>VLOOKUP(H1366,Tabela1[],2,FALSE)*G1366</f>
        <v>0</v>
      </c>
      <c r="J1366" s="6" t="str">
        <f>IFERROR(G1366/VLOOKUP(H1366,Tabela1[],3,FALSE),"")</f>
        <v/>
      </c>
      <c r="K1366" s="11" cm="1">
        <f t="array" ref="K1366">VLOOKUP(MAX(_xlfn._xlws.FILTER(Tabela3[data],Tabela3[data]&lt;=Tabela2[[#This Row],[data]])),Tabela3[],2,FALSE)</f>
        <v>11.7</v>
      </c>
    </row>
    <row r="1367" spans="5:11" x14ac:dyDescent="0.35">
      <c r="E1367" s="4">
        <v>45772</v>
      </c>
      <c r="F1367" s="3">
        <v>1</v>
      </c>
      <c r="G1367" s="3">
        <v>48</v>
      </c>
      <c r="H1367" s="7" t="s">
        <v>65</v>
      </c>
      <c r="I1367" s="5">
        <f>VLOOKUP(H1367,Tabela1[],2,FALSE)*G1367</f>
        <v>0</v>
      </c>
      <c r="J1367" s="6" t="str">
        <f>IFERROR(G1367/VLOOKUP(H1367,Tabela1[],3,FALSE),"")</f>
        <v/>
      </c>
      <c r="K1367" s="11" cm="1">
        <f t="array" ref="K1367">VLOOKUP(MAX(_xlfn._xlws.FILTER(Tabela3[data],Tabela3[data]&lt;=Tabela2[[#This Row],[data]])),Tabela3[],2,FALSE)</f>
        <v>12</v>
      </c>
    </row>
    <row r="1368" spans="5:11" x14ac:dyDescent="0.35">
      <c r="E1368" s="4">
        <v>45772</v>
      </c>
      <c r="F1368" s="3">
        <v>1</v>
      </c>
      <c r="G1368" s="3">
        <v>12</v>
      </c>
      <c r="H1368" s="7" t="s">
        <v>58</v>
      </c>
      <c r="I1368" s="5">
        <f>VLOOKUP(H1368,Tabela1[],2,FALSE)*G1368</f>
        <v>0</v>
      </c>
      <c r="J1368" s="6" t="str">
        <f>IFERROR(G1368/VLOOKUP(H1368,Tabela1[],3,FALSE),"")</f>
        <v/>
      </c>
      <c r="K1368" s="11" cm="1">
        <f t="array" ref="K1368">VLOOKUP(MAX(_xlfn._xlws.FILTER(Tabela3[data],Tabela3[data]&lt;=Tabela2[[#This Row],[data]])),Tabela3[],2,FALSE)</f>
        <v>12</v>
      </c>
    </row>
    <row r="1369" spans="5:11" x14ac:dyDescent="0.35">
      <c r="E1369" s="4">
        <v>45772</v>
      </c>
      <c r="F1369" s="3">
        <v>2</v>
      </c>
      <c r="G1369" s="3">
        <v>30</v>
      </c>
      <c r="H1369" s="7" t="s">
        <v>47</v>
      </c>
      <c r="I1369" s="5">
        <f>VLOOKUP(H1369,Tabela1[],2,FALSE)*G1369</f>
        <v>0</v>
      </c>
      <c r="J1369" s="6" t="str">
        <f>IFERROR(G1369/VLOOKUP(H1369,Tabela1[],3,FALSE),"")</f>
        <v/>
      </c>
      <c r="K1369" s="11" cm="1">
        <f t="array" ref="K1369">VLOOKUP(MAX(_xlfn._xlws.FILTER(Tabela3[data],Tabela3[data]&lt;=Tabela2[[#This Row],[data]])),Tabela3[],2,FALSE)</f>
        <v>12</v>
      </c>
    </row>
    <row r="1370" spans="5:11" x14ac:dyDescent="0.35">
      <c r="E1370" s="4">
        <v>45772</v>
      </c>
      <c r="F1370" s="3">
        <v>2</v>
      </c>
      <c r="G1370" s="3">
        <v>82</v>
      </c>
      <c r="H1370" s="7" t="s">
        <v>65</v>
      </c>
      <c r="I1370" s="5">
        <f>VLOOKUP(H1370,Tabela1[],2,FALSE)*G1370</f>
        <v>0</v>
      </c>
      <c r="J1370" s="6" t="str">
        <f>IFERROR(G1370/VLOOKUP(H1370,Tabela1[],3,FALSE),"")</f>
        <v/>
      </c>
      <c r="K1370" s="11" cm="1">
        <f t="array" ref="K1370">VLOOKUP(MAX(_xlfn._xlws.FILTER(Tabela3[data],Tabela3[data]&lt;=Tabela2[[#This Row],[data]])),Tabela3[],2,FALSE)</f>
        <v>12</v>
      </c>
    </row>
    <row r="1371" spans="5:11" x14ac:dyDescent="0.35">
      <c r="E1371" s="4">
        <v>45772</v>
      </c>
      <c r="F1371" s="3">
        <v>2</v>
      </c>
      <c r="G1371" s="3">
        <v>80</v>
      </c>
      <c r="H1371" s="7" t="s">
        <v>73</v>
      </c>
      <c r="I1371" s="5">
        <f>VLOOKUP(H1371,Tabela1[],2,FALSE)*G1371</f>
        <v>0</v>
      </c>
      <c r="J1371" s="6" t="str">
        <f>IFERROR(G1371/VLOOKUP(H1371,Tabela1[],3,FALSE),"")</f>
        <v/>
      </c>
      <c r="K1371" s="11" cm="1">
        <f t="array" ref="K1371">VLOOKUP(MAX(_xlfn._xlws.FILTER(Tabela3[data],Tabela3[data]&lt;=Tabela2[[#This Row],[data]])),Tabela3[],2,FALSE)</f>
        <v>12</v>
      </c>
    </row>
    <row r="1372" spans="5:11" x14ac:dyDescent="0.35">
      <c r="E1372" s="4">
        <v>45772</v>
      </c>
      <c r="F1372" s="3">
        <v>3</v>
      </c>
      <c r="G1372" s="3">
        <v>82</v>
      </c>
      <c r="H1372" s="7" t="s">
        <v>65</v>
      </c>
      <c r="I1372" s="5">
        <f>VLOOKUP(H1372,Tabela1[],2,FALSE)*G1372</f>
        <v>0</v>
      </c>
      <c r="J1372" s="6" t="str">
        <f>IFERROR(G1372/VLOOKUP(H1372,Tabela1[],3,FALSE),"")</f>
        <v/>
      </c>
      <c r="K1372" s="11" cm="1">
        <f t="array" ref="K1372">VLOOKUP(MAX(_xlfn._xlws.FILTER(Tabela3[data],Tabela3[data]&lt;=Tabela2[[#This Row],[data]])),Tabela3[],2,FALSE)</f>
        <v>12</v>
      </c>
    </row>
    <row r="1373" spans="5:11" x14ac:dyDescent="0.35">
      <c r="E1373" s="4">
        <v>45772</v>
      </c>
      <c r="F1373" s="3">
        <v>3</v>
      </c>
      <c r="G1373" s="3">
        <v>80</v>
      </c>
      <c r="H1373" s="7" t="s">
        <v>73</v>
      </c>
      <c r="I1373" s="5">
        <f>VLOOKUP(H1373,Tabela1[],2,FALSE)*G1373</f>
        <v>0</v>
      </c>
      <c r="J1373" s="6" t="str">
        <f>IFERROR(G1373/VLOOKUP(H1373,Tabela1[],3,FALSE),"")</f>
        <v/>
      </c>
      <c r="K1373" s="11" cm="1">
        <f t="array" ref="K1373">VLOOKUP(MAX(_xlfn._xlws.FILTER(Tabela3[data],Tabela3[data]&lt;=Tabela2[[#This Row],[data]])),Tabela3[],2,FALSE)</f>
        <v>12</v>
      </c>
    </row>
    <row r="1374" spans="5:11" x14ac:dyDescent="0.35">
      <c r="E1374" s="4">
        <v>45772</v>
      </c>
      <c r="F1374" s="3">
        <v>3</v>
      </c>
      <c r="G1374" s="3">
        <v>150</v>
      </c>
      <c r="H1374" s="7" t="s">
        <v>72</v>
      </c>
      <c r="I1374" s="5">
        <f>VLOOKUP(H1374,Tabela1[],2,FALSE)*G1374</f>
        <v>0</v>
      </c>
      <c r="J1374" s="6" t="str">
        <f>IFERROR(G1374/VLOOKUP(H1374,Tabela1[],3,FALSE),"")</f>
        <v/>
      </c>
      <c r="K1374" s="11" cm="1">
        <f t="array" ref="K1374">VLOOKUP(MAX(_xlfn._xlws.FILTER(Tabela3[data],Tabela3[data]&lt;=Tabela2[[#This Row],[data]])),Tabela3[],2,FALSE)</f>
        <v>12</v>
      </c>
    </row>
    <row r="1375" spans="5:11" x14ac:dyDescent="0.35">
      <c r="E1375" s="4">
        <v>45773</v>
      </c>
      <c r="F1375" s="3">
        <v>1</v>
      </c>
      <c r="G1375" s="3">
        <v>30</v>
      </c>
      <c r="H1375" s="7" t="s">
        <v>72</v>
      </c>
      <c r="I1375" s="5">
        <f>VLOOKUP(H1375,Tabela1[],2,FALSE)*G1375</f>
        <v>0</v>
      </c>
      <c r="J1375" s="6" t="str">
        <f>IFERROR(G1375/VLOOKUP(H1375,Tabela1[],3,FALSE),"")</f>
        <v/>
      </c>
      <c r="K1375" s="11" cm="1">
        <f t="array" ref="K1375">VLOOKUP(MAX(_xlfn._xlws.FILTER(Tabela3[data],Tabela3[data]&lt;=Tabela2[[#This Row],[data]])),Tabela3[],2,FALSE)</f>
        <v>12</v>
      </c>
    </row>
    <row r="1376" spans="5:11" x14ac:dyDescent="0.35">
      <c r="E1376" s="4">
        <v>45773</v>
      </c>
      <c r="F1376" s="3">
        <v>2</v>
      </c>
      <c r="G1376" s="3">
        <v>100</v>
      </c>
      <c r="H1376" s="7" t="s">
        <v>117</v>
      </c>
      <c r="I1376" s="5">
        <f>VLOOKUP(H1376,Tabela1[],2,FALSE)*G1376</f>
        <v>0</v>
      </c>
      <c r="J1376" s="6" t="str">
        <f>IFERROR(G1376/VLOOKUP(H1376,Tabela1[],3,FALSE),"")</f>
        <v/>
      </c>
      <c r="K1376" s="11" cm="1">
        <f t="array" ref="K1376">VLOOKUP(MAX(_xlfn._xlws.FILTER(Tabela3[data],Tabela3[data]&lt;=Tabela2[[#This Row],[data]])),Tabela3[],2,FALSE)</f>
        <v>12</v>
      </c>
    </row>
    <row r="1377" spans="5:11" x14ac:dyDescent="0.35">
      <c r="E1377" s="4">
        <v>45773</v>
      </c>
      <c r="F1377" s="3">
        <v>2</v>
      </c>
      <c r="G1377" s="3">
        <v>12</v>
      </c>
      <c r="H1377" s="7" t="s">
        <v>58</v>
      </c>
      <c r="I1377" s="5">
        <f>VLOOKUP(H1377,Tabela1[],2,FALSE)*G1377</f>
        <v>0</v>
      </c>
      <c r="J1377" s="6" t="str">
        <f>IFERROR(G1377/VLOOKUP(H1377,Tabela1[],3,FALSE),"")</f>
        <v/>
      </c>
      <c r="K1377" s="11" cm="1">
        <f t="array" ref="K1377">VLOOKUP(MAX(_xlfn._xlws.FILTER(Tabela3[data],Tabela3[data]&lt;=Tabela2[[#This Row],[data]])),Tabela3[],2,FALSE)</f>
        <v>12</v>
      </c>
    </row>
    <row r="1378" spans="5:11" x14ac:dyDescent="0.35">
      <c r="E1378" s="4">
        <v>45773</v>
      </c>
      <c r="F1378" s="3">
        <v>3</v>
      </c>
      <c r="G1378" s="3">
        <v>190</v>
      </c>
      <c r="H1378" s="7" t="s">
        <v>72</v>
      </c>
      <c r="I1378" s="5">
        <f>VLOOKUP(H1378,Tabela1[],2,FALSE)*G1378</f>
        <v>0</v>
      </c>
      <c r="J1378" s="6" t="str">
        <f>IFERROR(G1378/VLOOKUP(H1378,Tabela1[],3,FALSE),"")</f>
        <v/>
      </c>
      <c r="K1378" s="11" cm="1">
        <f t="array" ref="K1378">VLOOKUP(MAX(_xlfn._xlws.FILTER(Tabela3[data],Tabela3[data]&lt;=Tabela2[[#This Row],[data]])),Tabela3[],2,FALSE)</f>
        <v>12</v>
      </c>
    </row>
    <row r="1379" spans="5:11" x14ac:dyDescent="0.35">
      <c r="E1379" s="4">
        <v>45774</v>
      </c>
      <c r="F1379" s="3">
        <v>1</v>
      </c>
      <c r="G1379" s="3">
        <v>45</v>
      </c>
      <c r="H1379" s="7" t="s">
        <v>72</v>
      </c>
      <c r="I1379" s="5">
        <f>VLOOKUP(H1379,Tabela1[],2,FALSE)*G1379</f>
        <v>0</v>
      </c>
      <c r="J1379" s="6" t="str">
        <f>IFERROR(G1379/VLOOKUP(H1379,Tabela1[],3,FALSE),"")</f>
        <v/>
      </c>
      <c r="K1379" s="11" cm="1">
        <f t="array" ref="K1379">VLOOKUP(MAX(_xlfn._xlws.FILTER(Tabela3[data],Tabela3[data]&lt;=Tabela2[[#This Row],[data]])),Tabela3[],2,FALSE)</f>
        <v>12</v>
      </c>
    </row>
    <row r="1380" spans="5:11" x14ac:dyDescent="0.35">
      <c r="E1380" s="4">
        <v>45774</v>
      </c>
      <c r="F1380" s="3">
        <v>1</v>
      </c>
      <c r="G1380" s="3">
        <v>30</v>
      </c>
      <c r="H1380" s="7" t="s">
        <v>54</v>
      </c>
      <c r="I1380" s="5">
        <f>VLOOKUP(H1380,Tabela1[],2,FALSE)*G1380</f>
        <v>0</v>
      </c>
      <c r="J1380" s="6" t="str">
        <f>IFERROR(G1380/VLOOKUP(H1380,Tabela1[],3,FALSE),"")</f>
        <v/>
      </c>
      <c r="K1380" s="11" cm="1">
        <f t="array" ref="K1380">VLOOKUP(MAX(_xlfn._xlws.FILTER(Tabela3[data],Tabela3[data]&lt;=Tabela2[[#This Row],[data]])),Tabela3[],2,FALSE)</f>
        <v>12</v>
      </c>
    </row>
    <row r="1381" spans="5:11" x14ac:dyDescent="0.35">
      <c r="E1381" s="4">
        <v>45774</v>
      </c>
      <c r="F1381" s="3">
        <v>1</v>
      </c>
      <c r="G1381" s="3">
        <v>100</v>
      </c>
      <c r="H1381" s="7" t="s">
        <v>63</v>
      </c>
      <c r="I1381" s="5">
        <f>VLOOKUP(H1381,Tabela1[],2,FALSE)*G1381</f>
        <v>0</v>
      </c>
      <c r="J1381" s="6" t="str">
        <f>IFERROR(G1381/VLOOKUP(H1381,Tabela1[],3,FALSE),"")</f>
        <v/>
      </c>
      <c r="K1381" s="11" cm="1">
        <f t="array" ref="K1381">VLOOKUP(MAX(_xlfn._xlws.FILTER(Tabela3[data],Tabela3[data]&lt;=Tabela2[[#This Row],[data]])),Tabela3[],2,FALSE)</f>
        <v>12</v>
      </c>
    </row>
    <row r="1382" spans="5:11" x14ac:dyDescent="0.35">
      <c r="E1382" s="4">
        <v>45774</v>
      </c>
      <c r="F1382" s="3">
        <v>2</v>
      </c>
      <c r="G1382" s="3">
        <v>20</v>
      </c>
      <c r="H1382" s="7" t="s">
        <v>77</v>
      </c>
      <c r="I1382" s="5">
        <f>VLOOKUP(H1382,Tabela1[],2,FALSE)*G1382</f>
        <v>0</v>
      </c>
      <c r="J1382" s="6" t="str">
        <f>IFERROR(G1382/VLOOKUP(H1382,Tabela1[],3,FALSE),"")</f>
        <v/>
      </c>
      <c r="K1382" s="11" cm="1">
        <f t="array" ref="K1382">VLOOKUP(MAX(_xlfn._xlws.FILTER(Tabela3[data],Tabela3[data]&lt;=Tabela2[[#This Row],[data]])),Tabela3[],2,FALSE)</f>
        <v>12</v>
      </c>
    </row>
    <row r="1383" spans="5:11" x14ac:dyDescent="0.35">
      <c r="E1383" s="4">
        <v>45774</v>
      </c>
      <c r="F1383" s="3">
        <v>2</v>
      </c>
      <c r="G1383" s="3">
        <v>20</v>
      </c>
      <c r="H1383" s="7" t="s">
        <v>82</v>
      </c>
      <c r="I1383" s="5">
        <f>VLOOKUP(H1383,Tabela1[],2,FALSE)*G1383</f>
        <v>0</v>
      </c>
      <c r="J1383" s="6" t="str">
        <f>IFERROR(G1383/VLOOKUP(H1383,Tabela1[],3,FALSE),"")</f>
        <v/>
      </c>
      <c r="K1383" s="11" cm="1">
        <f t="array" ref="K1383">VLOOKUP(MAX(_xlfn._xlws.FILTER(Tabela3[data],Tabela3[data]&lt;=Tabela2[[#This Row],[data]])),Tabela3[],2,FALSE)</f>
        <v>12</v>
      </c>
    </row>
    <row r="1384" spans="5:11" x14ac:dyDescent="0.35">
      <c r="E1384" s="4">
        <v>45774</v>
      </c>
      <c r="F1384" s="3">
        <v>2</v>
      </c>
      <c r="G1384" s="3">
        <v>100</v>
      </c>
      <c r="H1384" s="7" t="s">
        <v>117</v>
      </c>
      <c r="I1384" s="5">
        <f>VLOOKUP(H1384,Tabela1[],2,FALSE)*G1384</f>
        <v>0</v>
      </c>
      <c r="J1384" s="6" t="str">
        <f>IFERROR(G1384/VLOOKUP(H1384,Tabela1[],3,FALSE),"")</f>
        <v/>
      </c>
      <c r="K1384" s="11" cm="1">
        <f t="array" ref="K1384">VLOOKUP(MAX(_xlfn._xlws.FILTER(Tabela3[data],Tabela3[data]&lt;=Tabela2[[#This Row],[data]])),Tabela3[],2,FALSE)</f>
        <v>12</v>
      </c>
    </row>
    <row r="1385" spans="5:11" x14ac:dyDescent="0.35">
      <c r="E1385" s="4">
        <v>45774</v>
      </c>
      <c r="F1385" s="3">
        <v>3</v>
      </c>
      <c r="G1385" s="3">
        <v>163</v>
      </c>
      <c r="H1385" s="7" t="s">
        <v>63</v>
      </c>
      <c r="I1385" s="5">
        <f>VLOOKUP(H1385,Tabela1[],2,FALSE)*G1385</f>
        <v>0</v>
      </c>
      <c r="J1385" s="6" t="str">
        <f>IFERROR(G1385/VLOOKUP(H1385,Tabela1[],3,FALSE),"")</f>
        <v/>
      </c>
      <c r="K1385" s="11" cm="1">
        <f t="array" ref="K1385">VLOOKUP(MAX(_xlfn._xlws.FILTER(Tabela3[data],Tabela3[data]&lt;=Tabela2[[#This Row],[data]])),Tabela3[],2,FALSE)</f>
        <v>12</v>
      </c>
    </row>
    <row r="1386" spans="5:11" x14ac:dyDescent="0.35">
      <c r="E1386" s="4">
        <v>45775</v>
      </c>
      <c r="F1386" s="3">
        <v>1</v>
      </c>
      <c r="G1386" s="3">
        <v>20</v>
      </c>
      <c r="H1386" s="7" t="s">
        <v>54</v>
      </c>
      <c r="I1386" s="5">
        <f>VLOOKUP(H1386,Tabela1[],2,FALSE)*G1386</f>
        <v>0</v>
      </c>
      <c r="J1386" s="6" t="str">
        <f>IFERROR(G1386/VLOOKUP(H1386,Tabela1[],3,FALSE),"")</f>
        <v/>
      </c>
      <c r="K1386" s="11" cm="1">
        <f t="array" ref="K1386">VLOOKUP(MAX(_xlfn._xlws.FILTER(Tabela3[data],Tabela3[data]&lt;=Tabela2[[#This Row],[data]])),Tabela3[],2,FALSE)</f>
        <v>12</v>
      </c>
    </row>
    <row r="1387" spans="5:11" x14ac:dyDescent="0.35">
      <c r="E1387" s="4">
        <v>45775</v>
      </c>
      <c r="F1387" s="3">
        <v>2</v>
      </c>
      <c r="G1387" s="3">
        <v>20</v>
      </c>
      <c r="H1387" s="7" t="s">
        <v>82</v>
      </c>
      <c r="I1387" s="5">
        <f>VLOOKUP(H1387,Tabela1[],2,FALSE)*G1387</f>
        <v>0</v>
      </c>
      <c r="J1387" s="6" t="str">
        <f>IFERROR(G1387/VLOOKUP(H1387,Tabela1[],3,FALSE),"")</f>
        <v/>
      </c>
      <c r="K1387" s="11" cm="1">
        <f t="array" ref="K1387">VLOOKUP(MAX(_xlfn._xlws.FILTER(Tabela3[data],Tabela3[data]&lt;=Tabela2[[#This Row],[data]])),Tabela3[],2,FALSE)</f>
        <v>12</v>
      </c>
    </row>
    <row r="1388" spans="5:11" x14ac:dyDescent="0.35">
      <c r="E1388" s="4">
        <v>45775</v>
      </c>
      <c r="F1388" s="3">
        <v>2</v>
      </c>
      <c r="G1388" s="3">
        <v>30</v>
      </c>
      <c r="H1388" s="7" t="s">
        <v>64</v>
      </c>
      <c r="I1388" s="5">
        <f>VLOOKUP(H1388,Tabela1[],2,FALSE)*G1388</f>
        <v>0</v>
      </c>
      <c r="J1388" s="6" t="str">
        <f>IFERROR(G1388/VLOOKUP(H1388,Tabela1[],3,FALSE),"")</f>
        <v/>
      </c>
      <c r="K1388" s="11" cm="1">
        <f t="array" ref="K1388">VLOOKUP(MAX(_xlfn._xlws.FILTER(Tabela3[data],Tabela3[data]&lt;=Tabela2[[#This Row],[data]])),Tabela3[],2,FALSE)</f>
        <v>12</v>
      </c>
    </row>
    <row r="1389" spans="5:11" x14ac:dyDescent="0.35">
      <c r="E1389" s="4">
        <v>45775</v>
      </c>
      <c r="F1389" s="3">
        <v>2</v>
      </c>
      <c r="G1389" s="3">
        <v>100</v>
      </c>
      <c r="H1389" s="7" t="s">
        <v>107</v>
      </c>
      <c r="I1389" s="5">
        <f>VLOOKUP(H1389,Tabela1[],2,FALSE)*G1389</f>
        <v>0</v>
      </c>
      <c r="J1389" s="6" t="str">
        <f>IFERROR(G1389/VLOOKUP(H1389,Tabela1[],3,FALSE),"")</f>
        <v/>
      </c>
      <c r="K1389" s="11" cm="1">
        <f t="array" ref="K1389">VLOOKUP(MAX(_xlfn._xlws.FILTER(Tabela3[data],Tabela3[data]&lt;=Tabela2[[#This Row],[data]])),Tabela3[],2,FALSE)</f>
        <v>12</v>
      </c>
    </row>
    <row r="1390" spans="5:11" x14ac:dyDescent="0.35">
      <c r="E1390" s="4">
        <v>45775</v>
      </c>
      <c r="F1390" s="3">
        <v>3</v>
      </c>
      <c r="G1390" s="3">
        <v>145</v>
      </c>
      <c r="H1390" s="7" t="s">
        <v>63</v>
      </c>
      <c r="I1390" s="5">
        <f>VLOOKUP(H1390,Tabela1[],2,FALSE)*G1390</f>
        <v>0</v>
      </c>
      <c r="J1390" s="6" t="str">
        <f>IFERROR(G1390/VLOOKUP(H1390,Tabela1[],3,FALSE),"")</f>
        <v/>
      </c>
      <c r="K1390" s="11" cm="1">
        <f t="array" ref="K1390">VLOOKUP(MAX(_xlfn._xlws.FILTER(Tabela3[data],Tabela3[data]&lt;=Tabela2[[#This Row],[data]])),Tabela3[],2,FALSE)</f>
        <v>12</v>
      </c>
    </row>
    <row r="1391" spans="5:11" x14ac:dyDescent="0.35">
      <c r="E1391" s="4">
        <v>45775</v>
      </c>
      <c r="F1391" s="3">
        <v>3</v>
      </c>
      <c r="G1391" s="3">
        <v>50</v>
      </c>
      <c r="H1391" s="7" t="s">
        <v>73</v>
      </c>
      <c r="I1391" s="5">
        <f>VLOOKUP(H1391,Tabela1[],2,FALSE)*G1391</f>
        <v>0</v>
      </c>
      <c r="J1391" s="6" t="str">
        <f>IFERROR(G1391/VLOOKUP(H1391,Tabela1[],3,FALSE),"")</f>
        <v/>
      </c>
      <c r="K1391" s="11" cm="1">
        <f t="array" ref="K1391">VLOOKUP(MAX(_xlfn._xlws.FILTER(Tabela3[data],Tabela3[data]&lt;=Tabela2[[#This Row],[data]])),Tabela3[],2,FALSE)</f>
        <v>12</v>
      </c>
    </row>
    <row r="1392" spans="5:11" x14ac:dyDescent="0.35">
      <c r="E1392" s="4">
        <v>45775</v>
      </c>
      <c r="F1392" s="3">
        <v>3</v>
      </c>
      <c r="G1392" s="3">
        <v>70</v>
      </c>
      <c r="H1392" s="7" t="s">
        <v>65</v>
      </c>
      <c r="I1392" s="5">
        <f>VLOOKUP(H1392,Tabela1[],2,FALSE)*G1392</f>
        <v>0</v>
      </c>
      <c r="J1392" s="6" t="str">
        <f>IFERROR(G1392/VLOOKUP(H1392,Tabela1[],3,FALSE),"")</f>
        <v/>
      </c>
      <c r="K1392" s="11" cm="1">
        <f t="array" ref="K1392">VLOOKUP(MAX(_xlfn._xlws.FILTER(Tabela3[data],Tabela3[data]&lt;=Tabela2[[#This Row],[data]])),Tabela3[],2,FALSE)</f>
        <v>12</v>
      </c>
    </row>
    <row r="1393" spans="5:11" x14ac:dyDescent="0.35">
      <c r="E1393" s="4">
        <v>45776</v>
      </c>
      <c r="F1393" s="3">
        <v>1</v>
      </c>
      <c r="G1393" s="3">
        <v>200</v>
      </c>
      <c r="H1393" s="7" t="s">
        <v>65</v>
      </c>
      <c r="I1393" s="5">
        <f>VLOOKUP(H1393,Tabela1[],2,FALSE)*G1393</f>
        <v>0</v>
      </c>
      <c r="J1393" s="6" t="str">
        <f>IFERROR(G1393/VLOOKUP(H1393,Tabela1[],3,FALSE),"")</f>
        <v/>
      </c>
      <c r="K1393" s="11" cm="1">
        <f t="array" ref="K1393">VLOOKUP(MAX(_xlfn._xlws.FILTER(Tabela3[data],Tabela3[data]&lt;=Tabela2[[#This Row],[data]])),Tabela3[],2,FALSE)</f>
        <v>12</v>
      </c>
    </row>
    <row r="1394" spans="5:11" x14ac:dyDescent="0.35">
      <c r="E1394" s="4">
        <v>45776</v>
      </c>
      <c r="F1394" s="3">
        <v>2</v>
      </c>
      <c r="G1394" s="3">
        <v>120</v>
      </c>
      <c r="H1394" s="7" t="s">
        <v>117</v>
      </c>
      <c r="I1394" s="5">
        <f>VLOOKUP(H1394,Tabela1[],2,FALSE)*G1394</f>
        <v>0</v>
      </c>
      <c r="J1394" s="6" t="str">
        <f>IFERROR(G1394/VLOOKUP(H1394,Tabela1[],3,FALSE),"")</f>
        <v/>
      </c>
      <c r="K1394" s="11" cm="1">
        <f t="array" ref="K1394">VLOOKUP(MAX(_xlfn._xlws.FILTER(Tabela3[data],Tabela3[data]&lt;=Tabela2[[#This Row],[data]])),Tabela3[],2,FALSE)</f>
        <v>12</v>
      </c>
    </row>
    <row r="1395" spans="5:11" x14ac:dyDescent="0.35">
      <c r="E1395" s="4">
        <v>45776</v>
      </c>
      <c r="F1395" s="3">
        <v>2</v>
      </c>
      <c r="G1395" s="3">
        <v>15</v>
      </c>
      <c r="H1395" s="7" t="s">
        <v>71</v>
      </c>
      <c r="I1395" s="5">
        <f>VLOOKUP(H1395,Tabela1[],2,FALSE)*G1395</f>
        <v>0</v>
      </c>
      <c r="J1395" s="6" t="str">
        <f>IFERROR(G1395/VLOOKUP(H1395,Tabela1[],3,FALSE),"")</f>
        <v/>
      </c>
      <c r="K1395" s="11" cm="1">
        <f t="array" ref="K1395">VLOOKUP(MAX(_xlfn._xlws.FILTER(Tabela3[data],Tabela3[data]&lt;=Tabela2[[#This Row],[data]])),Tabela3[],2,FALSE)</f>
        <v>12</v>
      </c>
    </row>
    <row r="1396" spans="5:11" x14ac:dyDescent="0.35">
      <c r="E1396" s="4">
        <v>45776</v>
      </c>
      <c r="F1396" s="3">
        <v>3</v>
      </c>
      <c r="G1396" s="3">
        <v>130</v>
      </c>
      <c r="H1396" s="7" t="s">
        <v>65</v>
      </c>
      <c r="I1396" s="5">
        <f>VLOOKUP(H1396,Tabela1[],2,FALSE)*G1396</f>
        <v>0</v>
      </c>
      <c r="J1396" s="6" t="str">
        <f>IFERROR(G1396/VLOOKUP(H1396,Tabela1[],3,FALSE),"")</f>
        <v/>
      </c>
      <c r="K1396" s="11" cm="1">
        <f t="array" ref="K1396">VLOOKUP(MAX(_xlfn._xlws.FILTER(Tabela3[data],Tabela3[data]&lt;=Tabela2[[#This Row],[data]])),Tabela3[],2,FALSE)</f>
        <v>12</v>
      </c>
    </row>
    <row r="1397" spans="5:11" x14ac:dyDescent="0.35">
      <c r="E1397" s="4">
        <v>45776</v>
      </c>
      <c r="F1397" s="3">
        <v>3</v>
      </c>
      <c r="G1397" s="3">
        <v>60</v>
      </c>
      <c r="H1397" s="7" t="s">
        <v>68</v>
      </c>
      <c r="I1397" s="5">
        <f>VLOOKUP(H1397,Tabela1[],2,FALSE)*G1397</f>
        <v>0</v>
      </c>
      <c r="J1397" s="6" t="str">
        <f>IFERROR(G1397/VLOOKUP(H1397,Tabela1[],3,FALSE),"")</f>
        <v/>
      </c>
      <c r="K1397" s="11" cm="1">
        <f t="array" ref="K1397">VLOOKUP(MAX(_xlfn._xlws.FILTER(Tabela3[data],Tabela3[data]&lt;=Tabela2[[#This Row],[data]])),Tabela3[],2,FALSE)</f>
        <v>12</v>
      </c>
    </row>
    <row r="1398" spans="5:11" x14ac:dyDescent="0.35">
      <c r="E1398" s="4">
        <v>45777</v>
      </c>
      <c r="F1398" s="3">
        <v>1</v>
      </c>
      <c r="G1398" s="3">
        <v>150</v>
      </c>
      <c r="H1398" s="7" t="s">
        <v>68</v>
      </c>
      <c r="I1398" s="5">
        <f>VLOOKUP(H1398,Tabela1[],2,FALSE)*G1398</f>
        <v>0</v>
      </c>
      <c r="J1398" s="6" t="str">
        <f>IFERROR(G1398/VLOOKUP(H1398,Tabela1[],3,FALSE),"")</f>
        <v/>
      </c>
      <c r="K1398" s="11" cm="1">
        <f t="array" ref="K1398">VLOOKUP(MAX(_xlfn._xlws.FILTER(Tabela3[data],Tabela3[data]&lt;=Tabela2[[#This Row],[data]])),Tabela3[],2,FALSE)</f>
        <v>12</v>
      </c>
    </row>
    <row r="1399" spans="5:11" x14ac:dyDescent="0.35">
      <c r="E1399" s="4">
        <v>45777</v>
      </c>
      <c r="F1399" s="3">
        <v>2</v>
      </c>
      <c r="G1399" s="3">
        <v>10</v>
      </c>
      <c r="H1399" s="7" t="s">
        <v>82</v>
      </c>
      <c r="I1399" s="5">
        <f>VLOOKUP(H1399,Tabela1[],2,FALSE)*G1399</f>
        <v>0</v>
      </c>
      <c r="J1399" s="6" t="str">
        <f>IFERROR(G1399/VLOOKUP(H1399,Tabela1[],3,FALSE),"")</f>
        <v/>
      </c>
      <c r="K1399" s="11" cm="1">
        <f t="array" ref="K1399">VLOOKUP(MAX(_xlfn._xlws.FILTER(Tabela3[data],Tabela3[data]&lt;=Tabela2[[#This Row],[data]])),Tabela3[],2,FALSE)</f>
        <v>12</v>
      </c>
    </row>
    <row r="1400" spans="5:11" x14ac:dyDescent="0.35">
      <c r="E1400" s="4">
        <v>45777</v>
      </c>
      <c r="F1400" s="3">
        <v>2</v>
      </c>
      <c r="G1400" s="3">
        <v>50</v>
      </c>
      <c r="H1400" s="7" t="s">
        <v>73</v>
      </c>
      <c r="I1400" s="5">
        <f>VLOOKUP(H1400,Tabela1[],2,FALSE)*G1400</f>
        <v>0</v>
      </c>
      <c r="J1400" s="6" t="str">
        <f>IFERROR(G1400/VLOOKUP(H1400,Tabela1[],3,FALSE),"")</f>
        <v/>
      </c>
      <c r="K1400" s="11" cm="1">
        <f t="array" ref="K1400">VLOOKUP(MAX(_xlfn._xlws.FILTER(Tabela3[data],Tabela3[data]&lt;=Tabela2[[#This Row],[data]])),Tabela3[],2,FALSE)</f>
        <v>12</v>
      </c>
    </row>
    <row r="1401" spans="5:11" x14ac:dyDescent="0.35">
      <c r="E1401" s="4">
        <v>45777</v>
      </c>
      <c r="F1401" s="3">
        <v>2</v>
      </c>
      <c r="G1401" s="3">
        <v>100</v>
      </c>
      <c r="H1401" s="7" t="s">
        <v>107</v>
      </c>
      <c r="I1401" s="5">
        <f>VLOOKUP(H1401,Tabela1[],2,FALSE)*G1401</f>
        <v>0</v>
      </c>
      <c r="J1401" s="6" t="str">
        <f>IFERROR(G1401/VLOOKUP(H1401,Tabela1[],3,FALSE),"")</f>
        <v/>
      </c>
      <c r="K1401" s="11" cm="1">
        <f t="array" ref="K1401">VLOOKUP(MAX(_xlfn._xlws.FILTER(Tabela3[data],Tabela3[data]&lt;=Tabela2[[#This Row],[data]])),Tabela3[],2,FALSE)</f>
        <v>12</v>
      </c>
    </row>
    <row r="1402" spans="5:11" x14ac:dyDescent="0.35">
      <c r="E1402" s="4">
        <v>45777</v>
      </c>
      <c r="F1402" s="3">
        <v>3</v>
      </c>
      <c r="G1402" s="3">
        <v>190</v>
      </c>
      <c r="H1402" s="7" t="s">
        <v>68</v>
      </c>
      <c r="I1402" s="5">
        <f>VLOOKUP(H1402,Tabela1[],2,FALSE)*G1402</f>
        <v>0</v>
      </c>
      <c r="J1402" s="6" t="str">
        <f>IFERROR(G1402/VLOOKUP(H1402,Tabela1[],3,FALSE),"")</f>
        <v/>
      </c>
      <c r="K1402" s="11" cm="1">
        <f t="array" ref="K1402">VLOOKUP(MAX(_xlfn._xlws.FILTER(Tabela3[data],Tabela3[data]&lt;=Tabela2[[#This Row],[data]])),Tabela3[],2,FALSE)</f>
        <v>12</v>
      </c>
    </row>
    <row r="1403" spans="5:11" x14ac:dyDescent="0.35">
      <c r="E1403" s="4">
        <v>45778</v>
      </c>
      <c r="F1403" s="3">
        <v>1</v>
      </c>
      <c r="G1403" s="3">
        <v>14</v>
      </c>
      <c r="H1403" s="7" t="s">
        <v>78</v>
      </c>
      <c r="I1403" s="5">
        <f>VLOOKUP(H1403,Tabela1[],2,FALSE)*G1403</f>
        <v>0</v>
      </c>
      <c r="J1403" s="6" t="str">
        <f>IFERROR(G1403/VLOOKUP(H1403,Tabela1[],3,FALSE),"")</f>
        <v/>
      </c>
      <c r="K1403" s="11" cm="1">
        <f t="array" ref="K1403">VLOOKUP(MAX(_xlfn._xlws.FILTER(Tabela3[data],Tabela3[data]&lt;=Tabela2[[#This Row],[data]])),Tabela3[],2,FALSE)</f>
        <v>12</v>
      </c>
    </row>
    <row r="1404" spans="5:11" x14ac:dyDescent="0.35">
      <c r="E1404" s="4">
        <v>45778</v>
      </c>
      <c r="F1404" s="3">
        <v>2</v>
      </c>
      <c r="G1404" s="3">
        <v>100</v>
      </c>
      <c r="H1404" s="7" t="s">
        <v>117</v>
      </c>
      <c r="I1404" s="5">
        <f>VLOOKUP(H1404,Tabela1[],2,FALSE)*G1404</f>
        <v>0</v>
      </c>
      <c r="J1404" s="6" t="str">
        <f>IFERROR(G1404/VLOOKUP(H1404,Tabela1[],3,FALSE),"")</f>
        <v/>
      </c>
      <c r="K1404" s="11" cm="1">
        <f t="array" ref="K1404">VLOOKUP(MAX(_xlfn._xlws.FILTER(Tabela3[data],Tabela3[data]&lt;=Tabela2[[#This Row],[data]])),Tabela3[],2,FALSE)</f>
        <v>12</v>
      </c>
    </row>
    <row r="1405" spans="5:11" x14ac:dyDescent="0.35">
      <c r="E1405" s="4">
        <v>45778</v>
      </c>
      <c r="F1405" s="3">
        <v>2</v>
      </c>
      <c r="G1405" s="3">
        <v>15</v>
      </c>
      <c r="H1405" s="7" t="s">
        <v>83</v>
      </c>
      <c r="I1405" s="5">
        <f>VLOOKUP(H1405,Tabela1[],2,FALSE)*G1405</f>
        <v>0</v>
      </c>
      <c r="J1405" s="6" t="str">
        <f>IFERROR(G1405/VLOOKUP(H1405,Tabela1[],3,FALSE),"")</f>
        <v/>
      </c>
      <c r="K1405" s="11" cm="1">
        <f t="array" ref="K1405">VLOOKUP(MAX(_xlfn._xlws.FILTER(Tabela3[data],Tabela3[data]&lt;=Tabela2[[#This Row],[data]])),Tabela3[],2,FALSE)</f>
        <v>12</v>
      </c>
    </row>
    <row r="1406" spans="5:11" x14ac:dyDescent="0.35">
      <c r="E1406" s="4">
        <v>45778</v>
      </c>
      <c r="F1406" s="3">
        <v>3</v>
      </c>
      <c r="G1406" s="3">
        <v>10</v>
      </c>
      <c r="H1406" s="7" t="s">
        <v>71</v>
      </c>
      <c r="I1406" s="5">
        <f>VLOOKUP(H1406,Tabela1[],2,FALSE)*G1406</f>
        <v>0</v>
      </c>
      <c r="J1406" s="6" t="str">
        <f>IFERROR(G1406/VLOOKUP(H1406,Tabela1[],3,FALSE),"")</f>
        <v/>
      </c>
      <c r="K1406" s="11" cm="1">
        <f t="array" ref="K1406">VLOOKUP(MAX(_xlfn._xlws.FILTER(Tabela3[data],Tabela3[data]&lt;=Tabela2[[#This Row],[data]])),Tabela3[],2,FALSE)</f>
        <v>12</v>
      </c>
    </row>
    <row r="1407" spans="5:11" x14ac:dyDescent="0.35">
      <c r="E1407" s="4">
        <v>45778</v>
      </c>
      <c r="F1407" s="3">
        <v>3</v>
      </c>
      <c r="G1407" s="3">
        <v>184</v>
      </c>
      <c r="H1407" s="7" t="s">
        <v>63</v>
      </c>
      <c r="I1407" s="5">
        <f>VLOOKUP(H1407,Tabela1[],2,FALSE)*G1407</f>
        <v>0</v>
      </c>
      <c r="J1407" s="6" t="str">
        <f>IFERROR(G1407/VLOOKUP(H1407,Tabela1[],3,FALSE),"")</f>
        <v/>
      </c>
      <c r="K1407" s="11" cm="1">
        <f t="array" ref="K1407">VLOOKUP(MAX(_xlfn._xlws.FILTER(Tabela3[data],Tabela3[data]&lt;=Tabela2[[#This Row],[data]])),Tabela3[],2,FALSE)</f>
        <v>12</v>
      </c>
    </row>
    <row r="1408" spans="5:11" x14ac:dyDescent="0.35">
      <c r="E1408" s="4">
        <v>45779</v>
      </c>
      <c r="F1408" s="3">
        <v>1</v>
      </c>
      <c r="G1408" s="3">
        <v>14</v>
      </c>
      <c r="H1408" s="7" t="s">
        <v>78</v>
      </c>
      <c r="I1408" s="5">
        <f>VLOOKUP(H1408,Tabela1[],2,FALSE)*G1408</f>
        <v>0</v>
      </c>
      <c r="J1408" s="6" t="str">
        <f>IFERROR(G1408/VLOOKUP(H1408,Tabela1[],3,FALSE),"")</f>
        <v/>
      </c>
      <c r="K1408" s="11" cm="1">
        <f t="array" ref="K1408">VLOOKUP(MAX(_xlfn._xlws.FILTER(Tabela3[data],Tabela3[data]&lt;=Tabela2[[#This Row],[data]])),Tabela3[],2,FALSE)</f>
        <v>12</v>
      </c>
    </row>
    <row r="1409" spans="5:11" x14ac:dyDescent="0.35">
      <c r="E1409" s="4">
        <v>45779</v>
      </c>
      <c r="F1409" s="3">
        <v>2</v>
      </c>
      <c r="G1409" s="3">
        <v>5</v>
      </c>
      <c r="H1409" s="7" t="s">
        <v>58</v>
      </c>
      <c r="I1409" s="5">
        <f>VLOOKUP(H1409,Tabela1[],2,FALSE)*G1409</f>
        <v>0</v>
      </c>
      <c r="J1409" s="6" t="str">
        <f>IFERROR(G1409/VLOOKUP(H1409,Tabela1[],3,FALSE),"")</f>
        <v/>
      </c>
      <c r="K1409" s="11" cm="1">
        <f t="array" ref="K1409">VLOOKUP(MAX(_xlfn._xlws.FILTER(Tabela3[data],Tabela3[data]&lt;=Tabela2[[#This Row],[data]])),Tabela3[],2,FALSE)</f>
        <v>12</v>
      </c>
    </row>
    <row r="1410" spans="5:11" x14ac:dyDescent="0.35">
      <c r="E1410" s="4">
        <v>45779</v>
      </c>
      <c r="F1410" s="3">
        <v>2</v>
      </c>
      <c r="G1410" s="3">
        <v>100</v>
      </c>
      <c r="H1410" s="7" t="s">
        <v>107</v>
      </c>
      <c r="I1410" s="5">
        <f>VLOOKUP(H1410,Tabela1[],2,FALSE)*G1410</f>
        <v>0</v>
      </c>
      <c r="J1410" s="6" t="str">
        <f>IFERROR(G1410/VLOOKUP(H1410,Tabela1[],3,FALSE),"")</f>
        <v/>
      </c>
      <c r="K1410" s="11" cm="1">
        <f t="array" ref="K1410">VLOOKUP(MAX(_xlfn._xlws.FILTER(Tabela3[data],Tabela3[data]&lt;=Tabela2[[#This Row],[data]])),Tabela3[],2,FALSE)</f>
        <v>12</v>
      </c>
    </row>
    <row r="1411" spans="5:11" x14ac:dyDescent="0.35">
      <c r="E1411" s="4">
        <v>45779</v>
      </c>
      <c r="F1411" s="3">
        <v>3</v>
      </c>
      <c r="G1411" s="3">
        <v>223</v>
      </c>
      <c r="H1411" s="7" t="s">
        <v>63</v>
      </c>
      <c r="I1411" s="5">
        <f>VLOOKUP(H1411,Tabela1[],2,FALSE)*G1411</f>
        <v>0</v>
      </c>
      <c r="J1411" s="6" t="str">
        <f>IFERROR(G1411/VLOOKUP(H1411,Tabela1[],3,FALSE),"")</f>
        <v/>
      </c>
      <c r="K1411" s="11" cm="1">
        <f t="array" ref="K1411">VLOOKUP(MAX(_xlfn._xlws.FILTER(Tabela3[data],Tabela3[data]&lt;=Tabela2[[#This Row],[data]])),Tabela3[],2,FALSE)</f>
        <v>12</v>
      </c>
    </row>
    <row r="1412" spans="5:11" x14ac:dyDescent="0.35">
      <c r="E1412" s="4">
        <v>45779</v>
      </c>
      <c r="F1412" s="3">
        <v>3</v>
      </c>
      <c r="G1412" s="3">
        <v>87</v>
      </c>
      <c r="H1412" s="7" t="s">
        <v>77</v>
      </c>
      <c r="I1412" s="5">
        <f>VLOOKUP(H1412,Tabela1[],2,FALSE)*G1412</f>
        <v>0</v>
      </c>
      <c r="J1412" s="6" t="str">
        <f>IFERROR(G1412/VLOOKUP(H1412,Tabela1[],3,FALSE),"")</f>
        <v/>
      </c>
      <c r="K1412" s="11" cm="1">
        <f t="array" ref="K1412">VLOOKUP(MAX(_xlfn._xlws.FILTER(Tabela3[data],Tabela3[data]&lt;=Tabela2[[#This Row],[data]])),Tabela3[],2,FALSE)</f>
        <v>12</v>
      </c>
    </row>
    <row r="1413" spans="5:11" x14ac:dyDescent="0.35">
      <c r="E1413" s="4">
        <v>45780</v>
      </c>
      <c r="F1413" s="3">
        <v>1</v>
      </c>
      <c r="G1413" s="3">
        <v>153</v>
      </c>
      <c r="H1413" s="7" t="s">
        <v>70</v>
      </c>
      <c r="I1413" s="5">
        <f>VLOOKUP(H1413,Tabela1[],2,FALSE)*G1413</f>
        <v>0</v>
      </c>
      <c r="J1413" s="6" t="str">
        <f>IFERROR(G1413/VLOOKUP(H1413,Tabela1[],3,FALSE),"")</f>
        <v/>
      </c>
      <c r="K1413" s="11" cm="1">
        <f t="array" ref="K1413">VLOOKUP(MAX(_xlfn._xlws.FILTER(Tabela3[data],Tabela3[data]&lt;=Tabela2[[#This Row],[data]])),Tabela3[],2,FALSE)</f>
        <v>12</v>
      </c>
    </row>
    <row r="1414" spans="5:11" x14ac:dyDescent="0.35">
      <c r="E1414" s="4">
        <v>45780</v>
      </c>
      <c r="F1414" s="3">
        <v>1</v>
      </c>
      <c r="G1414" s="3">
        <v>57</v>
      </c>
      <c r="H1414" s="7" t="s">
        <v>77</v>
      </c>
      <c r="I1414" s="5">
        <f>VLOOKUP(H1414,Tabela1[],2,FALSE)*G1414</f>
        <v>0</v>
      </c>
      <c r="J1414" s="6" t="str">
        <f>IFERROR(G1414/VLOOKUP(H1414,Tabela1[],3,FALSE),"")</f>
        <v/>
      </c>
      <c r="K1414" s="11" cm="1">
        <f t="array" ref="K1414">VLOOKUP(MAX(_xlfn._xlws.FILTER(Tabela3[data],Tabela3[data]&lt;=Tabela2[[#This Row],[data]])),Tabela3[],2,FALSE)</f>
        <v>12</v>
      </c>
    </row>
    <row r="1415" spans="5:11" x14ac:dyDescent="0.35">
      <c r="E1415" s="4">
        <v>45780</v>
      </c>
      <c r="F1415" s="3">
        <v>2</v>
      </c>
      <c r="G1415" s="3">
        <v>100</v>
      </c>
      <c r="H1415" s="7" t="s">
        <v>117</v>
      </c>
      <c r="I1415" s="5">
        <f>VLOOKUP(H1415,Tabela1[],2,FALSE)*G1415</f>
        <v>0</v>
      </c>
      <c r="J1415" s="6" t="str">
        <f>IFERROR(G1415/VLOOKUP(H1415,Tabela1[],3,FALSE),"")</f>
        <v/>
      </c>
      <c r="K1415" s="11" cm="1">
        <f t="array" ref="K1415">VLOOKUP(MAX(_xlfn._xlws.FILTER(Tabela3[data],Tabela3[data]&lt;=Tabela2[[#This Row],[data]])),Tabela3[],2,FALSE)</f>
        <v>12</v>
      </c>
    </row>
    <row r="1416" spans="5:11" x14ac:dyDescent="0.35">
      <c r="E1416" s="4">
        <v>45780</v>
      </c>
      <c r="F1416" s="3">
        <v>2</v>
      </c>
      <c r="G1416" s="3">
        <v>7</v>
      </c>
      <c r="H1416" s="7" t="s">
        <v>58</v>
      </c>
      <c r="I1416" s="5">
        <f>VLOOKUP(H1416,Tabela1[],2,FALSE)*G1416</f>
        <v>0</v>
      </c>
      <c r="J1416" s="6" t="str">
        <f>IFERROR(G1416/VLOOKUP(H1416,Tabela1[],3,FALSE),"")</f>
        <v/>
      </c>
      <c r="K1416" s="11" cm="1">
        <f t="array" ref="K1416">VLOOKUP(MAX(_xlfn._xlws.FILTER(Tabela3[data],Tabela3[data]&lt;=Tabela2[[#This Row],[data]])),Tabela3[],2,FALSE)</f>
        <v>12</v>
      </c>
    </row>
    <row r="1417" spans="5:11" x14ac:dyDescent="0.35">
      <c r="E1417" s="4">
        <v>45780</v>
      </c>
      <c r="F1417" s="3">
        <v>3</v>
      </c>
      <c r="G1417" s="3">
        <v>100</v>
      </c>
      <c r="H1417" s="7" t="s">
        <v>70</v>
      </c>
      <c r="I1417" s="5">
        <f>VLOOKUP(H1417,Tabela1[],2,FALSE)*G1417</f>
        <v>0</v>
      </c>
      <c r="J1417" s="6" t="str">
        <f>IFERROR(G1417/VLOOKUP(H1417,Tabela1[],3,FALSE),"")</f>
        <v/>
      </c>
      <c r="K1417" s="11" cm="1">
        <f t="array" ref="K1417">VLOOKUP(MAX(_xlfn._xlws.FILTER(Tabela3[data],Tabela3[data]&lt;=Tabela2[[#This Row],[data]])),Tabela3[],2,FALSE)</f>
        <v>12</v>
      </c>
    </row>
    <row r="1418" spans="5:11" x14ac:dyDescent="0.35">
      <c r="E1418" s="4">
        <v>45780</v>
      </c>
      <c r="F1418" s="3">
        <v>3</v>
      </c>
      <c r="G1418" s="3">
        <v>61</v>
      </c>
      <c r="H1418" s="7" t="s">
        <v>54</v>
      </c>
      <c r="I1418" s="5">
        <f>VLOOKUP(H1418,Tabela1[],2,FALSE)*G1418</f>
        <v>0</v>
      </c>
      <c r="J1418" s="6" t="str">
        <f>IFERROR(G1418/VLOOKUP(H1418,Tabela1[],3,FALSE),"")</f>
        <v/>
      </c>
      <c r="K1418" s="11" cm="1">
        <f t="array" ref="K1418">VLOOKUP(MAX(_xlfn._xlws.FILTER(Tabela3[data],Tabela3[data]&lt;=Tabela2[[#This Row],[data]])),Tabela3[],2,FALSE)</f>
        <v>12</v>
      </c>
    </row>
    <row r="1419" spans="5:11" x14ac:dyDescent="0.35">
      <c r="E1419" s="4">
        <v>45781</v>
      </c>
      <c r="F1419" s="3">
        <v>1</v>
      </c>
      <c r="G1419" s="3">
        <v>14</v>
      </c>
      <c r="H1419" s="7" t="s">
        <v>78</v>
      </c>
      <c r="I1419" s="5">
        <f>VLOOKUP(H1419,Tabela1[],2,FALSE)*G1419</f>
        <v>0</v>
      </c>
      <c r="J1419" s="6" t="str">
        <f>IFERROR(G1419/VLOOKUP(H1419,Tabela1[],3,FALSE),"")</f>
        <v/>
      </c>
      <c r="K1419" s="11" cm="1">
        <f t="array" ref="K1419">VLOOKUP(MAX(_xlfn._xlws.FILTER(Tabela3[data],Tabela3[data]&lt;=Tabela2[[#This Row],[data]])),Tabela3[],2,FALSE)</f>
        <v>12</v>
      </c>
    </row>
    <row r="1420" spans="5:11" x14ac:dyDescent="0.35">
      <c r="E1420" s="4">
        <v>45781</v>
      </c>
      <c r="F1420" s="3">
        <v>2</v>
      </c>
      <c r="G1420" s="3">
        <v>147</v>
      </c>
      <c r="H1420" s="7" t="s">
        <v>70</v>
      </c>
      <c r="I1420" s="5">
        <f>VLOOKUP(H1420,Tabela1[],2,FALSE)*G1420</f>
        <v>0</v>
      </c>
      <c r="J1420" s="6" t="str">
        <f>IFERROR(G1420/VLOOKUP(H1420,Tabela1[],3,FALSE),"")</f>
        <v/>
      </c>
      <c r="K1420" s="11" cm="1">
        <f t="array" ref="K1420">VLOOKUP(MAX(_xlfn._xlws.FILTER(Tabela3[data],Tabela3[data]&lt;=Tabela2[[#This Row],[data]])),Tabela3[],2,FALSE)</f>
        <v>12</v>
      </c>
    </row>
    <row r="1421" spans="5:11" x14ac:dyDescent="0.35">
      <c r="E1421" s="4">
        <v>45781</v>
      </c>
      <c r="F1421" s="3">
        <v>2</v>
      </c>
      <c r="G1421" s="3">
        <v>106</v>
      </c>
      <c r="H1421" s="7" t="s">
        <v>77</v>
      </c>
      <c r="I1421" s="5">
        <f>VLOOKUP(H1421,Tabela1[],2,FALSE)*G1421</f>
        <v>0</v>
      </c>
      <c r="J1421" s="6" t="str">
        <f>IFERROR(G1421/VLOOKUP(H1421,Tabela1[],3,FALSE),"")</f>
        <v/>
      </c>
      <c r="K1421" s="11" cm="1">
        <f t="array" ref="K1421">VLOOKUP(MAX(_xlfn._xlws.FILTER(Tabela3[data],Tabela3[data]&lt;=Tabela2[[#This Row],[data]])),Tabela3[],2,FALSE)</f>
        <v>12</v>
      </c>
    </row>
    <row r="1422" spans="5:11" x14ac:dyDescent="0.35">
      <c r="E1422" s="4">
        <v>45781</v>
      </c>
      <c r="F1422" s="3">
        <v>2</v>
      </c>
      <c r="G1422" s="3">
        <v>8</v>
      </c>
      <c r="H1422" s="7" t="s">
        <v>82</v>
      </c>
      <c r="I1422" s="5">
        <f>VLOOKUP(H1422,Tabela1[],2,FALSE)*G1422</f>
        <v>0</v>
      </c>
      <c r="J1422" s="6" t="str">
        <f>IFERROR(G1422/VLOOKUP(H1422,Tabela1[],3,FALSE),"")</f>
        <v/>
      </c>
      <c r="K1422" s="11" cm="1">
        <f t="array" ref="K1422">VLOOKUP(MAX(_xlfn._xlws.FILTER(Tabela3[data],Tabela3[data]&lt;=Tabela2[[#This Row],[data]])),Tabela3[],2,FALSE)</f>
        <v>12</v>
      </c>
    </row>
    <row r="1423" spans="5:11" x14ac:dyDescent="0.35">
      <c r="E1423" s="4">
        <v>45781</v>
      </c>
      <c r="F1423" s="3">
        <v>3</v>
      </c>
      <c r="G1423" s="3">
        <v>88</v>
      </c>
      <c r="H1423" s="7" t="s">
        <v>43</v>
      </c>
      <c r="I1423" s="5">
        <f>VLOOKUP(H1423,Tabela1[],2,FALSE)*G1423</f>
        <v>0</v>
      </c>
      <c r="J1423" s="6" t="str">
        <f>IFERROR(G1423/VLOOKUP(H1423,Tabela1[],3,FALSE),"")</f>
        <v/>
      </c>
      <c r="K1423" s="11" cm="1">
        <f t="array" ref="K1423">VLOOKUP(MAX(_xlfn._xlws.FILTER(Tabela3[data],Tabela3[data]&lt;=Tabela2[[#This Row],[data]])),Tabela3[],2,FALSE)</f>
        <v>12</v>
      </c>
    </row>
    <row r="1424" spans="5:11" x14ac:dyDescent="0.35">
      <c r="E1424" s="4">
        <v>45781</v>
      </c>
      <c r="F1424" s="3">
        <v>3</v>
      </c>
      <c r="G1424" s="3">
        <v>100</v>
      </c>
      <c r="H1424" s="7" t="s">
        <v>68</v>
      </c>
      <c r="I1424" s="5">
        <f>VLOOKUP(H1424,Tabela1[],2,FALSE)*G1424</f>
        <v>0</v>
      </c>
      <c r="J1424" s="6" t="str">
        <f>IFERROR(G1424/VLOOKUP(H1424,Tabela1[],3,FALSE),"")</f>
        <v/>
      </c>
      <c r="K1424" s="11" cm="1">
        <f t="array" ref="K1424">VLOOKUP(MAX(_xlfn._xlws.FILTER(Tabela3[data],Tabela3[data]&lt;=Tabela2[[#This Row],[data]])),Tabela3[],2,FALSE)</f>
        <v>12</v>
      </c>
    </row>
    <row r="1425" spans="5:11" x14ac:dyDescent="0.35">
      <c r="E1425" s="4">
        <v>45781</v>
      </c>
      <c r="F1425" s="3">
        <v>3</v>
      </c>
      <c r="G1425" s="3">
        <v>100</v>
      </c>
      <c r="H1425" s="7" t="s">
        <v>107</v>
      </c>
      <c r="I1425" s="5">
        <f>VLOOKUP(H1425,Tabela1[],2,FALSE)*G1425</f>
        <v>0</v>
      </c>
      <c r="J1425" s="6" t="str">
        <f>IFERROR(G1425/VLOOKUP(H1425,Tabela1[],3,FALSE),"")</f>
        <v/>
      </c>
      <c r="K1425" s="11" cm="1">
        <f t="array" ref="K1425">VLOOKUP(MAX(_xlfn._xlws.FILTER(Tabela3[data],Tabela3[data]&lt;=Tabela2[[#This Row],[data]])),Tabela3[],2,FALSE)</f>
        <v>12</v>
      </c>
    </row>
    <row r="1426" spans="5:11" x14ac:dyDescent="0.35">
      <c r="E1426" s="4">
        <v>45782</v>
      </c>
      <c r="F1426" s="3">
        <v>1</v>
      </c>
      <c r="G1426" s="3">
        <v>200</v>
      </c>
      <c r="H1426" s="7" t="s">
        <v>68</v>
      </c>
      <c r="I1426" s="5">
        <f>VLOOKUP(H1426,Tabela1[],2,FALSE)*G1426</f>
        <v>0</v>
      </c>
      <c r="J1426" s="6" t="str">
        <f>IFERROR(G1426/VLOOKUP(H1426,Tabela1[],3,FALSE),"")</f>
        <v/>
      </c>
      <c r="K1426" s="11" cm="1">
        <f t="array" ref="K1426">VLOOKUP(MAX(_xlfn._xlws.FILTER(Tabela3[data],Tabela3[data]&lt;=Tabela2[[#This Row],[data]])),Tabela3[],2,FALSE)</f>
        <v>12</v>
      </c>
    </row>
    <row r="1427" spans="5:11" x14ac:dyDescent="0.35">
      <c r="E1427" s="4">
        <v>45782</v>
      </c>
      <c r="F1427" s="3">
        <v>1</v>
      </c>
      <c r="G1427" s="3">
        <v>1</v>
      </c>
      <c r="H1427" s="7" t="s">
        <v>82</v>
      </c>
      <c r="I1427" s="5">
        <f>VLOOKUP(H1427,Tabela1[],2,FALSE)*G1427</f>
        <v>0</v>
      </c>
      <c r="J1427" s="6" t="str">
        <f>IFERROR(G1427/VLOOKUP(H1427,Tabela1[],3,FALSE),"")</f>
        <v/>
      </c>
      <c r="K1427" s="11" cm="1">
        <f t="array" ref="K1427">VLOOKUP(MAX(_xlfn._xlws.FILTER(Tabela3[data],Tabela3[data]&lt;=Tabela2[[#This Row],[data]])),Tabela3[],2,FALSE)</f>
        <v>12</v>
      </c>
    </row>
    <row r="1428" spans="5:11" x14ac:dyDescent="0.35">
      <c r="E1428" s="4">
        <v>45782</v>
      </c>
      <c r="F1428" s="3">
        <v>1</v>
      </c>
      <c r="G1428" s="3">
        <v>14</v>
      </c>
      <c r="H1428" s="7" t="s">
        <v>78</v>
      </c>
      <c r="I1428" s="5">
        <f>VLOOKUP(H1428,Tabela1[],2,FALSE)*G1428</f>
        <v>0</v>
      </c>
      <c r="J1428" s="6" t="str">
        <f>IFERROR(G1428/VLOOKUP(H1428,Tabela1[],3,FALSE),"")</f>
        <v/>
      </c>
      <c r="K1428" s="11" cm="1">
        <f t="array" ref="K1428">VLOOKUP(MAX(_xlfn._xlws.FILTER(Tabela3[data],Tabela3[data]&lt;=Tabela2[[#This Row],[data]])),Tabela3[],2,FALSE)</f>
        <v>12</v>
      </c>
    </row>
    <row r="1429" spans="5:11" x14ac:dyDescent="0.35">
      <c r="E1429" s="4">
        <v>45782</v>
      </c>
      <c r="F1429" s="3">
        <v>2</v>
      </c>
      <c r="G1429" s="3">
        <v>100</v>
      </c>
      <c r="H1429" s="7" t="s">
        <v>117</v>
      </c>
      <c r="I1429" s="5">
        <f>VLOOKUP(H1429,Tabela1[],2,FALSE)*G1429</f>
        <v>0</v>
      </c>
      <c r="J1429" s="6" t="str">
        <f>IFERROR(G1429/VLOOKUP(H1429,Tabela1[],3,FALSE),"")</f>
        <v/>
      </c>
      <c r="K1429" s="11" cm="1">
        <f t="array" ref="K1429">VLOOKUP(MAX(_xlfn._xlws.FILTER(Tabela3[data],Tabela3[data]&lt;=Tabela2[[#This Row],[data]])),Tabela3[],2,FALSE)</f>
        <v>12</v>
      </c>
    </row>
    <row r="1430" spans="5:11" x14ac:dyDescent="0.35">
      <c r="E1430" s="4">
        <v>45782</v>
      </c>
      <c r="F1430" s="3">
        <v>2</v>
      </c>
      <c r="G1430" s="3">
        <v>6</v>
      </c>
      <c r="H1430" s="7" t="s">
        <v>82</v>
      </c>
      <c r="I1430" s="5">
        <f>VLOOKUP(H1430,Tabela1[],2,FALSE)*G1430</f>
        <v>0</v>
      </c>
      <c r="J1430" s="6" t="str">
        <f>IFERROR(G1430/VLOOKUP(H1430,Tabela1[],3,FALSE),"")</f>
        <v/>
      </c>
      <c r="K1430" s="11" cm="1">
        <f t="array" ref="K1430">VLOOKUP(MAX(_xlfn._xlws.FILTER(Tabela3[data],Tabela3[data]&lt;=Tabela2[[#This Row],[data]])),Tabela3[],2,FALSE)</f>
        <v>12</v>
      </c>
    </row>
    <row r="1431" spans="5:11" x14ac:dyDescent="0.35">
      <c r="E1431" s="4">
        <v>45782</v>
      </c>
      <c r="F1431" s="3">
        <v>2</v>
      </c>
      <c r="G1431" s="3">
        <v>18</v>
      </c>
      <c r="H1431" s="7" t="s">
        <v>43</v>
      </c>
      <c r="I1431" s="5">
        <f>VLOOKUP(H1431,Tabela1[],2,FALSE)*G1431</f>
        <v>0</v>
      </c>
      <c r="J1431" s="6" t="str">
        <f>IFERROR(G1431/VLOOKUP(H1431,Tabela1[],3,FALSE),"")</f>
        <v/>
      </c>
      <c r="K1431" s="11" cm="1">
        <f t="array" ref="K1431">VLOOKUP(MAX(_xlfn._xlws.FILTER(Tabela3[data],Tabela3[data]&lt;=Tabela2[[#This Row],[data]])),Tabela3[],2,FALSE)</f>
        <v>12</v>
      </c>
    </row>
    <row r="1432" spans="5:11" x14ac:dyDescent="0.35">
      <c r="E1432" s="4">
        <v>45782</v>
      </c>
      <c r="F1432" s="3">
        <v>3</v>
      </c>
      <c r="G1432" s="3">
        <v>96</v>
      </c>
      <c r="H1432" s="7" t="s">
        <v>68</v>
      </c>
      <c r="I1432" s="5">
        <f>VLOOKUP(H1432,Tabela1[],2,FALSE)*G1432</f>
        <v>0</v>
      </c>
      <c r="J1432" s="6" t="str">
        <f>IFERROR(G1432/VLOOKUP(H1432,Tabela1[],3,FALSE),"")</f>
        <v/>
      </c>
      <c r="K1432" s="11" cm="1">
        <f t="array" ref="K1432">VLOOKUP(MAX(_xlfn._xlws.FILTER(Tabela3[data],Tabela3[data]&lt;=Tabela2[[#This Row],[data]])),Tabela3[],2,FALSE)</f>
        <v>12</v>
      </c>
    </row>
    <row r="1433" spans="5:11" x14ac:dyDescent="0.35">
      <c r="E1433" s="4">
        <v>45782</v>
      </c>
      <c r="F1433" s="3">
        <v>3</v>
      </c>
      <c r="G1433" s="3">
        <v>107</v>
      </c>
      <c r="H1433" s="7" t="s">
        <v>72</v>
      </c>
      <c r="I1433" s="5">
        <f>VLOOKUP(H1433,Tabela1[],2,FALSE)*G1433</f>
        <v>0</v>
      </c>
      <c r="J1433" s="6" t="str">
        <f>IFERROR(G1433/VLOOKUP(H1433,Tabela1[],3,FALSE),"")</f>
        <v/>
      </c>
      <c r="K1433" s="11" cm="1">
        <f t="array" ref="K1433">VLOOKUP(MAX(_xlfn._xlws.FILTER(Tabela3[data],Tabela3[data]&lt;=Tabela2[[#This Row],[data]])),Tabela3[],2,FALSE)</f>
        <v>12</v>
      </c>
    </row>
    <row r="1434" spans="5:11" x14ac:dyDescent="0.35">
      <c r="E1434" s="4">
        <v>45782</v>
      </c>
      <c r="F1434" s="3">
        <v>3</v>
      </c>
      <c r="G1434" s="3">
        <v>76</v>
      </c>
      <c r="H1434" s="7" t="s">
        <v>85</v>
      </c>
      <c r="I1434" s="5">
        <f>VLOOKUP(H1434,Tabela1[],2,FALSE)*G1434</f>
        <v>0</v>
      </c>
      <c r="J1434" s="6" t="str">
        <f>IFERROR(G1434/VLOOKUP(H1434,Tabela1[],3,FALSE),"")</f>
        <v/>
      </c>
      <c r="K1434" s="11" cm="1">
        <f t="array" ref="K1434">VLOOKUP(MAX(_xlfn._xlws.FILTER(Tabela3[data],Tabela3[data]&lt;=Tabela2[[#This Row],[data]])),Tabela3[],2,FALSE)</f>
        <v>12</v>
      </c>
    </row>
    <row r="1435" spans="5:11" x14ac:dyDescent="0.35">
      <c r="E1435" s="4">
        <v>45783</v>
      </c>
      <c r="F1435" s="3">
        <v>1</v>
      </c>
      <c r="G1435" s="3">
        <v>225</v>
      </c>
      <c r="H1435" s="7" t="s">
        <v>72</v>
      </c>
      <c r="I1435" s="5">
        <f>VLOOKUP(H1435,Tabela1[],2,FALSE)*G1435</f>
        <v>0</v>
      </c>
      <c r="J1435" s="6" t="str">
        <f>IFERROR(G1435/VLOOKUP(H1435,Tabela1[],3,FALSE),"")</f>
        <v/>
      </c>
      <c r="K1435" s="11" cm="1">
        <f t="array" ref="K1435">VLOOKUP(MAX(_xlfn._xlws.FILTER(Tabela3[data],Tabela3[data]&lt;=Tabela2[[#This Row],[data]])),Tabela3[],2,FALSE)</f>
        <v>12</v>
      </c>
    </row>
    <row r="1436" spans="5:11" x14ac:dyDescent="0.35">
      <c r="E1436" s="4">
        <v>45783</v>
      </c>
      <c r="F1436" s="3">
        <v>1</v>
      </c>
      <c r="G1436" s="3">
        <v>46</v>
      </c>
      <c r="H1436" s="7" t="s">
        <v>43</v>
      </c>
      <c r="I1436" s="5">
        <f>VLOOKUP(H1436,Tabela1[],2,FALSE)*G1436</f>
        <v>0</v>
      </c>
      <c r="J1436" s="6" t="str">
        <f>IFERROR(G1436/VLOOKUP(H1436,Tabela1[],3,FALSE),"")</f>
        <v/>
      </c>
      <c r="K1436" s="11" cm="1">
        <f t="array" ref="K1436">VLOOKUP(MAX(_xlfn._xlws.FILTER(Tabela3[data],Tabela3[data]&lt;=Tabela2[[#This Row],[data]])),Tabela3[],2,FALSE)</f>
        <v>12</v>
      </c>
    </row>
    <row r="1437" spans="5:11" x14ac:dyDescent="0.35">
      <c r="E1437" s="4">
        <v>45783</v>
      </c>
      <c r="F1437" s="3">
        <v>2</v>
      </c>
      <c r="G1437" s="3">
        <v>6</v>
      </c>
      <c r="H1437" s="7" t="s">
        <v>82</v>
      </c>
      <c r="I1437" s="5">
        <f>VLOOKUP(H1437,Tabela1[],2,FALSE)*G1437</f>
        <v>0</v>
      </c>
      <c r="J1437" s="6" t="str">
        <f>IFERROR(G1437/VLOOKUP(H1437,Tabela1[],3,FALSE),"")</f>
        <v/>
      </c>
      <c r="K1437" s="11" cm="1">
        <f t="array" ref="K1437">VLOOKUP(MAX(_xlfn._xlws.FILTER(Tabela3[data],Tabela3[data]&lt;=Tabela2[[#This Row],[data]])),Tabela3[],2,FALSE)</f>
        <v>12</v>
      </c>
    </row>
    <row r="1438" spans="5:11" x14ac:dyDescent="0.35">
      <c r="E1438" s="4">
        <v>45783</v>
      </c>
      <c r="F1438" s="3">
        <v>2</v>
      </c>
      <c r="G1438" s="3">
        <v>100</v>
      </c>
      <c r="H1438" s="7" t="s">
        <v>107</v>
      </c>
      <c r="I1438" s="5">
        <f>VLOOKUP(H1438,Tabela1[],2,FALSE)*G1438</f>
        <v>0</v>
      </c>
      <c r="J1438" s="6" t="str">
        <f>IFERROR(G1438/VLOOKUP(H1438,Tabela1[],3,FALSE),"")</f>
        <v/>
      </c>
      <c r="K1438" s="11" cm="1">
        <f t="array" ref="K1438">VLOOKUP(MAX(_xlfn._xlws.FILTER(Tabela3[data],Tabela3[data]&lt;=Tabela2[[#This Row],[data]])),Tabela3[],2,FALSE)</f>
        <v>12</v>
      </c>
    </row>
    <row r="1439" spans="5:11" x14ac:dyDescent="0.35">
      <c r="E1439" s="4">
        <v>45783</v>
      </c>
      <c r="F1439" s="3">
        <v>3</v>
      </c>
      <c r="G1439" s="3">
        <v>68</v>
      </c>
      <c r="H1439" s="7" t="s">
        <v>72</v>
      </c>
      <c r="I1439" s="5">
        <f>VLOOKUP(H1439,Tabela1[],2,FALSE)*G1439</f>
        <v>0</v>
      </c>
      <c r="J1439" s="6" t="str">
        <f>IFERROR(G1439/VLOOKUP(H1439,Tabela1[],3,FALSE),"")</f>
        <v/>
      </c>
      <c r="K1439" s="11" cm="1">
        <f t="array" ref="K1439">VLOOKUP(MAX(_xlfn._xlws.FILTER(Tabela3[data],Tabela3[data]&lt;=Tabela2[[#This Row],[data]])),Tabela3[],2,FALSE)</f>
        <v>12</v>
      </c>
    </row>
    <row r="1440" spans="5:11" x14ac:dyDescent="0.35">
      <c r="E1440" s="4">
        <v>45783</v>
      </c>
      <c r="F1440" s="3">
        <v>3</v>
      </c>
      <c r="G1440" s="3">
        <v>200</v>
      </c>
      <c r="H1440" s="7" t="s">
        <v>31</v>
      </c>
      <c r="I1440" s="5">
        <f>VLOOKUP(H1440,Tabela1[],2,FALSE)*G1440</f>
        <v>0</v>
      </c>
      <c r="J1440" s="6" t="str">
        <f>IFERROR(G1440/VLOOKUP(H1440,Tabela1[],3,FALSE),"")</f>
        <v/>
      </c>
      <c r="K1440" s="11" cm="1">
        <f t="array" ref="K1440">VLOOKUP(MAX(_xlfn._xlws.FILTER(Tabela3[data],Tabela3[data]&lt;=Tabela2[[#This Row],[data]])),Tabela3[],2,FALSE)</f>
        <v>12</v>
      </c>
    </row>
    <row r="1441" spans="5:11" x14ac:dyDescent="0.35">
      <c r="E1441" s="4">
        <v>45784</v>
      </c>
      <c r="F1441" s="3">
        <v>2</v>
      </c>
      <c r="G1441" s="3">
        <v>96</v>
      </c>
      <c r="H1441" s="7" t="s">
        <v>31</v>
      </c>
      <c r="I1441" s="5">
        <f>VLOOKUP(H1441,Tabela1[],2,FALSE)*G1441</f>
        <v>0</v>
      </c>
      <c r="J1441" s="6" t="str">
        <f>IFERROR(G1441/VLOOKUP(H1441,Tabela1[],3,FALSE),"")</f>
        <v/>
      </c>
      <c r="K1441" s="11" cm="1">
        <f t="array" ref="K1441">VLOOKUP(MAX(_xlfn._xlws.FILTER(Tabela3[data],Tabela3[data]&lt;=Tabela2[[#This Row],[data]])),Tabela3[],2,FALSE)</f>
        <v>12</v>
      </c>
    </row>
    <row r="1442" spans="5:11" x14ac:dyDescent="0.35">
      <c r="E1442" s="4">
        <v>45784</v>
      </c>
      <c r="F1442" s="3">
        <v>2</v>
      </c>
      <c r="G1442" s="3">
        <v>50</v>
      </c>
      <c r="H1442" s="7" t="s">
        <v>43</v>
      </c>
      <c r="I1442" s="5">
        <f>VLOOKUP(H1442,Tabela1[],2,FALSE)*G1442</f>
        <v>0</v>
      </c>
      <c r="J1442" s="6" t="str">
        <f>IFERROR(G1442/VLOOKUP(H1442,Tabela1[],3,FALSE),"")</f>
        <v/>
      </c>
      <c r="K1442" s="11" cm="1">
        <f t="array" ref="K1442">VLOOKUP(MAX(_xlfn._xlws.FILTER(Tabela3[data],Tabela3[data]&lt;=Tabela2[[#This Row],[data]])),Tabela3[],2,FALSE)</f>
        <v>12</v>
      </c>
    </row>
    <row r="1443" spans="5:11" x14ac:dyDescent="0.35">
      <c r="E1443" s="4">
        <v>45784</v>
      </c>
      <c r="F1443" s="3">
        <v>3</v>
      </c>
      <c r="G1443" s="3">
        <v>112</v>
      </c>
      <c r="H1443" s="7" t="s">
        <v>31</v>
      </c>
      <c r="I1443" s="5">
        <f>VLOOKUP(H1443,Tabela1[],2,FALSE)*G1443</f>
        <v>0</v>
      </c>
      <c r="J1443" s="6" t="str">
        <f>IFERROR(G1443/VLOOKUP(H1443,Tabela1[],3,FALSE),"")</f>
        <v/>
      </c>
      <c r="K1443" s="11" cm="1">
        <f t="array" ref="K1443">VLOOKUP(MAX(_xlfn._xlws.FILTER(Tabela3[data],Tabela3[data]&lt;=Tabela2[[#This Row],[data]])),Tabela3[],2,FALSE)</f>
        <v>12</v>
      </c>
    </row>
    <row r="1444" spans="5:11" x14ac:dyDescent="0.35">
      <c r="E1444" s="4">
        <v>45784</v>
      </c>
      <c r="F1444" s="3">
        <v>3</v>
      </c>
      <c r="G1444" s="3">
        <v>62</v>
      </c>
      <c r="H1444" s="7" t="s">
        <v>43</v>
      </c>
      <c r="I1444" s="5">
        <f>VLOOKUP(H1444,Tabela1[],2,FALSE)*G1444</f>
        <v>0</v>
      </c>
      <c r="J1444" s="6" t="str">
        <f>IFERROR(G1444/VLOOKUP(H1444,Tabela1[],3,FALSE),"")</f>
        <v/>
      </c>
      <c r="K1444" s="11" cm="1">
        <f t="array" ref="K1444">VLOOKUP(MAX(_xlfn._xlws.FILTER(Tabela3[data],Tabela3[data]&lt;=Tabela2[[#This Row],[data]])),Tabela3[],2,FALSE)</f>
        <v>12</v>
      </c>
    </row>
    <row r="1445" spans="5:11" x14ac:dyDescent="0.35">
      <c r="E1445" s="4">
        <v>45784</v>
      </c>
      <c r="F1445" s="3">
        <v>3</v>
      </c>
      <c r="G1445" s="3">
        <v>17</v>
      </c>
      <c r="H1445" s="7" t="s">
        <v>47</v>
      </c>
      <c r="I1445" s="5">
        <f>VLOOKUP(H1445,Tabela1[],2,FALSE)*G1445</f>
        <v>0</v>
      </c>
      <c r="J1445" s="6" t="str">
        <f>IFERROR(G1445/VLOOKUP(H1445,Tabela1[],3,FALSE),"")</f>
        <v/>
      </c>
      <c r="K1445" s="11" cm="1">
        <f t="array" ref="K1445">VLOOKUP(MAX(_xlfn._xlws.FILTER(Tabela3[data],Tabela3[data]&lt;=Tabela2[[#This Row],[data]])),Tabela3[],2,FALSE)</f>
        <v>12</v>
      </c>
    </row>
    <row r="1446" spans="5:11" x14ac:dyDescent="0.35">
      <c r="E1446" s="4">
        <v>45784</v>
      </c>
      <c r="F1446" s="3">
        <v>3</v>
      </c>
      <c r="G1446" s="3">
        <v>200</v>
      </c>
      <c r="H1446" s="7" t="s">
        <v>33</v>
      </c>
      <c r="I1446" s="5">
        <f>VLOOKUP(H1446,Tabela1[],2,FALSE)*G1446</f>
        <v>0</v>
      </c>
      <c r="J1446" s="6" t="str">
        <f>IFERROR(G1446/VLOOKUP(H1446,Tabela1[],3,FALSE),"")</f>
        <v/>
      </c>
      <c r="K1446" s="11" cm="1">
        <f t="array" ref="K1446">VLOOKUP(MAX(_xlfn._xlws.FILTER(Tabela3[data],Tabela3[data]&lt;=Tabela2[[#This Row],[data]])),Tabela3[],2,FALSE)</f>
        <v>12</v>
      </c>
    </row>
    <row r="1447" spans="5:11" x14ac:dyDescent="0.35">
      <c r="E1447" s="4">
        <v>45785</v>
      </c>
      <c r="F1447" s="3">
        <v>1</v>
      </c>
      <c r="G1447" s="3">
        <v>48</v>
      </c>
      <c r="H1447" s="7" t="s">
        <v>33</v>
      </c>
      <c r="I1447" s="5">
        <f>VLOOKUP(H1447,Tabela1[],2,FALSE)*G1447</f>
        <v>0</v>
      </c>
      <c r="J1447" s="6" t="str">
        <f>IFERROR(G1447/VLOOKUP(H1447,Tabela1[],3,FALSE),"")</f>
        <v/>
      </c>
      <c r="K1447" s="11" cm="1">
        <f t="array" ref="K1447">VLOOKUP(MAX(_xlfn._xlws.FILTER(Tabela3[data],Tabela3[data]&lt;=Tabela2[[#This Row],[data]])),Tabela3[],2,FALSE)</f>
        <v>12</v>
      </c>
    </row>
    <row r="1448" spans="5:11" x14ac:dyDescent="0.35">
      <c r="E1448" s="4">
        <v>45785</v>
      </c>
      <c r="F1448" s="3">
        <v>2</v>
      </c>
      <c r="G1448" s="3">
        <v>100</v>
      </c>
      <c r="H1448" s="7" t="s">
        <v>117</v>
      </c>
      <c r="I1448" s="5">
        <f>VLOOKUP(H1448,Tabela1[],2,FALSE)*G1448</f>
        <v>0</v>
      </c>
      <c r="J1448" s="6" t="str">
        <f>IFERROR(G1448/VLOOKUP(H1448,Tabela1[],3,FALSE),"")</f>
        <v/>
      </c>
      <c r="K1448" s="11" cm="1">
        <f t="array" ref="K1448">VLOOKUP(MAX(_xlfn._xlws.FILTER(Tabela3[data],Tabela3[data]&lt;=Tabela2[[#This Row],[data]])),Tabela3[],2,FALSE)</f>
        <v>12</v>
      </c>
    </row>
    <row r="1449" spans="5:11" x14ac:dyDescent="0.35">
      <c r="E1449" s="4">
        <v>45785</v>
      </c>
      <c r="F1449" s="3">
        <v>3</v>
      </c>
      <c r="G1449" s="3">
        <v>152</v>
      </c>
      <c r="H1449" s="7" t="s">
        <v>33</v>
      </c>
      <c r="I1449" s="5">
        <f>VLOOKUP(H1449,Tabela1[],2,FALSE)*G1449</f>
        <v>0</v>
      </c>
      <c r="J1449" s="6" t="str">
        <f>IFERROR(G1449/VLOOKUP(H1449,Tabela1[],3,FALSE),"")</f>
        <v/>
      </c>
      <c r="K1449" s="11" cm="1">
        <f t="array" ref="K1449">VLOOKUP(MAX(_xlfn._xlws.FILTER(Tabela3[data],Tabela3[data]&lt;=Tabela2[[#This Row],[data]])),Tabela3[],2,FALSE)</f>
        <v>12</v>
      </c>
    </row>
    <row r="1450" spans="5:11" x14ac:dyDescent="0.35">
      <c r="E1450" s="4">
        <v>45785</v>
      </c>
      <c r="F1450" s="3">
        <v>3</v>
      </c>
      <c r="G1450" s="3">
        <v>150</v>
      </c>
      <c r="H1450" s="7" t="s">
        <v>30</v>
      </c>
      <c r="I1450" s="5">
        <f>VLOOKUP(H1450,Tabela1[],2,FALSE)*G1450</f>
        <v>0</v>
      </c>
      <c r="J1450" s="6" t="str">
        <f>IFERROR(G1450/VLOOKUP(H1450,Tabela1[],3,FALSE),"")</f>
        <v/>
      </c>
      <c r="K1450" s="11" cm="1">
        <f t="array" ref="K1450">VLOOKUP(MAX(_xlfn._xlws.FILTER(Tabela3[data],Tabela3[data]&lt;=Tabela2[[#This Row],[data]])),Tabela3[],2,FALSE)</f>
        <v>12</v>
      </c>
    </row>
    <row r="1451" spans="5:11" x14ac:dyDescent="0.35">
      <c r="E1451" s="4">
        <v>45786</v>
      </c>
      <c r="F1451" s="3">
        <v>2</v>
      </c>
      <c r="G1451" s="3">
        <v>4</v>
      </c>
      <c r="H1451" s="7" t="s">
        <v>86</v>
      </c>
      <c r="I1451" s="5">
        <f>VLOOKUP(H1451,Tabela1[],2,FALSE)*G1451</f>
        <v>0</v>
      </c>
      <c r="J1451" s="6" t="str">
        <f>IFERROR(G1451/VLOOKUP(H1451,Tabela1[],3,FALSE),"")</f>
        <v/>
      </c>
      <c r="K1451" s="11" cm="1">
        <f t="array" ref="K1451">VLOOKUP(MAX(_xlfn._xlws.FILTER(Tabela3[data],Tabela3[data]&lt;=Tabela2[[#This Row],[data]])),Tabela3[],2,FALSE)</f>
        <v>12</v>
      </c>
    </row>
    <row r="1452" spans="5:11" x14ac:dyDescent="0.35">
      <c r="E1452" s="4">
        <v>45786</v>
      </c>
      <c r="F1452" s="3">
        <v>2</v>
      </c>
      <c r="G1452" s="3">
        <v>100</v>
      </c>
      <c r="H1452" s="7" t="s">
        <v>84</v>
      </c>
      <c r="I1452" s="5">
        <f>VLOOKUP(H1452,Tabela1[],2,FALSE)*G1452</f>
        <v>0</v>
      </c>
      <c r="J1452" s="6" t="str">
        <f>IFERROR(G1452/VLOOKUP(H1452,Tabela1[],3,FALSE),"")</f>
        <v/>
      </c>
      <c r="K1452" s="11" cm="1">
        <f t="array" ref="K1452">VLOOKUP(MAX(_xlfn._xlws.FILTER(Tabela3[data],Tabela3[data]&lt;=Tabela2[[#This Row],[data]])),Tabela3[],2,FALSE)</f>
        <v>12</v>
      </c>
    </row>
    <row r="1453" spans="5:11" x14ac:dyDescent="0.35">
      <c r="E1453" s="4">
        <v>45786</v>
      </c>
      <c r="F1453" s="3">
        <v>3</v>
      </c>
      <c r="G1453" s="3">
        <v>253</v>
      </c>
      <c r="H1453" s="7" t="s">
        <v>30</v>
      </c>
      <c r="I1453" s="5">
        <f>VLOOKUP(H1453,Tabela1[],2,FALSE)*G1453</f>
        <v>0</v>
      </c>
      <c r="J1453" s="6" t="str">
        <f>IFERROR(G1453/VLOOKUP(H1453,Tabela1[],3,FALSE),"")</f>
        <v/>
      </c>
      <c r="K1453" s="11" cm="1">
        <f t="array" ref="K1453">VLOOKUP(MAX(_xlfn._xlws.FILTER(Tabela3[data],Tabela3[data]&lt;=Tabela2[[#This Row],[data]])),Tabela3[],2,FALSE)</f>
        <v>12</v>
      </c>
    </row>
    <row r="1454" spans="5:11" x14ac:dyDescent="0.35">
      <c r="E1454" s="4">
        <v>45786</v>
      </c>
      <c r="F1454" s="3">
        <v>3</v>
      </c>
      <c r="G1454" s="3">
        <v>150</v>
      </c>
      <c r="H1454" s="7" t="s">
        <v>27</v>
      </c>
      <c r="I1454" s="5">
        <f>VLOOKUP(H1454,Tabela1[],2,FALSE)*G1454</f>
        <v>0</v>
      </c>
      <c r="J1454" s="6" t="str">
        <f>IFERROR(G1454/VLOOKUP(H1454,Tabela1[],3,FALSE),"")</f>
        <v/>
      </c>
      <c r="K1454" s="11" cm="1">
        <f t="array" ref="K1454">VLOOKUP(MAX(_xlfn._xlws.FILTER(Tabela3[data],Tabela3[data]&lt;=Tabela2[[#This Row],[data]])),Tabela3[],2,FALSE)</f>
        <v>12</v>
      </c>
    </row>
    <row r="1455" spans="5:11" x14ac:dyDescent="0.35">
      <c r="E1455" s="4">
        <v>45787</v>
      </c>
      <c r="F1455" s="3">
        <v>1</v>
      </c>
      <c r="G1455" s="3">
        <v>4</v>
      </c>
      <c r="H1455" s="7" t="s">
        <v>86</v>
      </c>
      <c r="I1455" s="5">
        <f>VLOOKUP(H1455,Tabela1[],2,FALSE)*G1455</f>
        <v>0</v>
      </c>
      <c r="J1455" s="6" t="str">
        <f>IFERROR(G1455/VLOOKUP(H1455,Tabela1[],3,FALSE),"")</f>
        <v/>
      </c>
      <c r="K1455" s="11" cm="1">
        <f t="array" ref="K1455">VLOOKUP(MAX(_xlfn._xlws.FILTER(Tabela3[data],Tabela3[data]&lt;=Tabela2[[#This Row],[data]])),Tabela3[],2,FALSE)</f>
        <v>12</v>
      </c>
    </row>
    <row r="1456" spans="5:11" x14ac:dyDescent="0.35">
      <c r="E1456" s="4">
        <v>45787</v>
      </c>
      <c r="F1456" s="3">
        <v>1</v>
      </c>
      <c r="G1456" s="3">
        <v>112</v>
      </c>
      <c r="H1456" s="7" t="s">
        <v>27</v>
      </c>
      <c r="I1456" s="5">
        <f>VLOOKUP(H1456,Tabela1[],2,FALSE)*G1456</f>
        <v>0</v>
      </c>
      <c r="J1456" s="6" t="str">
        <f>IFERROR(G1456/VLOOKUP(H1456,Tabela1[],3,FALSE),"")</f>
        <v/>
      </c>
      <c r="K1456" s="11" cm="1">
        <f t="array" ref="K1456">VLOOKUP(MAX(_xlfn._xlws.FILTER(Tabela3[data],Tabela3[data]&lt;=Tabela2[[#This Row],[data]])),Tabela3[],2,FALSE)</f>
        <v>12</v>
      </c>
    </row>
    <row r="1457" spans="5:11" x14ac:dyDescent="0.35">
      <c r="E1457" s="4">
        <v>45787</v>
      </c>
      <c r="F1457" s="3">
        <v>2</v>
      </c>
      <c r="G1457" s="3">
        <v>100</v>
      </c>
      <c r="H1457" s="7" t="s">
        <v>117</v>
      </c>
      <c r="I1457" s="5">
        <f>VLOOKUP(H1457,Tabela1[],2,FALSE)*G1457</f>
        <v>0</v>
      </c>
      <c r="J1457" s="6" t="str">
        <f>IFERROR(G1457/VLOOKUP(H1457,Tabela1[],3,FALSE),"")</f>
        <v/>
      </c>
      <c r="K1457" s="11" cm="1">
        <f t="array" ref="K1457">VLOOKUP(MAX(_xlfn._xlws.FILTER(Tabela3[data],Tabela3[data]&lt;=Tabela2[[#This Row],[data]])),Tabela3[],2,FALSE)</f>
        <v>12</v>
      </c>
    </row>
    <row r="1458" spans="5:11" x14ac:dyDescent="0.35">
      <c r="E1458" s="4">
        <v>45787</v>
      </c>
      <c r="F1458" s="3">
        <v>3</v>
      </c>
      <c r="G1458" s="3">
        <v>142</v>
      </c>
      <c r="H1458" s="7" t="s">
        <v>27</v>
      </c>
      <c r="I1458" s="5">
        <f>VLOOKUP(H1458,Tabela1[],2,FALSE)*G1458</f>
        <v>0</v>
      </c>
      <c r="J1458" s="6" t="str">
        <f>IFERROR(G1458/VLOOKUP(H1458,Tabela1[],3,FALSE),"")</f>
        <v/>
      </c>
      <c r="K1458" s="11" cm="1">
        <f t="array" ref="K1458">VLOOKUP(MAX(_xlfn._xlws.FILTER(Tabela3[data],Tabela3[data]&lt;=Tabela2[[#This Row],[data]])),Tabela3[],2,FALSE)</f>
        <v>12</v>
      </c>
    </row>
    <row r="1459" spans="5:11" x14ac:dyDescent="0.35">
      <c r="E1459" s="4">
        <v>45787</v>
      </c>
      <c r="F1459" s="3">
        <v>3</v>
      </c>
      <c r="G1459" s="3">
        <v>150</v>
      </c>
      <c r="H1459" s="7" t="s">
        <v>85</v>
      </c>
      <c r="I1459" s="5">
        <f>VLOOKUP(H1459,Tabela1[],2,FALSE)*G1459</f>
        <v>0</v>
      </c>
      <c r="J1459" s="6" t="str">
        <f>IFERROR(G1459/VLOOKUP(H1459,Tabela1[],3,FALSE),"")</f>
        <v/>
      </c>
      <c r="K1459" s="11" cm="1">
        <f t="array" ref="K1459">VLOOKUP(MAX(_xlfn._xlws.FILTER(Tabela3[data],Tabela3[data]&lt;=Tabela2[[#This Row],[data]])),Tabela3[],2,FALSE)</f>
        <v>12</v>
      </c>
    </row>
    <row r="1460" spans="5:11" x14ac:dyDescent="0.35">
      <c r="E1460" s="4">
        <v>45788</v>
      </c>
      <c r="F1460" s="3">
        <v>1</v>
      </c>
      <c r="G1460" s="3">
        <v>3</v>
      </c>
      <c r="H1460" s="7" t="s">
        <v>86</v>
      </c>
      <c r="I1460" s="5">
        <f>VLOOKUP(H1460,Tabela1[],2,FALSE)*G1460</f>
        <v>0</v>
      </c>
      <c r="J1460" s="6" t="str">
        <f>IFERROR(G1460/VLOOKUP(H1460,Tabela1[],3,FALSE),"")</f>
        <v/>
      </c>
      <c r="K1460" s="11" cm="1">
        <f t="array" ref="K1460">VLOOKUP(MAX(_xlfn._xlws.FILTER(Tabela3[data],Tabela3[data]&lt;=Tabela2[[#This Row],[data]])),Tabela3[],2,FALSE)</f>
        <v>12</v>
      </c>
    </row>
    <row r="1461" spans="5:11" x14ac:dyDescent="0.35">
      <c r="E1461" s="4">
        <v>45788</v>
      </c>
      <c r="F1461" s="3">
        <v>1</v>
      </c>
      <c r="G1461" s="3">
        <v>123</v>
      </c>
      <c r="H1461" s="7" t="s">
        <v>26</v>
      </c>
      <c r="I1461" s="5">
        <f>VLOOKUP(H1461,Tabela1[],2,FALSE)*G1461</f>
        <v>0</v>
      </c>
      <c r="J1461" s="6">
        <f>IFERROR(G1461/VLOOKUP(H1461,Tabela1[],3,FALSE),"")</f>
        <v>0.50617283950617287</v>
      </c>
      <c r="K1461" s="11" cm="1">
        <f t="array" ref="K1461">VLOOKUP(MAX(_xlfn._xlws.FILTER(Tabela3[data],Tabela3[data]&lt;=Tabela2[[#This Row],[data]])),Tabela3[],2,FALSE)</f>
        <v>12</v>
      </c>
    </row>
    <row r="1462" spans="5:11" x14ac:dyDescent="0.35">
      <c r="E1462" s="4">
        <v>45788</v>
      </c>
      <c r="F1462" s="3">
        <v>1</v>
      </c>
      <c r="G1462" s="3">
        <v>135</v>
      </c>
      <c r="H1462" s="7" t="s">
        <v>73</v>
      </c>
      <c r="I1462" s="5">
        <f>VLOOKUP(H1462,Tabela1[],2,FALSE)*G1462</f>
        <v>0</v>
      </c>
      <c r="J1462" s="6" t="str">
        <f>IFERROR(G1462/VLOOKUP(H1462,Tabela1[],3,FALSE),"")</f>
        <v/>
      </c>
      <c r="K1462" s="11" cm="1">
        <f t="array" ref="K1462">VLOOKUP(MAX(_xlfn._xlws.FILTER(Tabela3[data],Tabela3[data]&lt;=Tabela2[[#This Row],[data]])),Tabela3[],2,FALSE)</f>
        <v>12</v>
      </c>
    </row>
    <row r="1463" spans="5:11" x14ac:dyDescent="0.35">
      <c r="E1463" s="4">
        <v>45788</v>
      </c>
      <c r="F1463" s="3">
        <v>2</v>
      </c>
      <c r="G1463" s="3">
        <v>100</v>
      </c>
      <c r="H1463" s="7" t="s">
        <v>107</v>
      </c>
      <c r="I1463" s="5">
        <f>VLOOKUP(H1463,Tabela1[],2,FALSE)*G1463</f>
        <v>0</v>
      </c>
      <c r="J1463" s="6" t="str">
        <f>IFERROR(G1463/VLOOKUP(H1463,Tabela1[],3,FALSE),"")</f>
        <v/>
      </c>
      <c r="K1463" s="11" cm="1">
        <f t="array" ref="K1463">VLOOKUP(MAX(_xlfn._xlws.FILTER(Tabela3[data],Tabela3[data]&lt;=Tabela2[[#This Row],[data]])),Tabela3[],2,FALSE)</f>
        <v>12</v>
      </c>
    </row>
    <row r="1464" spans="5:11" x14ac:dyDescent="0.35">
      <c r="E1464" s="4">
        <v>45788</v>
      </c>
      <c r="F1464" s="3">
        <v>3</v>
      </c>
      <c r="G1464" s="3">
        <v>122</v>
      </c>
      <c r="H1464" s="7" t="s">
        <v>26</v>
      </c>
      <c r="I1464" s="5">
        <f>VLOOKUP(H1464,Tabela1[],2,FALSE)*G1464</f>
        <v>0</v>
      </c>
      <c r="J1464" s="6">
        <f>IFERROR(G1464/VLOOKUP(H1464,Tabela1[],3,FALSE),"")</f>
        <v>0.50205761316872433</v>
      </c>
      <c r="K1464" s="11" cm="1">
        <f t="array" ref="K1464">VLOOKUP(MAX(_xlfn._xlws.FILTER(Tabela3[data],Tabela3[data]&lt;=Tabela2[[#This Row],[data]])),Tabela3[],2,FALSE)</f>
        <v>12</v>
      </c>
    </row>
    <row r="1465" spans="5:11" x14ac:dyDescent="0.35">
      <c r="E1465" s="4">
        <v>45788</v>
      </c>
      <c r="F1465" s="3">
        <v>3</v>
      </c>
      <c r="G1465" s="3">
        <v>50</v>
      </c>
      <c r="H1465" s="7" t="s">
        <v>85</v>
      </c>
      <c r="I1465" s="5">
        <f>VLOOKUP(H1465,Tabela1[],2,FALSE)*G1465</f>
        <v>0</v>
      </c>
      <c r="J1465" s="6" t="str">
        <f>IFERROR(G1465/VLOOKUP(H1465,Tabela1[],3,FALSE),"")</f>
        <v/>
      </c>
      <c r="K1465" s="11" cm="1">
        <f t="array" ref="K1465">VLOOKUP(MAX(_xlfn._xlws.FILTER(Tabela3[data],Tabela3[data]&lt;=Tabela2[[#This Row],[data]])),Tabela3[],2,FALSE)</f>
        <v>12</v>
      </c>
    </row>
    <row r="1466" spans="5:11" x14ac:dyDescent="0.35">
      <c r="E1466" s="4">
        <v>45789</v>
      </c>
      <c r="F1466" s="3">
        <v>1</v>
      </c>
      <c r="G1466" s="3">
        <v>96</v>
      </c>
      <c r="H1466" s="7" t="s">
        <v>26</v>
      </c>
      <c r="I1466" s="5">
        <f>VLOOKUP(H1466,Tabela1[],2,FALSE)*G1466</f>
        <v>0</v>
      </c>
      <c r="J1466" s="6">
        <f>IFERROR(G1466/VLOOKUP(H1466,Tabela1[],3,FALSE),"")</f>
        <v>0.39506172839506171</v>
      </c>
      <c r="K1466" s="11" cm="1">
        <f t="array" ref="K1466">VLOOKUP(MAX(_xlfn._xlws.FILTER(Tabela3[data],Tabela3[data]&lt;=Tabela2[[#This Row],[data]])),Tabela3[],2,FALSE)</f>
        <v>12</v>
      </c>
    </row>
    <row r="1467" spans="5:11" x14ac:dyDescent="0.35">
      <c r="E1467" s="4">
        <v>45789</v>
      </c>
      <c r="F1467" s="3">
        <v>1</v>
      </c>
      <c r="G1467" s="3">
        <v>50</v>
      </c>
      <c r="H1467" s="7" t="s">
        <v>85</v>
      </c>
      <c r="I1467" s="5">
        <f>VLOOKUP(H1467,Tabela1[],2,FALSE)*G1467</f>
        <v>0</v>
      </c>
      <c r="J1467" s="6" t="str">
        <f>IFERROR(G1467/VLOOKUP(H1467,Tabela1[],3,FALSE),"")</f>
        <v/>
      </c>
      <c r="K1467" s="11" cm="1">
        <f t="array" ref="K1467">VLOOKUP(MAX(_xlfn._xlws.FILTER(Tabela3[data],Tabela3[data]&lt;=Tabela2[[#This Row],[data]])),Tabela3[],2,FALSE)</f>
        <v>12</v>
      </c>
    </row>
    <row r="1468" spans="5:11" x14ac:dyDescent="0.35">
      <c r="E1468" s="4">
        <v>45789</v>
      </c>
      <c r="F1468" s="3">
        <v>2</v>
      </c>
      <c r="G1468" s="3">
        <v>2</v>
      </c>
      <c r="H1468" s="7" t="s">
        <v>86</v>
      </c>
      <c r="I1468" s="5">
        <f>VLOOKUP(H1468,Tabela1[],2,FALSE)*G1468</f>
        <v>0</v>
      </c>
      <c r="J1468" s="6" t="str">
        <f>IFERROR(G1468/VLOOKUP(H1468,Tabela1[],3,FALSE),"")</f>
        <v/>
      </c>
      <c r="K1468" s="11" cm="1">
        <f t="array" ref="K1468">VLOOKUP(MAX(_xlfn._xlws.FILTER(Tabela3[data],Tabela3[data]&lt;=Tabela2[[#This Row],[data]])),Tabela3[],2,FALSE)</f>
        <v>12</v>
      </c>
    </row>
    <row r="1469" spans="5:11" x14ac:dyDescent="0.35">
      <c r="E1469" s="4">
        <v>45789</v>
      </c>
      <c r="F1469" s="3">
        <v>2</v>
      </c>
      <c r="G1469" s="3">
        <v>100</v>
      </c>
      <c r="H1469" s="7" t="s">
        <v>84</v>
      </c>
      <c r="I1469" s="5">
        <f>VLOOKUP(H1469,Tabela1[],2,FALSE)*G1469</f>
        <v>0</v>
      </c>
      <c r="J1469" s="6" t="str">
        <f>IFERROR(G1469/VLOOKUP(H1469,Tabela1[],3,FALSE),"")</f>
        <v/>
      </c>
      <c r="K1469" s="11" cm="1">
        <f t="array" ref="K1469">VLOOKUP(MAX(_xlfn._xlws.FILTER(Tabela3[data],Tabela3[data]&lt;=Tabela2[[#This Row],[data]])),Tabela3[],2,FALSE)</f>
        <v>12</v>
      </c>
    </row>
    <row r="1470" spans="5:11" x14ac:dyDescent="0.35">
      <c r="E1470" s="4">
        <v>45789</v>
      </c>
      <c r="F1470" s="3">
        <v>3</v>
      </c>
      <c r="G1470" s="3">
        <v>3</v>
      </c>
      <c r="H1470" s="7" t="s">
        <v>86</v>
      </c>
      <c r="I1470" s="5">
        <f>VLOOKUP(H1470,Tabela1[],2,FALSE)*G1470</f>
        <v>0</v>
      </c>
      <c r="J1470" s="6" t="str">
        <f>IFERROR(G1470/VLOOKUP(H1470,Tabela1[],3,FALSE),"")</f>
        <v/>
      </c>
      <c r="K1470" s="11" cm="1">
        <f t="array" ref="K1470">VLOOKUP(MAX(_xlfn._xlws.FILTER(Tabela3[data],Tabela3[data]&lt;=Tabela2[[#This Row],[data]])),Tabela3[],2,FALSE)</f>
        <v>12</v>
      </c>
    </row>
    <row r="1471" spans="5:11" x14ac:dyDescent="0.35">
      <c r="E1471" s="4">
        <v>45789</v>
      </c>
      <c r="F1471" s="3">
        <v>3</v>
      </c>
      <c r="G1471" s="3">
        <v>52</v>
      </c>
      <c r="H1471" s="7" t="s">
        <v>26</v>
      </c>
      <c r="I1471" s="5">
        <f>VLOOKUP(H1471,Tabela1[],2,FALSE)*G1471</f>
        <v>0</v>
      </c>
      <c r="J1471" s="6">
        <f>IFERROR(G1471/VLOOKUP(H1471,Tabela1[],3,FALSE),"")</f>
        <v>0.2139917695473251</v>
      </c>
      <c r="K1471" s="11" cm="1">
        <f t="array" ref="K1471">VLOOKUP(MAX(_xlfn._xlws.FILTER(Tabela3[data],Tabela3[data]&lt;=Tabela2[[#This Row],[data]])),Tabela3[],2,FALSE)</f>
        <v>12</v>
      </c>
    </row>
    <row r="1472" spans="5:11" x14ac:dyDescent="0.35">
      <c r="E1472" s="4">
        <v>45789</v>
      </c>
      <c r="F1472" s="3">
        <v>3</v>
      </c>
      <c r="G1472" s="3">
        <v>19</v>
      </c>
      <c r="H1472" s="7" t="s">
        <v>66</v>
      </c>
      <c r="I1472" s="5">
        <f>VLOOKUP(H1472,Tabela1[],2,FALSE)*G1472</f>
        <v>0</v>
      </c>
      <c r="J1472" s="6" t="str">
        <f>IFERROR(G1472/VLOOKUP(H1472,Tabela1[],3,FALSE),"")</f>
        <v/>
      </c>
      <c r="K1472" s="11" cm="1">
        <f t="array" ref="K1472">VLOOKUP(MAX(_xlfn._xlws.FILTER(Tabela3[data],Tabela3[data]&lt;=Tabela2[[#This Row],[data]])),Tabela3[],2,FALSE)</f>
        <v>12</v>
      </c>
    </row>
    <row r="1473" spans="5:11" x14ac:dyDescent="0.35">
      <c r="E1473" s="4">
        <v>45789</v>
      </c>
      <c r="F1473" s="3">
        <v>3</v>
      </c>
      <c r="G1473" s="3">
        <v>200</v>
      </c>
      <c r="H1473" s="7" t="s">
        <v>34</v>
      </c>
      <c r="I1473" s="5">
        <f>VLOOKUP(H1473,Tabela1[],2,FALSE)*G1473</f>
        <v>0</v>
      </c>
      <c r="J1473" s="6" t="str">
        <f>IFERROR(G1473/VLOOKUP(H1473,Tabela1[],3,FALSE),"")</f>
        <v/>
      </c>
      <c r="K1473" s="11" cm="1">
        <f t="array" ref="K1473">VLOOKUP(MAX(_xlfn._xlws.FILTER(Tabela3[data],Tabela3[data]&lt;=Tabela2[[#This Row],[data]])),Tabela3[],2,FALSE)</f>
        <v>12</v>
      </c>
    </row>
    <row r="1474" spans="5:11" x14ac:dyDescent="0.35">
      <c r="E1474" s="4">
        <v>45790</v>
      </c>
      <c r="F1474" s="3">
        <v>1</v>
      </c>
      <c r="G1474" s="3">
        <v>40</v>
      </c>
      <c r="H1474" s="7" t="s">
        <v>34</v>
      </c>
      <c r="I1474" s="5">
        <f>VLOOKUP(H1474,Tabela1[],2,FALSE)*G1474</f>
        <v>0</v>
      </c>
      <c r="J1474" s="6" t="str">
        <f>IFERROR(G1474/VLOOKUP(H1474,Tabela1[],3,FALSE),"")</f>
        <v/>
      </c>
      <c r="K1474" s="11" cm="1">
        <f t="array" ref="K1474">VLOOKUP(MAX(_xlfn._xlws.FILTER(Tabela3[data],Tabela3[data]&lt;=Tabela2[[#This Row],[data]])),Tabela3[],2,FALSE)</f>
        <v>12</v>
      </c>
    </row>
    <row r="1475" spans="5:11" x14ac:dyDescent="0.35">
      <c r="E1475" s="4">
        <v>45790</v>
      </c>
      <c r="F1475" s="3">
        <v>1</v>
      </c>
      <c r="G1475" s="3">
        <v>10</v>
      </c>
      <c r="H1475" s="7" t="s">
        <v>54</v>
      </c>
      <c r="I1475" s="5">
        <f>VLOOKUP(H1475,Tabela1[],2,FALSE)*G1475</f>
        <v>0</v>
      </c>
      <c r="J1475" s="6" t="str">
        <f>IFERROR(G1475/VLOOKUP(H1475,Tabela1[],3,FALSE),"")</f>
        <v/>
      </c>
      <c r="K1475" s="11" cm="1">
        <f t="array" ref="K1475">VLOOKUP(MAX(_xlfn._xlws.FILTER(Tabela3[data],Tabela3[data]&lt;=Tabela2[[#This Row],[data]])),Tabela3[],2,FALSE)</f>
        <v>12</v>
      </c>
    </row>
    <row r="1476" spans="5:11" x14ac:dyDescent="0.35">
      <c r="E1476" s="4">
        <v>45790</v>
      </c>
      <c r="F1476" s="3">
        <v>2</v>
      </c>
      <c r="G1476" s="3">
        <v>100</v>
      </c>
      <c r="H1476" s="7" t="s">
        <v>117</v>
      </c>
      <c r="I1476" s="5">
        <f>VLOOKUP(H1476,Tabela1[],2,FALSE)*G1476</f>
        <v>0</v>
      </c>
      <c r="J1476" s="6" t="str">
        <f>IFERROR(G1476/VLOOKUP(H1476,Tabela1[],3,FALSE),"")</f>
        <v/>
      </c>
      <c r="K1476" s="11" cm="1">
        <f t="array" ref="K1476">VLOOKUP(MAX(_xlfn._xlws.FILTER(Tabela3[data],Tabela3[data]&lt;=Tabela2[[#This Row],[data]])),Tabela3[],2,FALSE)</f>
        <v>12</v>
      </c>
    </row>
    <row r="1477" spans="5:11" x14ac:dyDescent="0.35">
      <c r="E1477" s="4">
        <v>45790</v>
      </c>
      <c r="F1477" s="3">
        <v>2</v>
      </c>
      <c r="G1477" s="3">
        <v>2</v>
      </c>
      <c r="H1477" s="7" t="s">
        <v>86</v>
      </c>
      <c r="I1477" s="5">
        <f>VLOOKUP(H1477,Tabela1[],2,FALSE)*G1477</f>
        <v>0</v>
      </c>
      <c r="J1477" s="6" t="str">
        <f>IFERROR(G1477/VLOOKUP(H1477,Tabela1[],3,FALSE),"")</f>
        <v/>
      </c>
      <c r="K1477" s="11" cm="1">
        <f t="array" ref="K1477">VLOOKUP(MAX(_xlfn._xlws.FILTER(Tabela3[data],Tabela3[data]&lt;=Tabela2[[#This Row],[data]])),Tabela3[],2,FALSE)</f>
        <v>12</v>
      </c>
    </row>
    <row r="1478" spans="5:11" x14ac:dyDescent="0.35">
      <c r="E1478" s="4">
        <v>45790</v>
      </c>
      <c r="F1478" s="3">
        <v>3</v>
      </c>
      <c r="G1478" s="3">
        <v>2</v>
      </c>
      <c r="H1478" s="7" t="s">
        <v>86</v>
      </c>
      <c r="I1478" s="5">
        <f>VLOOKUP(H1478,Tabela1[],2,FALSE)*G1478</f>
        <v>0</v>
      </c>
      <c r="J1478" s="6" t="str">
        <f>IFERROR(G1478/VLOOKUP(H1478,Tabela1[],3,FALSE),"")</f>
        <v/>
      </c>
      <c r="K1478" s="11" cm="1">
        <f t="array" ref="K1478">VLOOKUP(MAX(_xlfn._xlws.FILTER(Tabela3[data],Tabela3[data]&lt;=Tabela2[[#This Row],[data]])),Tabela3[],2,FALSE)</f>
        <v>12</v>
      </c>
    </row>
    <row r="1479" spans="5:11" x14ac:dyDescent="0.35">
      <c r="E1479" s="4">
        <v>45790</v>
      </c>
      <c r="F1479" s="3">
        <v>3</v>
      </c>
      <c r="G1479" s="3">
        <v>168</v>
      </c>
      <c r="H1479" s="7" t="s">
        <v>34</v>
      </c>
      <c r="I1479" s="5">
        <f>VLOOKUP(H1479,Tabela1[],2,FALSE)*G1479</f>
        <v>0</v>
      </c>
      <c r="J1479" s="6" t="str">
        <f>IFERROR(G1479/VLOOKUP(H1479,Tabela1[],3,FALSE),"")</f>
        <v/>
      </c>
      <c r="K1479" s="11" cm="1">
        <f t="array" ref="K1479">VLOOKUP(MAX(_xlfn._xlws.FILTER(Tabela3[data],Tabela3[data]&lt;=Tabela2[[#This Row],[data]])),Tabela3[],2,FALSE)</f>
        <v>12</v>
      </c>
    </row>
    <row r="1480" spans="5:11" x14ac:dyDescent="0.35">
      <c r="E1480" s="4">
        <v>45790</v>
      </c>
      <c r="F1480" s="3">
        <v>3</v>
      </c>
      <c r="G1480" s="3">
        <v>100</v>
      </c>
      <c r="H1480" s="7" t="s">
        <v>12</v>
      </c>
      <c r="I1480" s="5">
        <f>VLOOKUP(H1480,Tabela1[],2,FALSE)*G1480</f>
        <v>0</v>
      </c>
      <c r="J1480" s="6">
        <f>IFERROR(G1480/VLOOKUP(H1480,Tabela1[],3,FALSE),"")</f>
        <v>0.54249547920434005</v>
      </c>
      <c r="K1480" s="11" cm="1">
        <f t="array" ref="K1480">VLOOKUP(MAX(_xlfn._xlws.FILTER(Tabela3[data],Tabela3[data]&lt;=Tabela2[[#This Row],[data]])),Tabela3[],2,FALSE)</f>
        <v>12</v>
      </c>
    </row>
    <row r="1481" spans="5:11" x14ac:dyDescent="0.35">
      <c r="E1481" s="4">
        <v>45790</v>
      </c>
      <c r="F1481" s="3">
        <v>3</v>
      </c>
      <c r="G1481" s="3">
        <v>20</v>
      </c>
      <c r="H1481" s="7" t="s">
        <v>54</v>
      </c>
      <c r="I1481" s="5">
        <f>VLOOKUP(H1481,Tabela1[],2,FALSE)*G1481</f>
        <v>0</v>
      </c>
      <c r="J1481" s="6" t="str">
        <f>IFERROR(G1481/VLOOKUP(H1481,Tabela1[],3,FALSE),"")</f>
        <v/>
      </c>
      <c r="K1481" s="11" cm="1">
        <f t="array" ref="K1481">VLOOKUP(MAX(_xlfn._xlws.FILTER(Tabela3[data],Tabela3[data]&lt;=Tabela2[[#This Row],[data]])),Tabela3[],2,FALSE)</f>
        <v>12</v>
      </c>
    </row>
    <row r="1482" spans="5:11" x14ac:dyDescent="0.35">
      <c r="E1482" s="4">
        <v>45791</v>
      </c>
      <c r="F1482" s="3">
        <v>1</v>
      </c>
      <c r="G1482" s="3">
        <v>1</v>
      </c>
      <c r="H1482" s="7" t="s">
        <v>86</v>
      </c>
      <c r="I1482" s="5">
        <f>VLOOKUP(H1482,Tabela1[],2,FALSE)*G1482</f>
        <v>0</v>
      </c>
      <c r="J1482" s="6" t="str">
        <f>IFERROR(G1482/VLOOKUP(H1482,Tabela1[],3,FALSE),"")</f>
        <v/>
      </c>
      <c r="K1482" s="11" cm="1">
        <f t="array" ref="K1482">VLOOKUP(MAX(_xlfn._xlws.FILTER(Tabela3[data],Tabela3[data]&lt;=Tabela2[[#This Row],[data]])),Tabela3[],2,FALSE)</f>
        <v>12</v>
      </c>
    </row>
    <row r="1483" spans="5:11" x14ac:dyDescent="0.35">
      <c r="E1483" s="4">
        <v>45791</v>
      </c>
      <c r="F1483" s="3">
        <v>1</v>
      </c>
      <c r="G1483" s="3">
        <v>100</v>
      </c>
      <c r="H1483" s="7" t="s">
        <v>12</v>
      </c>
      <c r="I1483" s="5">
        <f>VLOOKUP(H1483,Tabela1[],2,FALSE)*G1483</f>
        <v>0</v>
      </c>
      <c r="J1483" s="6">
        <f>IFERROR(G1483/VLOOKUP(H1483,Tabela1[],3,FALSE),"")</f>
        <v>0.54249547920434005</v>
      </c>
      <c r="K1483" s="11" cm="1">
        <f t="array" ref="K1483">VLOOKUP(MAX(_xlfn._xlws.FILTER(Tabela3[data],Tabela3[data]&lt;=Tabela2[[#This Row],[data]])),Tabela3[],2,FALSE)</f>
        <v>12</v>
      </c>
    </row>
    <row r="1484" spans="5:11" x14ac:dyDescent="0.35">
      <c r="E1484" s="4">
        <v>45791</v>
      </c>
      <c r="F1484" s="3">
        <v>2</v>
      </c>
      <c r="G1484" s="3">
        <v>14</v>
      </c>
      <c r="H1484" s="7" t="s">
        <v>78</v>
      </c>
      <c r="I1484" s="5">
        <f>VLOOKUP(H1484,Tabela1[],2,FALSE)*G1484</f>
        <v>0</v>
      </c>
      <c r="J1484" s="6" t="str">
        <f>IFERROR(G1484/VLOOKUP(H1484,Tabela1[],3,FALSE),"")</f>
        <v/>
      </c>
      <c r="K1484" s="11" cm="1">
        <f t="array" ref="K1484">VLOOKUP(MAX(_xlfn._xlws.FILTER(Tabela3[data],Tabela3[data]&lt;=Tabela2[[#This Row],[data]])),Tabela3[],2,FALSE)</f>
        <v>12</v>
      </c>
    </row>
    <row r="1485" spans="5:11" x14ac:dyDescent="0.35">
      <c r="E1485" s="4">
        <v>45791</v>
      </c>
      <c r="F1485" s="3">
        <v>2</v>
      </c>
      <c r="G1485" s="3">
        <v>2</v>
      </c>
      <c r="H1485" s="7" t="s">
        <v>86</v>
      </c>
      <c r="I1485" s="5">
        <f>VLOOKUP(H1485,Tabela1[],2,FALSE)*G1485</f>
        <v>0</v>
      </c>
      <c r="J1485" s="6" t="str">
        <f>IFERROR(G1485/VLOOKUP(H1485,Tabela1[],3,FALSE),"")</f>
        <v/>
      </c>
      <c r="K1485" s="11" cm="1">
        <f t="array" ref="K1485">VLOOKUP(MAX(_xlfn._xlws.FILTER(Tabela3[data],Tabela3[data]&lt;=Tabela2[[#This Row],[data]])),Tabela3[],2,FALSE)</f>
        <v>12</v>
      </c>
    </row>
    <row r="1486" spans="5:11" x14ac:dyDescent="0.35">
      <c r="E1486" s="4">
        <v>45791</v>
      </c>
      <c r="F1486" s="3">
        <v>2</v>
      </c>
      <c r="G1486" s="3">
        <v>100</v>
      </c>
      <c r="H1486" s="7" t="s">
        <v>84</v>
      </c>
      <c r="I1486" s="5">
        <f>VLOOKUP(H1486,Tabela1[],2,FALSE)*G1486</f>
        <v>0</v>
      </c>
      <c r="J1486" s="6" t="str">
        <f>IFERROR(G1486/VLOOKUP(H1486,Tabela1[],3,FALSE),"")</f>
        <v/>
      </c>
      <c r="K1486" s="11" cm="1">
        <f t="array" ref="K1486">VLOOKUP(MAX(_xlfn._xlws.FILTER(Tabela3[data],Tabela3[data]&lt;=Tabela2[[#This Row],[data]])),Tabela3[],2,FALSE)</f>
        <v>12</v>
      </c>
    </row>
    <row r="1487" spans="5:11" x14ac:dyDescent="0.35">
      <c r="E1487" s="4">
        <v>45791</v>
      </c>
      <c r="F1487" s="3">
        <v>3</v>
      </c>
      <c r="G1487" s="3">
        <v>3</v>
      </c>
      <c r="H1487" s="7" t="s">
        <v>86</v>
      </c>
      <c r="I1487" s="5">
        <f>VLOOKUP(H1487,Tabela1[],2,FALSE)*G1487</f>
        <v>0</v>
      </c>
      <c r="J1487" s="6" t="str">
        <f>IFERROR(G1487/VLOOKUP(H1487,Tabela1[],3,FALSE),"")</f>
        <v/>
      </c>
      <c r="K1487" s="11" cm="1">
        <f t="array" ref="K1487">VLOOKUP(MAX(_xlfn._xlws.FILTER(Tabela3[data],Tabela3[data]&lt;=Tabela2[[#This Row],[data]])),Tabela3[],2,FALSE)</f>
        <v>12</v>
      </c>
    </row>
    <row r="1488" spans="5:11" x14ac:dyDescent="0.35">
      <c r="E1488" s="4">
        <v>45791</v>
      </c>
      <c r="F1488" s="3">
        <v>3</v>
      </c>
      <c r="G1488" s="3">
        <v>100</v>
      </c>
      <c r="H1488" s="7" t="s">
        <v>12</v>
      </c>
      <c r="I1488" s="5">
        <f>VLOOKUP(H1488,Tabela1[],2,FALSE)*G1488</f>
        <v>0</v>
      </c>
      <c r="J1488" s="6">
        <f>IFERROR(G1488/VLOOKUP(H1488,Tabela1[],3,FALSE),"")</f>
        <v>0.54249547920434005</v>
      </c>
      <c r="K1488" s="11" cm="1">
        <f t="array" ref="K1488">VLOOKUP(MAX(_xlfn._xlws.FILTER(Tabela3[data],Tabela3[data]&lt;=Tabela2[[#This Row],[data]])),Tabela3[],2,FALSE)</f>
        <v>12</v>
      </c>
    </row>
    <row r="1489" spans="5:11" x14ac:dyDescent="0.35">
      <c r="E1489" s="4">
        <v>45791</v>
      </c>
      <c r="F1489" s="3">
        <v>3</v>
      </c>
      <c r="G1489" s="3">
        <v>85</v>
      </c>
      <c r="H1489" s="7" t="s">
        <v>43</v>
      </c>
      <c r="I1489" s="5">
        <f>VLOOKUP(H1489,Tabela1[],2,FALSE)*G1489</f>
        <v>0</v>
      </c>
      <c r="J1489" s="6" t="str">
        <f>IFERROR(G1489/VLOOKUP(H1489,Tabela1[],3,FALSE),"")</f>
        <v/>
      </c>
      <c r="K1489" s="11" cm="1">
        <f t="array" ref="K1489">VLOOKUP(MAX(_xlfn._xlws.FILTER(Tabela3[data],Tabela3[data]&lt;=Tabela2[[#This Row],[data]])),Tabela3[],2,FALSE)</f>
        <v>12</v>
      </c>
    </row>
    <row r="1490" spans="5:11" x14ac:dyDescent="0.35">
      <c r="E1490" s="4">
        <v>45792</v>
      </c>
      <c r="F1490" s="3">
        <v>1</v>
      </c>
      <c r="G1490" s="3">
        <v>106</v>
      </c>
      <c r="H1490" s="7" t="s">
        <v>12</v>
      </c>
      <c r="I1490" s="5">
        <f>VLOOKUP(H1490,Tabela1[],2,FALSE)*G1490</f>
        <v>0</v>
      </c>
      <c r="J1490" s="6">
        <f>IFERROR(G1490/VLOOKUP(H1490,Tabela1[],3,FALSE),"")</f>
        <v>0.57504520795660041</v>
      </c>
      <c r="K1490" s="11" cm="1">
        <f t="array" ref="K1490">VLOOKUP(MAX(_xlfn._xlws.FILTER(Tabela3[data],Tabela3[data]&lt;=Tabela2[[#This Row],[data]])),Tabela3[],2,FALSE)</f>
        <v>12</v>
      </c>
    </row>
    <row r="1491" spans="5:11" x14ac:dyDescent="0.35">
      <c r="E1491" s="4">
        <v>45792</v>
      </c>
      <c r="F1491" s="3">
        <v>1</v>
      </c>
      <c r="G1491" s="3">
        <v>85</v>
      </c>
      <c r="H1491" s="7" t="s">
        <v>43</v>
      </c>
      <c r="I1491" s="5">
        <f>VLOOKUP(H1491,Tabela1[],2,FALSE)*G1491</f>
        <v>0</v>
      </c>
      <c r="J1491" s="6" t="str">
        <f>IFERROR(G1491/VLOOKUP(H1491,Tabela1[],3,FALSE),"")</f>
        <v/>
      </c>
      <c r="K1491" s="11" cm="1">
        <f t="array" ref="K1491">VLOOKUP(MAX(_xlfn._xlws.FILTER(Tabela3[data],Tabela3[data]&lt;=Tabela2[[#This Row],[data]])),Tabela3[],2,FALSE)</f>
        <v>12</v>
      </c>
    </row>
    <row r="1492" spans="5:11" x14ac:dyDescent="0.35">
      <c r="E1492" s="4">
        <v>45792</v>
      </c>
      <c r="F1492" s="3">
        <v>1</v>
      </c>
      <c r="G1492" s="3">
        <v>2</v>
      </c>
      <c r="H1492" s="7" t="s">
        <v>86</v>
      </c>
      <c r="I1492" s="5">
        <f>VLOOKUP(H1492,Tabela1[],2,FALSE)*G1492</f>
        <v>0</v>
      </c>
      <c r="J1492" s="6" t="str">
        <f>IFERROR(G1492/VLOOKUP(H1492,Tabela1[],3,FALSE),"")</f>
        <v/>
      </c>
      <c r="K1492" s="11" cm="1">
        <f t="array" ref="K1492">VLOOKUP(MAX(_xlfn._xlws.FILTER(Tabela3[data],Tabela3[data]&lt;=Tabela2[[#This Row],[data]])),Tabela3[],2,FALSE)</f>
        <v>12</v>
      </c>
    </row>
    <row r="1493" spans="5:11" x14ac:dyDescent="0.35">
      <c r="E1493" s="4">
        <v>45792</v>
      </c>
      <c r="F1493" s="3">
        <v>2</v>
      </c>
      <c r="G1493" s="3">
        <v>72</v>
      </c>
      <c r="H1493" s="7" t="s">
        <v>117</v>
      </c>
      <c r="I1493" s="5">
        <f>VLOOKUP(H1493,Tabela1[],2,FALSE)*G1493</f>
        <v>0</v>
      </c>
      <c r="J1493" s="6" t="str">
        <f>IFERROR(G1493/VLOOKUP(H1493,Tabela1[],3,FALSE),"")</f>
        <v/>
      </c>
      <c r="K1493" s="11" cm="1">
        <f t="array" ref="K1493">VLOOKUP(MAX(_xlfn._xlws.FILTER(Tabela3[data],Tabela3[data]&lt;=Tabela2[[#This Row],[data]])),Tabela3[],2,FALSE)</f>
        <v>12</v>
      </c>
    </row>
    <row r="1494" spans="5:11" x14ac:dyDescent="0.35">
      <c r="E1494" s="4">
        <v>45792</v>
      </c>
      <c r="F1494" s="3">
        <v>2</v>
      </c>
      <c r="G1494" s="3">
        <v>2</v>
      </c>
      <c r="H1494" s="7" t="s">
        <v>86</v>
      </c>
      <c r="I1494" s="5">
        <f>VLOOKUP(H1494,Tabela1[],2,FALSE)*G1494</f>
        <v>0</v>
      </c>
      <c r="J1494" s="6" t="str">
        <f>IFERROR(G1494/VLOOKUP(H1494,Tabela1[],3,FALSE),"")</f>
        <v/>
      </c>
      <c r="K1494" s="11" cm="1">
        <f t="array" ref="K1494">VLOOKUP(MAX(_xlfn._xlws.FILTER(Tabela3[data],Tabela3[data]&lt;=Tabela2[[#This Row],[data]])),Tabela3[],2,FALSE)</f>
        <v>12</v>
      </c>
    </row>
    <row r="1495" spans="5:11" x14ac:dyDescent="0.35">
      <c r="E1495" s="4">
        <v>45792</v>
      </c>
      <c r="F1495" s="3">
        <v>2</v>
      </c>
      <c r="G1495" s="3">
        <v>22</v>
      </c>
      <c r="H1495" s="7" t="s">
        <v>73</v>
      </c>
      <c r="I1495" s="5">
        <f>VLOOKUP(H1495,Tabela1[],2,FALSE)*G1495</f>
        <v>0</v>
      </c>
      <c r="J1495" s="6" t="str">
        <f>IFERROR(G1495/VLOOKUP(H1495,Tabela1[],3,FALSE),"")</f>
        <v/>
      </c>
      <c r="K1495" s="11" cm="1">
        <f t="array" ref="K1495">VLOOKUP(MAX(_xlfn._xlws.FILTER(Tabela3[data],Tabela3[data]&lt;=Tabela2[[#This Row],[data]])),Tabela3[],2,FALSE)</f>
        <v>12</v>
      </c>
    </row>
    <row r="1496" spans="5:11" x14ac:dyDescent="0.35">
      <c r="E1496" s="4">
        <v>45792</v>
      </c>
      <c r="F1496" s="3">
        <v>3</v>
      </c>
      <c r="G1496" s="3">
        <v>4</v>
      </c>
      <c r="H1496" s="7" t="s">
        <v>86</v>
      </c>
      <c r="I1496" s="5">
        <f>VLOOKUP(H1496,Tabela1[],2,FALSE)*G1496</f>
        <v>0</v>
      </c>
      <c r="J1496" s="6" t="str">
        <f>IFERROR(G1496/VLOOKUP(H1496,Tabela1[],3,FALSE),"")</f>
        <v/>
      </c>
      <c r="K1496" s="11" cm="1">
        <f t="array" ref="K1496">VLOOKUP(MAX(_xlfn._xlws.FILTER(Tabela3[data],Tabela3[data]&lt;=Tabela2[[#This Row],[data]])),Tabela3[],2,FALSE)</f>
        <v>12</v>
      </c>
    </row>
    <row r="1497" spans="5:11" x14ac:dyDescent="0.35">
      <c r="E1497" s="4">
        <v>45792</v>
      </c>
      <c r="F1497" s="3">
        <v>3</v>
      </c>
      <c r="G1497" s="3">
        <v>200</v>
      </c>
      <c r="H1497" s="7" t="s">
        <v>23</v>
      </c>
      <c r="I1497" s="5">
        <f>VLOOKUP(H1497,Tabela1[],2,FALSE)*G1497</f>
        <v>0</v>
      </c>
      <c r="J1497" s="6">
        <f>IFERROR(G1497/VLOOKUP(H1497,Tabela1[],3,FALSE),"")</f>
        <v>0.97192224622030243</v>
      </c>
      <c r="K1497" s="11" cm="1">
        <f t="array" ref="K1497">VLOOKUP(MAX(_xlfn._xlws.FILTER(Tabela3[data],Tabela3[data]&lt;=Tabela2[[#This Row],[data]])),Tabela3[],2,FALSE)</f>
        <v>12</v>
      </c>
    </row>
    <row r="1498" spans="5:11" x14ac:dyDescent="0.35">
      <c r="E1498" s="4">
        <v>45792</v>
      </c>
      <c r="F1498" s="3">
        <v>3</v>
      </c>
      <c r="G1498" s="3">
        <v>29</v>
      </c>
      <c r="H1498" s="7" t="s">
        <v>73</v>
      </c>
      <c r="I1498" s="5">
        <f>VLOOKUP(H1498,Tabela1[],2,FALSE)*G1498</f>
        <v>0</v>
      </c>
      <c r="J1498" s="6" t="str">
        <f>IFERROR(G1498/VLOOKUP(H1498,Tabela1[],3,FALSE),"")</f>
        <v/>
      </c>
      <c r="K1498" s="11" cm="1">
        <f t="array" ref="K1498">VLOOKUP(MAX(_xlfn._xlws.FILTER(Tabela3[data],Tabela3[data]&lt;=Tabela2[[#This Row],[data]])),Tabela3[],2,FALSE)</f>
        <v>12</v>
      </c>
    </row>
    <row r="1499" spans="5:11" x14ac:dyDescent="0.35">
      <c r="E1499" s="4">
        <v>45793</v>
      </c>
      <c r="F1499" s="3">
        <v>1</v>
      </c>
      <c r="G1499" s="3">
        <v>116</v>
      </c>
      <c r="H1499" s="7" t="s">
        <v>23</v>
      </c>
      <c r="I1499" s="5">
        <f>VLOOKUP(H1499,Tabela1[],2,FALSE)*G1499</f>
        <v>0</v>
      </c>
      <c r="J1499" s="6">
        <f>IFERROR(G1499/VLOOKUP(H1499,Tabela1[],3,FALSE),"")</f>
        <v>0.56371490280777536</v>
      </c>
      <c r="K1499" s="11" cm="1">
        <f t="array" ref="K1499">VLOOKUP(MAX(_xlfn._xlws.FILTER(Tabela3[data],Tabela3[data]&lt;=Tabela2[[#This Row],[data]])),Tabela3[],2,FALSE)</f>
        <v>12</v>
      </c>
    </row>
    <row r="1500" spans="5:11" x14ac:dyDescent="0.35">
      <c r="E1500" s="4">
        <v>45793</v>
      </c>
      <c r="F1500" s="3">
        <v>1</v>
      </c>
      <c r="G1500" s="3">
        <v>50</v>
      </c>
      <c r="H1500" s="7" t="s">
        <v>43</v>
      </c>
      <c r="I1500" s="5">
        <f>VLOOKUP(H1500,Tabela1[],2,FALSE)*G1500</f>
        <v>0</v>
      </c>
      <c r="J1500" s="6" t="str">
        <f>IFERROR(G1500/VLOOKUP(H1500,Tabela1[],3,FALSE),"")</f>
        <v/>
      </c>
      <c r="K1500" s="11" cm="1">
        <f t="array" ref="K1500">VLOOKUP(MAX(_xlfn._xlws.FILTER(Tabela3[data],Tabela3[data]&lt;=Tabela2[[#This Row],[data]])),Tabela3[],2,FALSE)</f>
        <v>12</v>
      </c>
    </row>
    <row r="1501" spans="5:11" x14ac:dyDescent="0.35">
      <c r="E1501" s="4">
        <v>45793</v>
      </c>
      <c r="F1501" s="3">
        <v>2</v>
      </c>
      <c r="G1501" s="3">
        <v>5</v>
      </c>
      <c r="H1501" s="7" t="s">
        <v>86</v>
      </c>
      <c r="I1501" s="5">
        <f>VLOOKUP(H1501,Tabela1[],2,FALSE)*G1501</f>
        <v>0</v>
      </c>
      <c r="J1501" s="6" t="str">
        <f>IFERROR(G1501/VLOOKUP(H1501,Tabela1[],3,FALSE),"")</f>
        <v/>
      </c>
      <c r="K1501" s="11" cm="1">
        <f t="array" ref="K1501">VLOOKUP(MAX(_xlfn._xlws.FILTER(Tabela3[data],Tabela3[data]&lt;=Tabela2[[#This Row],[data]])),Tabela3[],2,FALSE)</f>
        <v>12</v>
      </c>
    </row>
    <row r="1502" spans="5:11" x14ac:dyDescent="0.35">
      <c r="E1502" s="4">
        <v>45793</v>
      </c>
      <c r="F1502" s="3">
        <v>2</v>
      </c>
      <c r="G1502" s="3">
        <v>100</v>
      </c>
      <c r="H1502" s="7" t="s">
        <v>84</v>
      </c>
      <c r="I1502" s="5">
        <f>VLOOKUP(H1502,Tabela1[],2,FALSE)*G1502</f>
        <v>0</v>
      </c>
      <c r="J1502" s="6" t="str">
        <f>IFERROR(G1502/VLOOKUP(H1502,Tabela1[],3,FALSE),"")</f>
        <v/>
      </c>
      <c r="K1502" s="11" cm="1">
        <f t="array" ref="K1502">VLOOKUP(MAX(_xlfn._xlws.FILTER(Tabela3[data],Tabela3[data]&lt;=Tabela2[[#This Row],[data]])),Tabela3[],2,FALSE)</f>
        <v>12</v>
      </c>
    </row>
    <row r="1503" spans="5:11" x14ac:dyDescent="0.35">
      <c r="E1503" s="4">
        <v>45793</v>
      </c>
      <c r="F1503" s="3">
        <v>3</v>
      </c>
      <c r="G1503" s="3">
        <v>100</v>
      </c>
      <c r="H1503" s="7" t="s">
        <v>23</v>
      </c>
      <c r="I1503" s="5">
        <f>VLOOKUP(H1503,Tabela1[],2,FALSE)*G1503</f>
        <v>0</v>
      </c>
      <c r="J1503" s="6">
        <f>IFERROR(G1503/VLOOKUP(H1503,Tabela1[],3,FALSE),"")</f>
        <v>0.48596112311015122</v>
      </c>
      <c r="K1503" s="11" cm="1">
        <f t="array" ref="K1503">VLOOKUP(MAX(_xlfn._xlws.FILTER(Tabela3[data],Tabela3[data]&lt;=Tabela2[[#This Row],[data]])),Tabela3[],2,FALSE)</f>
        <v>12</v>
      </c>
    </row>
    <row r="1504" spans="5:11" x14ac:dyDescent="0.35">
      <c r="E1504" s="4">
        <v>45793</v>
      </c>
      <c r="F1504" s="3">
        <v>3</v>
      </c>
      <c r="G1504" s="3">
        <v>100</v>
      </c>
      <c r="H1504" s="7" t="s">
        <v>65</v>
      </c>
      <c r="I1504" s="5">
        <f>VLOOKUP(H1504,Tabela1[],2,FALSE)*G1504</f>
        <v>0</v>
      </c>
      <c r="J1504" s="6" t="str">
        <f>IFERROR(G1504/VLOOKUP(H1504,Tabela1[],3,FALSE),"")</f>
        <v/>
      </c>
      <c r="K1504" s="11" cm="1">
        <f t="array" ref="K1504">VLOOKUP(MAX(_xlfn._xlws.FILTER(Tabela3[data],Tabela3[data]&lt;=Tabela2[[#This Row],[data]])),Tabela3[],2,FALSE)</f>
        <v>12</v>
      </c>
    </row>
    <row r="1505" spans="5:11" x14ac:dyDescent="0.35">
      <c r="E1505" s="4">
        <v>45794</v>
      </c>
      <c r="F1505" s="3">
        <v>1</v>
      </c>
      <c r="G1505" s="3">
        <v>3</v>
      </c>
      <c r="H1505" s="7" t="s">
        <v>86</v>
      </c>
      <c r="I1505" s="5">
        <f>VLOOKUP(H1505,Tabela1[],2,FALSE)*G1505</f>
        <v>0</v>
      </c>
      <c r="J1505" s="6" t="str">
        <f>IFERROR(G1505/VLOOKUP(H1505,Tabela1[],3,FALSE),"")</f>
        <v/>
      </c>
      <c r="K1505" s="11" cm="1">
        <f t="array" ref="K1505">VLOOKUP(MAX(_xlfn._xlws.FILTER(Tabela3[data],Tabela3[data]&lt;=Tabela2[[#This Row],[data]])),Tabela3[],2,FALSE)</f>
        <v>12.2</v>
      </c>
    </row>
    <row r="1506" spans="5:11" x14ac:dyDescent="0.35">
      <c r="E1506" s="4">
        <v>45794</v>
      </c>
      <c r="F1506" s="3">
        <v>2</v>
      </c>
      <c r="G1506" s="3">
        <v>73</v>
      </c>
      <c r="H1506" s="7" t="s">
        <v>87</v>
      </c>
      <c r="I1506" s="5">
        <f>VLOOKUP(H1506,Tabela1[],2,FALSE)*G1506</f>
        <v>0</v>
      </c>
      <c r="J1506" s="6" t="str">
        <f>IFERROR(G1506/VLOOKUP(H1506,Tabela1[],3,FALSE),"")</f>
        <v/>
      </c>
      <c r="K1506" s="11" cm="1">
        <f t="array" ref="K1506">VLOOKUP(MAX(_xlfn._xlws.FILTER(Tabela3[data],Tabela3[data]&lt;=Tabela2[[#This Row],[data]])),Tabela3[],2,FALSE)</f>
        <v>12.2</v>
      </c>
    </row>
    <row r="1507" spans="5:11" x14ac:dyDescent="0.35">
      <c r="E1507" s="4">
        <v>45794</v>
      </c>
      <c r="F1507" s="3">
        <v>2</v>
      </c>
      <c r="G1507" s="3">
        <v>36</v>
      </c>
      <c r="H1507" s="7" t="s">
        <v>43</v>
      </c>
      <c r="I1507" s="5">
        <f>VLOOKUP(H1507,Tabela1[],2,FALSE)*G1507</f>
        <v>0</v>
      </c>
      <c r="J1507" s="6" t="str">
        <f>IFERROR(G1507/VLOOKUP(H1507,Tabela1[],3,FALSE),"")</f>
        <v/>
      </c>
      <c r="K1507" s="11" cm="1">
        <f t="array" ref="K1507">VLOOKUP(MAX(_xlfn._xlws.FILTER(Tabela3[data],Tabela3[data]&lt;=Tabela2[[#This Row],[data]])),Tabela3[],2,FALSE)</f>
        <v>12.2</v>
      </c>
    </row>
    <row r="1508" spans="5:11" x14ac:dyDescent="0.35">
      <c r="E1508" s="4">
        <v>45794</v>
      </c>
      <c r="F1508" s="3">
        <v>3</v>
      </c>
      <c r="G1508" s="3">
        <v>180</v>
      </c>
      <c r="H1508" s="7" t="s">
        <v>65</v>
      </c>
      <c r="I1508" s="5">
        <f>VLOOKUP(H1508,Tabela1[],2,FALSE)*G1508</f>
        <v>0</v>
      </c>
      <c r="J1508" s="6" t="str">
        <f>IFERROR(G1508/VLOOKUP(H1508,Tabela1[],3,FALSE),"")</f>
        <v/>
      </c>
      <c r="K1508" s="11" cm="1">
        <f t="array" ref="K1508">VLOOKUP(MAX(_xlfn._xlws.FILTER(Tabela3[data],Tabela3[data]&lt;=Tabela2[[#This Row],[data]])),Tabela3[],2,FALSE)</f>
        <v>12.2</v>
      </c>
    </row>
    <row r="1509" spans="5:11" x14ac:dyDescent="0.35">
      <c r="E1509" s="4">
        <v>45794</v>
      </c>
      <c r="F1509" s="3">
        <v>3</v>
      </c>
      <c r="G1509" s="3">
        <v>37</v>
      </c>
      <c r="H1509" s="7" t="s">
        <v>43</v>
      </c>
      <c r="I1509" s="5">
        <f>VLOOKUP(H1509,Tabela1[],2,FALSE)*G1509</f>
        <v>0</v>
      </c>
      <c r="J1509" s="6" t="str">
        <f>IFERROR(G1509/VLOOKUP(H1509,Tabela1[],3,FALSE),"")</f>
        <v/>
      </c>
      <c r="K1509" s="11" cm="1">
        <f t="array" ref="K1509">VLOOKUP(MAX(_xlfn._xlws.FILTER(Tabela3[data],Tabela3[data]&lt;=Tabela2[[#This Row],[data]])),Tabela3[],2,FALSE)</f>
        <v>12.2</v>
      </c>
    </row>
    <row r="1510" spans="5:11" x14ac:dyDescent="0.35">
      <c r="E1510" s="4">
        <v>45795</v>
      </c>
      <c r="F1510" s="3">
        <v>1</v>
      </c>
      <c r="G1510" s="3">
        <v>4</v>
      </c>
      <c r="H1510" s="7" t="s">
        <v>86</v>
      </c>
      <c r="I1510" s="5">
        <f>VLOOKUP(H1510,Tabela1[],2,FALSE)*G1510</f>
        <v>0</v>
      </c>
      <c r="J1510" s="6" t="str">
        <f>IFERROR(G1510/VLOOKUP(H1510,Tabela1[],3,FALSE),"")</f>
        <v/>
      </c>
      <c r="K1510" s="11" cm="1">
        <f t="array" ref="K1510">VLOOKUP(MAX(_xlfn._xlws.FILTER(Tabela3[data],Tabela3[data]&lt;=Tabela2[[#This Row],[data]])),Tabela3[],2,FALSE)</f>
        <v>12.2</v>
      </c>
    </row>
    <row r="1511" spans="5:11" x14ac:dyDescent="0.35">
      <c r="E1511" s="4">
        <v>45795</v>
      </c>
      <c r="F1511" s="3">
        <v>2</v>
      </c>
      <c r="G1511" s="3">
        <v>2</v>
      </c>
      <c r="H1511" s="7" t="s">
        <v>86</v>
      </c>
      <c r="I1511" s="5">
        <f>VLOOKUP(H1511,Tabela1[],2,FALSE)*G1511</f>
        <v>0</v>
      </c>
      <c r="J1511" s="6" t="str">
        <f>IFERROR(G1511/VLOOKUP(H1511,Tabela1[],3,FALSE),"")</f>
        <v/>
      </c>
      <c r="K1511" s="11" cm="1">
        <f t="array" ref="K1511">VLOOKUP(MAX(_xlfn._xlws.FILTER(Tabela3[data],Tabela3[data]&lt;=Tabela2[[#This Row],[data]])),Tabela3[],2,FALSE)</f>
        <v>12.2</v>
      </c>
    </row>
    <row r="1512" spans="5:11" x14ac:dyDescent="0.35">
      <c r="E1512" s="4">
        <v>45795</v>
      </c>
      <c r="F1512" s="3">
        <v>2</v>
      </c>
      <c r="G1512" s="3">
        <v>100</v>
      </c>
      <c r="H1512" s="7" t="s">
        <v>84</v>
      </c>
      <c r="I1512" s="5">
        <f>VLOOKUP(H1512,Tabela1[],2,FALSE)*G1512</f>
        <v>0</v>
      </c>
      <c r="J1512" s="6" t="str">
        <f>IFERROR(G1512/VLOOKUP(H1512,Tabela1[],3,FALSE),"")</f>
        <v/>
      </c>
      <c r="K1512" s="11" cm="1">
        <f t="array" ref="K1512">VLOOKUP(MAX(_xlfn._xlws.FILTER(Tabela3[data],Tabela3[data]&lt;=Tabela2[[#This Row],[data]])),Tabela3[],2,FALSE)</f>
        <v>12.2</v>
      </c>
    </row>
    <row r="1513" spans="5:11" x14ac:dyDescent="0.35">
      <c r="E1513" s="4">
        <v>45795</v>
      </c>
      <c r="F1513" s="3">
        <v>3</v>
      </c>
      <c r="G1513" s="3">
        <v>120</v>
      </c>
      <c r="H1513" s="7" t="s">
        <v>65</v>
      </c>
      <c r="I1513" s="5">
        <f>VLOOKUP(H1513,Tabela1[],2,FALSE)*G1513</f>
        <v>0</v>
      </c>
      <c r="J1513" s="6" t="str">
        <f>IFERROR(G1513/VLOOKUP(H1513,Tabela1[],3,FALSE),"")</f>
        <v/>
      </c>
      <c r="K1513" s="11" cm="1">
        <f t="array" ref="K1513">VLOOKUP(MAX(_xlfn._xlws.FILTER(Tabela3[data],Tabela3[data]&lt;=Tabela2[[#This Row],[data]])),Tabela3[],2,FALSE)</f>
        <v>12.2</v>
      </c>
    </row>
    <row r="1514" spans="5:11" x14ac:dyDescent="0.35">
      <c r="E1514" s="4">
        <v>45795</v>
      </c>
      <c r="F1514" s="3">
        <v>3</v>
      </c>
      <c r="G1514" s="3">
        <v>64</v>
      </c>
      <c r="H1514" s="7" t="s">
        <v>31</v>
      </c>
      <c r="I1514" s="5">
        <f>VLOOKUP(H1514,Tabela1[],2,FALSE)*G1514</f>
        <v>0</v>
      </c>
      <c r="J1514" s="6" t="str">
        <f>IFERROR(G1514/VLOOKUP(H1514,Tabela1[],3,FALSE),"")</f>
        <v/>
      </c>
      <c r="K1514" s="11" cm="1">
        <f t="array" ref="K1514">VLOOKUP(MAX(_xlfn._xlws.FILTER(Tabela3[data],Tabela3[data]&lt;=Tabela2[[#This Row],[data]])),Tabela3[],2,FALSE)</f>
        <v>12.2</v>
      </c>
    </row>
    <row r="1515" spans="5:11" x14ac:dyDescent="0.35">
      <c r="E1515" s="4">
        <v>45796</v>
      </c>
      <c r="F1515" s="3">
        <v>2</v>
      </c>
      <c r="G1515" s="3">
        <v>55</v>
      </c>
      <c r="H1515" s="7" t="s">
        <v>31</v>
      </c>
      <c r="I1515" s="5">
        <f>VLOOKUP(H1515,Tabela1[],2,FALSE)*G1515</f>
        <v>0</v>
      </c>
      <c r="J1515" s="6" t="str">
        <f>IFERROR(G1515/VLOOKUP(H1515,Tabela1[],3,FALSE),"")</f>
        <v/>
      </c>
      <c r="K1515" s="11" cm="1">
        <f t="array" ref="K1515">VLOOKUP(MAX(_xlfn._xlws.FILTER(Tabela3[data],Tabela3[data]&lt;=Tabela2[[#This Row],[data]])),Tabela3[],2,FALSE)</f>
        <v>12.2</v>
      </c>
    </row>
    <row r="1516" spans="5:11" x14ac:dyDescent="0.35">
      <c r="E1516" s="4">
        <v>45796</v>
      </c>
      <c r="F1516" s="3">
        <v>2</v>
      </c>
      <c r="G1516" s="3">
        <v>31</v>
      </c>
      <c r="H1516" s="7" t="s">
        <v>64</v>
      </c>
      <c r="I1516" s="5">
        <f>VLOOKUP(H1516,Tabela1[],2,FALSE)*G1516</f>
        <v>0</v>
      </c>
      <c r="J1516" s="6" t="str">
        <f>IFERROR(G1516/VLOOKUP(H1516,Tabela1[],3,FALSE),"")</f>
        <v/>
      </c>
      <c r="K1516" s="11" cm="1">
        <f t="array" ref="K1516">VLOOKUP(MAX(_xlfn._xlws.FILTER(Tabela3[data],Tabela3[data]&lt;=Tabela2[[#This Row],[data]])),Tabela3[],2,FALSE)</f>
        <v>12.2</v>
      </c>
    </row>
    <row r="1517" spans="5:11" x14ac:dyDescent="0.35">
      <c r="E1517" s="4">
        <v>45796</v>
      </c>
      <c r="F1517" s="3">
        <v>3</v>
      </c>
      <c r="G1517" s="3">
        <v>50</v>
      </c>
      <c r="H1517" s="7" t="s">
        <v>107</v>
      </c>
      <c r="I1517" s="5">
        <f>VLOOKUP(H1517,Tabela1[],2,FALSE)*G1517</f>
        <v>0</v>
      </c>
      <c r="J1517" s="6" t="str">
        <f>IFERROR(G1517/VLOOKUP(H1517,Tabela1[],3,FALSE),"")</f>
        <v/>
      </c>
      <c r="K1517" s="11" cm="1">
        <f t="array" ref="K1517">VLOOKUP(MAX(_xlfn._xlws.FILTER(Tabela3[data],Tabela3[data]&lt;=Tabela2[[#This Row],[data]])),Tabela3[],2,FALSE)</f>
        <v>12.2</v>
      </c>
    </row>
    <row r="1518" spans="5:11" x14ac:dyDescent="0.35">
      <c r="E1518" s="4">
        <v>45796</v>
      </c>
      <c r="F1518" s="3">
        <v>3</v>
      </c>
      <c r="G1518" s="3">
        <v>293</v>
      </c>
      <c r="H1518" s="7" t="s">
        <v>31</v>
      </c>
      <c r="I1518" s="5">
        <f>VLOOKUP(H1518,Tabela1[],2,FALSE)*G1518</f>
        <v>0</v>
      </c>
      <c r="J1518" s="6" t="str">
        <f>IFERROR(G1518/VLOOKUP(H1518,Tabela1[],3,FALSE),"")</f>
        <v/>
      </c>
      <c r="K1518" s="11" cm="1">
        <f t="array" ref="K1518">VLOOKUP(MAX(_xlfn._xlws.FILTER(Tabela3[data],Tabela3[data]&lt;=Tabela2[[#This Row],[data]])),Tabela3[],2,FALSE)</f>
        <v>12.2</v>
      </c>
    </row>
    <row r="1519" spans="5:11" x14ac:dyDescent="0.35">
      <c r="E1519" s="4">
        <v>45797</v>
      </c>
      <c r="F1519" s="3">
        <v>1</v>
      </c>
      <c r="G1519" s="3">
        <v>200</v>
      </c>
      <c r="H1519" s="7" t="s">
        <v>33</v>
      </c>
      <c r="I1519" s="5">
        <f>VLOOKUP(H1519,Tabela1[],2,FALSE)*G1519</f>
        <v>0</v>
      </c>
      <c r="J1519" s="6" t="str">
        <f>IFERROR(G1519/VLOOKUP(H1519,Tabela1[],3,FALSE),"")</f>
        <v/>
      </c>
      <c r="K1519" s="11" cm="1">
        <f t="array" ref="K1519">VLOOKUP(MAX(_xlfn._xlws.FILTER(Tabela3[data],Tabela3[data]&lt;=Tabela2[[#This Row],[data]])),Tabela3[],2,FALSE)</f>
        <v>12.2</v>
      </c>
    </row>
    <row r="1520" spans="5:11" x14ac:dyDescent="0.35">
      <c r="E1520" s="4">
        <v>45797</v>
      </c>
      <c r="F1520" s="3">
        <v>2</v>
      </c>
      <c r="G1520" s="3">
        <v>100</v>
      </c>
      <c r="H1520" s="7" t="s">
        <v>87</v>
      </c>
      <c r="I1520" s="5">
        <f>VLOOKUP(H1520,Tabela1[],2,FALSE)*G1520</f>
        <v>0</v>
      </c>
      <c r="J1520" s="6" t="str">
        <f>IFERROR(G1520/VLOOKUP(H1520,Tabela1[],3,FALSE),"")</f>
        <v/>
      </c>
      <c r="K1520" s="11" cm="1">
        <f t="array" ref="K1520">VLOOKUP(MAX(_xlfn._xlws.FILTER(Tabela3[data],Tabela3[data]&lt;=Tabela2[[#This Row],[data]])),Tabela3[],2,FALSE)</f>
        <v>12.2</v>
      </c>
    </row>
    <row r="1521" spans="5:11" x14ac:dyDescent="0.35">
      <c r="E1521" s="4">
        <v>45797</v>
      </c>
      <c r="F1521" s="3">
        <v>2</v>
      </c>
      <c r="G1521" s="3">
        <v>2</v>
      </c>
      <c r="H1521" s="7" t="s">
        <v>86</v>
      </c>
      <c r="I1521" s="5">
        <f>VLOOKUP(H1521,Tabela1[],2,FALSE)*G1521</f>
        <v>0</v>
      </c>
      <c r="J1521" s="6" t="str">
        <f>IFERROR(G1521/VLOOKUP(H1521,Tabela1[],3,FALSE),"")</f>
        <v/>
      </c>
      <c r="K1521" s="11" cm="1">
        <f t="array" ref="K1521">VLOOKUP(MAX(_xlfn._xlws.FILTER(Tabela3[data],Tabela3[data]&lt;=Tabela2[[#This Row],[data]])),Tabela3[],2,FALSE)</f>
        <v>12.2</v>
      </c>
    </row>
    <row r="1522" spans="5:11" x14ac:dyDescent="0.35">
      <c r="E1522" s="4">
        <v>45797</v>
      </c>
      <c r="F1522" s="3">
        <v>3</v>
      </c>
      <c r="G1522" s="3">
        <v>209</v>
      </c>
      <c r="H1522" s="7" t="s">
        <v>33</v>
      </c>
      <c r="I1522" s="5">
        <f>VLOOKUP(H1522,Tabela1[],2,FALSE)*G1522</f>
        <v>0</v>
      </c>
      <c r="J1522" s="6" t="str">
        <f>IFERROR(G1522/VLOOKUP(H1522,Tabela1[],3,FALSE),"")</f>
        <v/>
      </c>
      <c r="K1522" s="11" cm="1">
        <f t="array" ref="K1522">VLOOKUP(MAX(_xlfn._xlws.FILTER(Tabela3[data],Tabela3[data]&lt;=Tabela2[[#This Row],[data]])),Tabela3[],2,FALSE)</f>
        <v>12.2</v>
      </c>
    </row>
    <row r="1523" spans="5:11" x14ac:dyDescent="0.35">
      <c r="E1523" s="4">
        <v>45797</v>
      </c>
      <c r="F1523" s="3">
        <v>3</v>
      </c>
      <c r="G1523" s="3">
        <v>14</v>
      </c>
      <c r="H1523" s="7" t="s">
        <v>78</v>
      </c>
      <c r="I1523" s="5">
        <f>VLOOKUP(H1523,Tabela1[],2,FALSE)*G1523</f>
        <v>0</v>
      </c>
      <c r="J1523" s="6" t="str">
        <f>IFERROR(G1523/VLOOKUP(H1523,Tabela1[],3,FALSE),"")</f>
        <v/>
      </c>
      <c r="K1523" s="11" cm="1">
        <f t="array" ref="K1523">VLOOKUP(MAX(_xlfn._xlws.FILTER(Tabela3[data],Tabela3[data]&lt;=Tabela2[[#This Row],[data]])),Tabela3[],2,FALSE)</f>
        <v>12.2</v>
      </c>
    </row>
    <row r="1524" spans="5:11" x14ac:dyDescent="0.35">
      <c r="E1524" s="4">
        <v>45798</v>
      </c>
      <c r="F1524" s="3">
        <v>1</v>
      </c>
      <c r="G1524" s="3">
        <v>200</v>
      </c>
      <c r="H1524" s="7" t="s">
        <v>34</v>
      </c>
      <c r="I1524" s="5">
        <f>VLOOKUP(H1524,Tabela1[],2,FALSE)*G1524</f>
        <v>0</v>
      </c>
      <c r="J1524" s="6" t="str">
        <f>IFERROR(G1524/VLOOKUP(H1524,Tabela1[],3,FALSE),"")</f>
        <v/>
      </c>
      <c r="K1524" s="11" cm="1">
        <f t="array" ref="K1524">VLOOKUP(MAX(_xlfn._xlws.FILTER(Tabela3[data],Tabela3[data]&lt;=Tabela2[[#This Row],[data]])),Tabela3[],2,FALSE)</f>
        <v>12.2</v>
      </c>
    </row>
    <row r="1525" spans="5:11" x14ac:dyDescent="0.35">
      <c r="E1525" s="4">
        <v>45798</v>
      </c>
      <c r="F1525" s="3">
        <v>2</v>
      </c>
      <c r="G1525" s="3">
        <v>100</v>
      </c>
      <c r="H1525" s="7" t="s">
        <v>107</v>
      </c>
      <c r="I1525" s="5">
        <f>VLOOKUP(H1525,Tabela1[],2,FALSE)*G1525</f>
        <v>0</v>
      </c>
      <c r="J1525" s="6" t="str">
        <f>IFERROR(G1525/VLOOKUP(H1525,Tabela1[],3,FALSE),"")</f>
        <v/>
      </c>
      <c r="K1525" s="11" cm="1">
        <f t="array" ref="K1525">VLOOKUP(MAX(_xlfn._xlws.FILTER(Tabela3[data],Tabela3[data]&lt;=Tabela2[[#This Row],[data]])),Tabela3[],2,FALSE)</f>
        <v>12.2</v>
      </c>
    </row>
    <row r="1526" spans="5:11" x14ac:dyDescent="0.35">
      <c r="E1526" s="4">
        <v>45798</v>
      </c>
      <c r="F1526" s="3">
        <v>2</v>
      </c>
      <c r="G1526" s="3">
        <v>39</v>
      </c>
      <c r="H1526" s="7" t="s">
        <v>64</v>
      </c>
      <c r="I1526" s="5">
        <f>VLOOKUP(H1526,Tabela1[],2,FALSE)*G1526</f>
        <v>0</v>
      </c>
      <c r="J1526" s="6" t="str">
        <f>IFERROR(G1526/VLOOKUP(H1526,Tabela1[],3,FALSE),"")</f>
        <v/>
      </c>
      <c r="K1526" s="11" cm="1">
        <f t="array" ref="K1526">VLOOKUP(MAX(_xlfn._xlws.FILTER(Tabela3[data],Tabela3[data]&lt;=Tabela2[[#This Row],[data]])),Tabela3[],2,FALSE)</f>
        <v>12.2</v>
      </c>
    </row>
    <row r="1527" spans="5:11" x14ac:dyDescent="0.35">
      <c r="E1527" s="4">
        <v>45798</v>
      </c>
      <c r="F1527" s="3">
        <v>3</v>
      </c>
      <c r="G1527" s="3">
        <v>102</v>
      </c>
      <c r="H1527" s="7" t="s">
        <v>34</v>
      </c>
      <c r="I1527" s="5">
        <f>VLOOKUP(H1527,Tabela1[],2,FALSE)*G1527</f>
        <v>0</v>
      </c>
      <c r="J1527" s="6" t="str">
        <f>IFERROR(G1527/VLOOKUP(H1527,Tabela1[],3,FALSE),"")</f>
        <v/>
      </c>
      <c r="K1527" s="11" cm="1">
        <f t="array" ref="K1527">VLOOKUP(MAX(_xlfn._xlws.FILTER(Tabela3[data],Tabela3[data]&lt;=Tabela2[[#This Row],[data]])),Tabela3[],2,FALSE)</f>
        <v>12.2</v>
      </c>
    </row>
    <row r="1528" spans="5:11" x14ac:dyDescent="0.35">
      <c r="E1528" s="4">
        <v>45799</v>
      </c>
      <c r="F1528" s="3">
        <v>1</v>
      </c>
      <c r="G1528" s="3">
        <v>53</v>
      </c>
      <c r="H1528" s="7" t="s">
        <v>34</v>
      </c>
      <c r="I1528" s="5">
        <f>VLOOKUP(H1528,Tabela1[],2,FALSE)*G1528</f>
        <v>0</v>
      </c>
      <c r="J1528" s="6" t="str">
        <f>IFERROR(G1528/VLOOKUP(H1528,Tabela1[],3,FALSE),"")</f>
        <v/>
      </c>
      <c r="K1528" s="11" cm="1">
        <f t="array" ref="K1528">VLOOKUP(MAX(_xlfn._xlws.FILTER(Tabela3[data],Tabela3[data]&lt;=Tabela2[[#This Row],[data]])),Tabela3[],2,FALSE)</f>
        <v>12.2</v>
      </c>
    </row>
    <row r="1529" spans="5:11" x14ac:dyDescent="0.35">
      <c r="E1529" s="4">
        <v>45799</v>
      </c>
      <c r="F1529" s="3">
        <v>2</v>
      </c>
      <c r="G1529" s="3">
        <v>100</v>
      </c>
      <c r="H1529" s="7" t="s">
        <v>107</v>
      </c>
      <c r="I1529" s="5">
        <f>VLOOKUP(H1529,Tabela1[],2,FALSE)*G1529</f>
        <v>0</v>
      </c>
      <c r="J1529" s="6" t="str">
        <f>IFERROR(G1529/VLOOKUP(H1529,Tabela1[],3,FALSE),"")</f>
        <v/>
      </c>
      <c r="K1529" s="11" cm="1">
        <f t="array" ref="K1529">VLOOKUP(MAX(_xlfn._xlws.FILTER(Tabela3[data],Tabela3[data]&lt;=Tabela2[[#This Row],[data]])),Tabela3[],2,FALSE)</f>
        <v>12.2</v>
      </c>
    </row>
    <row r="1530" spans="5:11" x14ac:dyDescent="0.35">
      <c r="E1530" s="4">
        <v>45799</v>
      </c>
      <c r="F1530" s="3">
        <v>3</v>
      </c>
      <c r="G1530" s="3">
        <v>50</v>
      </c>
      <c r="H1530" s="7" t="s">
        <v>34</v>
      </c>
      <c r="I1530" s="5">
        <f>VLOOKUP(H1530,Tabela1[],2,FALSE)*G1530</f>
        <v>0</v>
      </c>
      <c r="J1530" s="6" t="str">
        <f>IFERROR(G1530/VLOOKUP(H1530,Tabela1[],3,FALSE),"")</f>
        <v/>
      </c>
      <c r="K1530" s="11" cm="1">
        <f t="array" ref="K1530">VLOOKUP(MAX(_xlfn._xlws.FILTER(Tabela3[data],Tabela3[data]&lt;=Tabela2[[#This Row],[data]])),Tabela3[],2,FALSE)</f>
        <v>12.2</v>
      </c>
    </row>
    <row r="1531" spans="5:11" x14ac:dyDescent="0.35">
      <c r="E1531" s="4">
        <v>45799</v>
      </c>
      <c r="F1531" s="3">
        <v>3</v>
      </c>
      <c r="G1531" s="3">
        <v>150</v>
      </c>
      <c r="H1531" s="7" t="s">
        <v>12</v>
      </c>
      <c r="I1531" s="5">
        <f>VLOOKUP(H1531,Tabela1[],2,FALSE)*G1531</f>
        <v>0</v>
      </c>
      <c r="J1531" s="6">
        <f>IFERROR(G1531/VLOOKUP(H1531,Tabela1[],3,FALSE),"")</f>
        <v>0.81374321880651002</v>
      </c>
      <c r="K1531" s="11" cm="1">
        <f t="array" ref="K1531">VLOOKUP(MAX(_xlfn._xlws.FILTER(Tabela3[data],Tabela3[data]&lt;=Tabela2[[#This Row],[data]])),Tabela3[],2,FALSE)</f>
        <v>12.2</v>
      </c>
    </row>
    <row r="1532" spans="5:11" x14ac:dyDescent="0.35">
      <c r="E1532" s="4">
        <v>45800</v>
      </c>
      <c r="F1532" s="3">
        <v>1</v>
      </c>
      <c r="G1532" s="3">
        <v>120</v>
      </c>
      <c r="H1532" s="7" t="s">
        <v>12</v>
      </c>
      <c r="I1532" s="5">
        <f>VLOOKUP(H1532,Tabela1[],2,FALSE)*G1532</f>
        <v>0</v>
      </c>
      <c r="J1532" s="6">
        <f>IFERROR(G1532/VLOOKUP(H1532,Tabela1[],3,FALSE),"")</f>
        <v>0.65099457504520797</v>
      </c>
      <c r="K1532" s="11" cm="1">
        <f t="array" ref="K1532">VLOOKUP(MAX(_xlfn._xlws.FILTER(Tabela3[data],Tabela3[data]&lt;=Tabela2[[#This Row],[data]])),Tabela3[],2,FALSE)</f>
        <v>12.2</v>
      </c>
    </row>
    <row r="1533" spans="5:11" x14ac:dyDescent="0.35">
      <c r="E1533" s="4">
        <v>45800</v>
      </c>
      <c r="F1533" s="3">
        <v>2</v>
      </c>
      <c r="G1533" s="3">
        <v>100</v>
      </c>
      <c r="H1533" s="7" t="s">
        <v>107</v>
      </c>
      <c r="I1533" s="5">
        <f>VLOOKUP(H1533,Tabela1[],2,FALSE)*G1533</f>
        <v>0</v>
      </c>
      <c r="J1533" s="6" t="str">
        <f>IFERROR(G1533/VLOOKUP(H1533,Tabela1[],3,FALSE),"")</f>
        <v/>
      </c>
      <c r="K1533" s="11" cm="1">
        <f t="array" ref="K1533">VLOOKUP(MAX(_xlfn._xlws.FILTER(Tabela3[data],Tabela3[data]&lt;=Tabela2[[#This Row],[data]])),Tabela3[],2,FALSE)</f>
        <v>12.2</v>
      </c>
    </row>
    <row r="1534" spans="5:11" x14ac:dyDescent="0.35">
      <c r="E1534" s="4">
        <v>45800</v>
      </c>
      <c r="F1534" s="3">
        <v>3</v>
      </c>
      <c r="G1534" s="3">
        <v>148</v>
      </c>
      <c r="H1534" s="7" t="s">
        <v>12</v>
      </c>
      <c r="I1534" s="5">
        <f>VLOOKUP(H1534,Tabela1[],2,FALSE)*G1534</f>
        <v>0</v>
      </c>
      <c r="J1534" s="6">
        <f>IFERROR(G1534/VLOOKUP(H1534,Tabela1[],3,FALSE),"")</f>
        <v>0.80289330922242319</v>
      </c>
      <c r="K1534" s="11" cm="1">
        <f t="array" ref="K1534">VLOOKUP(MAX(_xlfn._xlws.FILTER(Tabela3[data],Tabela3[data]&lt;=Tabela2[[#This Row],[data]])),Tabela3[],2,FALSE)</f>
        <v>12.2</v>
      </c>
    </row>
    <row r="1535" spans="5:11" x14ac:dyDescent="0.35">
      <c r="E1535" s="4">
        <v>45800</v>
      </c>
      <c r="F1535" s="3">
        <v>3</v>
      </c>
      <c r="G1535" s="3">
        <v>112</v>
      </c>
      <c r="H1535" s="7" t="s">
        <v>27</v>
      </c>
      <c r="I1535" s="5">
        <f>VLOOKUP(H1535,Tabela1[],2,FALSE)*G1535</f>
        <v>0</v>
      </c>
      <c r="J1535" s="6" t="str">
        <f>IFERROR(G1535/VLOOKUP(H1535,Tabela1[],3,FALSE),"")</f>
        <v/>
      </c>
      <c r="K1535" s="11" cm="1">
        <f t="array" ref="K1535">VLOOKUP(MAX(_xlfn._xlws.FILTER(Tabela3[data],Tabela3[data]&lt;=Tabela2[[#This Row],[data]])),Tabela3[],2,FALSE)</f>
        <v>12.2</v>
      </c>
    </row>
    <row r="1536" spans="5:11" x14ac:dyDescent="0.35">
      <c r="E1536" s="4">
        <v>45801</v>
      </c>
      <c r="F1536" s="3">
        <v>1</v>
      </c>
      <c r="G1536" s="3">
        <v>170</v>
      </c>
      <c r="H1536" s="7" t="s">
        <v>27</v>
      </c>
      <c r="I1536" s="5">
        <f>VLOOKUP(H1536,Tabela1[],2,FALSE)*G1536</f>
        <v>0</v>
      </c>
      <c r="J1536" s="6" t="str">
        <f>IFERROR(G1536/VLOOKUP(H1536,Tabela1[],3,FALSE),"")</f>
        <v/>
      </c>
      <c r="K1536" s="11" cm="1">
        <f t="array" ref="K1536">VLOOKUP(MAX(_xlfn._xlws.FILTER(Tabela3[data],Tabela3[data]&lt;=Tabela2[[#This Row],[data]])),Tabela3[],2,FALSE)</f>
        <v>12.2</v>
      </c>
    </row>
    <row r="1537" spans="5:11" x14ac:dyDescent="0.35">
      <c r="E1537" s="4">
        <v>45801</v>
      </c>
      <c r="F1537" s="3">
        <v>2</v>
      </c>
      <c r="G1537" s="3">
        <v>110</v>
      </c>
      <c r="H1537" s="7" t="s">
        <v>84</v>
      </c>
      <c r="I1537" s="5">
        <f>VLOOKUP(H1537,Tabela1[],2,FALSE)*G1537</f>
        <v>0</v>
      </c>
      <c r="J1537" s="6" t="str">
        <f>IFERROR(G1537/VLOOKUP(H1537,Tabela1[],3,FALSE),"")</f>
        <v/>
      </c>
      <c r="K1537" s="11" cm="1">
        <f t="array" ref="K1537">VLOOKUP(MAX(_xlfn._xlws.FILTER(Tabela3[data],Tabela3[data]&lt;=Tabela2[[#This Row],[data]])),Tabela3[],2,FALSE)</f>
        <v>12.2</v>
      </c>
    </row>
    <row r="1538" spans="5:11" x14ac:dyDescent="0.35">
      <c r="E1538" s="4">
        <v>45801</v>
      </c>
      <c r="F1538" s="3">
        <v>3</v>
      </c>
      <c r="G1538" s="3">
        <v>200</v>
      </c>
      <c r="H1538" s="7" t="s">
        <v>27</v>
      </c>
      <c r="I1538" s="5">
        <f>VLOOKUP(H1538,Tabela1[],2,FALSE)*G1538</f>
        <v>0</v>
      </c>
      <c r="J1538" s="6" t="str">
        <f>IFERROR(G1538/VLOOKUP(H1538,Tabela1[],3,FALSE),"")</f>
        <v/>
      </c>
      <c r="K1538" s="11" cm="1">
        <f t="array" ref="K1538">VLOOKUP(MAX(_xlfn._xlws.FILTER(Tabela3[data],Tabela3[data]&lt;=Tabela2[[#This Row],[data]])),Tabela3[],2,FALSE)</f>
        <v>12.2</v>
      </c>
    </row>
    <row r="1539" spans="5:11" x14ac:dyDescent="0.35">
      <c r="E1539" s="4">
        <v>45802</v>
      </c>
      <c r="F1539" s="3">
        <v>1</v>
      </c>
      <c r="G1539" s="3">
        <v>130</v>
      </c>
      <c r="H1539" s="7" t="s">
        <v>27</v>
      </c>
      <c r="I1539" s="5">
        <f>VLOOKUP(H1539,Tabela1[],2,FALSE)*G1539</f>
        <v>0</v>
      </c>
      <c r="J1539" s="6" t="str">
        <f>IFERROR(G1539/VLOOKUP(H1539,Tabela1[],3,FALSE),"")</f>
        <v/>
      </c>
      <c r="K1539" s="11" cm="1">
        <f t="array" ref="K1539">VLOOKUP(MAX(_xlfn._xlws.FILTER(Tabela3[data],Tabela3[data]&lt;=Tabela2[[#This Row],[data]])),Tabela3[],2,FALSE)</f>
        <v>12.2</v>
      </c>
    </row>
    <row r="1540" spans="5:11" x14ac:dyDescent="0.35">
      <c r="E1540" s="4">
        <v>45802</v>
      </c>
      <c r="F1540" s="3">
        <v>1</v>
      </c>
      <c r="G1540" s="3">
        <v>59</v>
      </c>
      <c r="H1540" s="7" t="s">
        <v>54</v>
      </c>
      <c r="I1540" s="5">
        <f>VLOOKUP(H1540,Tabela1[],2,FALSE)*G1540</f>
        <v>0</v>
      </c>
      <c r="J1540" s="6" t="str">
        <f>IFERROR(G1540/VLOOKUP(H1540,Tabela1[],3,FALSE),"")</f>
        <v/>
      </c>
      <c r="K1540" s="11" cm="1">
        <f t="array" ref="K1540">VLOOKUP(MAX(_xlfn._xlws.FILTER(Tabela3[data],Tabela3[data]&lt;=Tabela2[[#This Row],[data]])),Tabela3[],2,FALSE)</f>
        <v>12.2</v>
      </c>
    </row>
    <row r="1541" spans="5:11" x14ac:dyDescent="0.35">
      <c r="E1541" s="4">
        <v>45802</v>
      </c>
      <c r="F1541" s="3">
        <v>2</v>
      </c>
      <c r="G1541" s="3">
        <v>100</v>
      </c>
      <c r="H1541" s="7" t="s">
        <v>84</v>
      </c>
      <c r="I1541" s="5">
        <f>VLOOKUP(H1541,Tabela1[],2,FALSE)*G1541</f>
        <v>0</v>
      </c>
      <c r="J1541" s="6" t="str">
        <f>IFERROR(G1541/VLOOKUP(H1541,Tabela1[],3,FALSE),"")</f>
        <v/>
      </c>
      <c r="K1541" s="11" cm="1">
        <f t="array" ref="K1541">VLOOKUP(MAX(_xlfn._xlws.FILTER(Tabela3[data],Tabela3[data]&lt;=Tabela2[[#This Row],[data]])),Tabela3[],2,FALSE)</f>
        <v>12.2</v>
      </c>
    </row>
    <row r="1542" spans="5:11" x14ac:dyDescent="0.35">
      <c r="E1542" s="4">
        <v>45802</v>
      </c>
      <c r="F1542" s="3">
        <v>3</v>
      </c>
      <c r="G1542" s="3">
        <v>178</v>
      </c>
      <c r="H1542" s="7" t="s">
        <v>27</v>
      </c>
      <c r="I1542" s="5">
        <f>VLOOKUP(H1542,Tabela1[],2,FALSE)*G1542</f>
        <v>0</v>
      </c>
      <c r="J1542" s="6" t="str">
        <f>IFERROR(G1542/VLOOKUP(H1542,Tabela1[],3,FALSE),"")</f>
        <v/>
      </c>
      <c r="K1542" s="11" cm="1">
        <f t="array" ref="K1542">VLOOKUP(MAX(_xlfn._xlws.FILTER(Tabela3[data],Tabela3[data]&lt;=Tabela2[[#This Row],[data]])),Tabela3[],2,FALSE)</f>
        <v>12.2</v>
      </c>
    </row>
    <row r="1543" spans="5:11" x14ac:dyDescent="0.35">
      <c r="E1543" s="4">
        <v>45802</v>
      </c>
      <c r="F1543" s="3">
        <v>3</v>
      </c>
      <c r="G1543" s="3">
        <v>69</v>
      </c>
      <c r="H1543" s="7" t="s">
        <v>85</v>
      </c>
      <c r="I1543" s="5">
        <f>VLOOKUP(H1543,Tabela1[],2,FALSE)*G1543</f>
        <v>0</v>
      </c>
      <c r="J1543" s="6" t="str">
        <f>IFERROR(G1543/VLOOKUP(H1543,Tabela1[],3,FALSE),"")</f>
        <v/>
      </c>
      <c r="K1543" s="11" cm="1">
        <f t="array" ref="K1543">VLOOKUP(MAX(_xlfn._xlws.FILTER(Tabela3[data],Tabela3[data]&lt;=Tabela2[[#This Row],[data]])),Tabela3[],2,FALSE)</f>
        <v>12.2</v>
      </c>
    </row>
    <row r="1544" spans="5:11" x14ac:dyDescent="0.35">
      <c r="E1544" s="4">
        <v>45803</v>
      </c>
      <c r="F1544" s="3">
        <v>1</v>
      </c>
      <c r="G1544" s="3">
        <v>200</v>
      </c>
      <c r="H1544" s="7" t="s">
        <v>63</v>
      </c>
      <c r="I1544" s="5">
        <f>VLOOKUP(H1544,Tabela1[],2,FALSE)*G1544</f>
        <v>0</v>
      </c>
      <c r="J1544" s="6" t="str">
        <f>IFERROR(G1544/VLOOKUP(H1544,Tabela1[],3,FALSE),"")</f>
        <v/>
      </c>
      <c r="K1544" s="11" cm="1">
        <f t="array" ref="K1544">VLOOKUP(MAX(_xlfn._xlws.FILTER(Tabela3[data],Tabela3[data]&lt;=Tabela2[[#This Row],[data]])),Tabela3[],2,FALSE)</f>
        <v>12.2</v>
      </c>
    </row>
    <row r="1545" spans="5:11" x14ac:dyDescent="0.35">
      <c r="E1545" s="4">
        <v>45803</v>
      </c>
      <c r="F1545" s="3">
        <v>1</v>
      </c>
      <c r="G1545" s="3">
        <v>15</v>
      </c>
      <c r="H1545" s="7" t="s">
        <v>47</v>
      </c>
      <c r="I1545" s="5">
        <f>VLOOKUP(H1545,Tabela1[],2,FALSE)*G1545</f>
        <v>0</v>
      </c>
      <c r="J1545" s="6" t="str">
        <f>IFERROR(G1545/VLOOKUP(H1545,Tabela1[],3,FALSE),"")</f>
        <v/>
      </c>
      <c r="K1545" s="11" cm="1">
        <f t="array" ref="K1545">VLOOKUP(MAX(_xlfn._xlws.FILTER(Tabela3[data],Tabela3[data]&lt;=Tabela2[[#This Row],[data]])),Tabela3[],2,FALSE)</f>
        <v>12.2</v>
      </c>
    </row>
    <row r="1546" spans="5:11" x14ac:dyDescent="0.35">
      <c r="E1546" s="4">
        <v>45803</v>
      </c>
      <c r="F1546" s="3">
        <v>2</v>
      </c>
      <c r="G1546" s="3">
        <v>100</v>
      </c>
      <c r="H1546" s="7" t="s">
        <v>87</v>
      </c>
      <c r="I1546" s="5">
        <f>VLOOKUP(H1546,Tabela1[],2,FALSE)*G1546</f>
        <v>0</v>
      </c>
      <c r="J1546" s="6" t="str">
        <f>IFERROR(G1546/VLOOKUP(H1546,Tabela1[],3,FALSE),"")</f>
        <v/>
      </c>
      <c r="K1546" s="11" cm="1">
        <f t="array" ref="K1546">VLOOKUP(MAX(_xlfn._xlws.FILTER(Tabela3[data],Tabela3[data]&lt;=Tabela2[[#This Row],[data]])),Tabela3[],2,FALSE)</f>
        <v>12.2</v>
      </c>
    </row>
    <row r="1547" spans="5:11" x14ac:dyDescent="0.35">
      <c r="E1547" s="4">
        <v>45803</v>
      </c>
      <c r="F1547" s="3">
        <v>2</v>
      </c>
      <c r="G1547" s="3">
        <v>20</v>
      </c>
      <c r="H1547" s="7" t="s">
        <v>71</v>
      </c>
      <c r="I1547" s="5">
        <f>VLOOKUP(H1547,Tabela1[],2,FALSE)*G1547</f>
        <v>0</v>
      </c>
      <c r="J1547" s="6" t="str">
        <f>IFERROR(G1547/VLOOKUP(H1547,Tabela1[],3,FALSE),"")</f>
        <v/>
      </c>
      <c r="K1547" s="11" cm="1">
        <f t="array" ref="K1547">VLOOKUP(MAX(_xlfn._xlws.FILTER(Tabela3[data],Tabela3[data]&lt;=Tabela2[[#This Row],[data]])),Tabela3[],2,FALSE)</f>
        <v>12.2</v>
      </c>
    </row>
    <row r="1548" spans="5:11" x14ac:dyDescent="0.35">
      <c r="E1548" s="4">
        <v>45803</v>
      </c>
      <c r="F1548" s="3">
        <v>3</v>
      </c>
      <c r="G1548" s="3">
        <v>200</v>
      </c>
      <c r="H1548" s="7" t="s">
        <v>63</v>
      </c>
      <c r="I1548" s="5">
        <f>VLOOKUP(H1548,Tabela1[],2,FALSE)*G1548</f>
        <v>0</v>
      </c>
      <c r="J1548" s="6" t="str">
        <f>IFERROR(G1548/VLOOKUP(H1548,Tabela1[],3,FALSE),"")</f>
        <v/>
      </c>
      <c r="K1548" s="11" cm="1">
        <f t="array" ref="K1548">VLOOKUP(MAX(_xlfn._xlws.FILTER(Tabela3[data],Tabela3[data]&lt;=Tabela2[[#This Row],[data]])),Tabela3[],2,FALSE)</f>
        <v>12.2</v>
      </c>
    </row>
    <row r="1549" spans="5:11" x14ac:dyDescent="0.35">
      <c r="E1549" s="4">
        <v>45803</v>
      </c>
      <c r="F1549" s="3">
        <v>3</v>
      </c>
      <c r="G1549" s="3">
        <v>40</v>
      </c>
      <c r="H1549" s="7" t="s">
        <v>87</v>
      </c>
      <c r="I1549" s="5">
        <f>VLOOKUP(H1549,Tabela1[],2,FALSE)*G1549</f>
        <v>0</v>
      </c>
      <c r="J1549" s="6" t="str">
        <f>IFERROR(G1549/VLOOKUP(H1549,Tabela1[],3,FALSE),"")</f>
        <v/>
      </c>
      <c r="K1549" s="11" cm="1">
        <f t="array" ref="K1549">VLOOKUP(MAX(_xlfn._xlws.FILTER(Tabela3[data],Tabela3[data]&lt;=Tabela2[[#This Row],[data]])),Tabela3[],2,FALSE)</f>
        <v>12.2</v>
      </c>
    </row>
    <row r="1550" spans="5:11" x14ac:dyDescent="0.35">
      <c r="E1550" s="4">
        <v>45804</v>
      </c>
      <c r="F1550" s="3">
        <v>1</v>
      </c>
      <c r="G1550" s="3">
        <v>88</v>
      </c>
      <c r="H1550" s="7" t="s">
        <v>23</v>
      </c>
      <c r="I1550" s="5">
        <f>VLOOKUP(H1550,Tabela1[],2,FALSE)*G1550</f>
        <v>0</v>
      </c>
      <c r="J1550" s="6">
        <f>IFERROR(G1550/VLOOKUP(H1550,Tabela1[],3,FALSE),"")</f>
        <v>0.42764578833693306</v>
      </c>
      <c r="K1550" s="11" cm="1">
        <f t="array" ref="K1550">VLOOKUP(MAX(_xlfn._xlws.FILTER(Tabela3[data],Tabela3[data]&lt;=Tabela2[[#This Row],[data]])),Tabela3[],2,FALSE)</f>
        <v>12.2</v>
      </c>
    </row>
    <row r="1551" spans="5:11" x14ac:dyDescent="0.35">
      <c r="E1551" s="4">
        <v>45804</v>
      </c>
      <c r="F1551" s="3">
        <v>2</v>
      </c>
      <c r="G1551" s="3">
        <v>100</v>
      </c>
      <c r="H1551" s="7" t="s">
        <v>87</v>
      </c>
      <c r="I1551" s="5">
        <f>VLOOKUP(H1551,Tabela1[],2,FALSE)*G1551</f>
        <v>0</v>
      </c>
      <c r="J1551" s="6" t="str">
        <f>IFERROR(G1551/VLOOKUP(H1551,Tabela1[],3,FALSE),"")</f>
        <v/>
      </c>
      <c r="K1551" s="11" cm="1">
        <f t="array" ref="K1551">VLOOKUP(MAX(_xlfn._xlws.FILTER(Tabela3[data],Tabela3[data]&lt;=Tabela2[[#This Row],[data]])),Tabela3[],2,FALSE)</f>
        <v>12.2</v>
      </c>
    </row>
    <row r="1552" spans="5:11" x14ac:dyDescent="0.35">
      <c r="E1552" s="4">
        <v>45804</v>
      </c>
      <c r="F1552" s="3">
        <v>3</v>
      </c>
      <c r="G1552" s="3">
        <v>81</v>
      </c>
      <c r="H1552" s="7" t="s">
        <v>23</v>
      </c>
      <c r="I1552" s="5">
        <f>VLOOKUP(H1552,Tabela1[],2,FALSE)*G1552</f>
        <v>0</v>
      </c>
      <c r="J1552" s="6">
        <f>IFERROR(G1552/VLOOKUP(H1552,Tabela1[],3,FALSE),"")</f>
        <v>0.39362850971922247</v>
      </c>
      <c r="K1552" s="11" cm="1">
        <f t="array" ref="K1552">VLOOKUP(MAX(_xlfn._xlws.FILTER(Tabela3[data],Tabela3[data]&lt;=Tabela2[[#This Row],[data]])),Tabela3[],2,FALSE)</f>
        <v>12.2</v>
      </c>
    </row>
    <row r="1553" spans="5:11" x14ac:dyDescent="0.35">
      <c r="E1553" s="4">
        <v>45805</v>
      </c>
      <c r="F1553" s="3">
        <v>1</v>
      </c>
      <c r="G1553" s="3">
        <v>2.5</v>
      </c>
      <c r="H1553" s="7" t="s">
        <v>86</v>
      </c>
      <c r="I1553" s="5">
        <f>VLOOKUP(H1553,Tabela1[],2,FALSE)*G1553</f>
        <v>0</v>
      </c>
      <c r="J1553" s="6" t="str">
        <f>IFERROR(G1553/VLOOKUP(H1553,Tabela1[],3,FALSE),"")</f>
        <v/>
      </c>
      <c r="K1553" s="11" cm="1">
        <f t="array" ref="K1553">VLOOKUP(MAX(_xlfn._xlws.FILTER(Tabela3[data],Tabela3[data]&lt;=Tabela2[[#This Row],[data]])),Tabela3[],2,FALSE)</f>
        <v>12.2</v>
      </c>
    </row>
    <row r="1554" spans="5:11" x14ac:dyDescent="0.35">
      <c r="E1554" s="4">
        <v>45805</v>
      </c>
      <c r="F1554" s="3">
        <v>2</v>
      </c>
      <c r="G1554" s="3">
        <v>61</v>
      </c>
      <c r="H1554" s="7" t="s">
        <v>54</v>
      </c>
      <c r="I1554" s="5">
        <f>VLOOKUP(H1554,Tabela1[],2,FALSE)*G1554</f>
        <v>0</v>
      </c>
      <c r="J1554" s="6" t="str">
        <f>IFERROR(G1554/VLOOKUP(H1554,Tabela1[],3,FALSE),"")</f>
        <v/>
      </c>
      <c r="K1554" s="11" cm="1">
        <f t="array" ref="K1554">VLOOKUP(MAX(_xlfn._xlws.FILTER(Tabela3[data],Tabela3[data]&lt;=Tabela2[[#This Row],[data]])),Tabela3[],2,FALSE)</f>
        <v>12.2</v>
      </c>
    </row>
    <row r="1555" spans="5:11" x14ac:dyDescent="0.35">
      <c r="E1555" s="4">
        <v>45805</v>
      </c>
      <c r="F1555" s="3">
        <v>2</v>
      </c>
      <c r="G1555" s="3">
        <v>100</v>
      </c>
      <c r="H1555" s="7" t="s">
        <v>84</v>
      </c>
      <c r="I1555" s="5">
        <f>VLOOKUP(H1555,Tabela1[],2,FALSE)*G1555</f>
        <v>0</v>
      </c>
      <c r="J1555" s="6" t="str">
        <f>IFERROR(G1555/VLOOKUP(H1555,Tabela1[],3,FALSE),"")</f>
        <v/>
      </c>
      <c r="K1555" s="11" cm="1">
        <f t="array" ref="K1555">VLOOKUP(MAX(_xlfn._xlws.FILTER(Tabela3[data],Tabela3[data]&lt;=Tabela2[[#This Row],[data]])),Tabela3[],2,FALSE)</f>
        <v>12.2</v>
      </c>
    </row>
    <row r="1556" spans="5:11" x14ac:dyDescent="0.35">
      <c r="E1556" s="4">
        <v>45805</v>
      </c>
      <c r="F1556" s="3">
        <v>2</v>
      </c>
      <c r="G1556" s="3">
        <v>4.5</v>
      </c>
      <c r="H1556" s="7" t="s">
        <v>86</v>
      </c>
      <c r="I1556" s="5">
        <f>VLOOKUP(H1556,Tabela1[],2,FALSE)*G1556</f>
        <v>0</v>
      </c>
      <c r="J1556" s="6" t="str">
        <f>IFERROR(G1556/VLOOKUP(H1556,Tabela1[],3,FALSE),"")</f>
        <v/>
      </c>
      <c r="K1556" s="11" cm="1">
        <f t="array" ref="K1556">VLOOKUP(MAX(_xlfn._xlws.FILTER(Tabela3[data],Tabela3[data]&lt;=Tabela2[[#This Row],[data]])),Tabela3[],2,FALSE)</f>
        <v>12.2</v>
      </c>
    </row>
    <row r="1557" spans="5:11" x14ac:dyDescent="0.35">
      <c r="E1557" s="4">
        <v>45805</v>
      </c>
      <c r="F1557" s="3">
        <v>2</v>
      </c>
      <c r="G1557" s="3">
        <v>45</v>
      </c>
      <c r="H1557" s="7" t="s">
        <v>64</v>
      </c>
      <c r="I1557" s="5">
        <f>VLOOKUP(H1557,Tabela1[],2,FALSE)*G1557</f>
        <v>0</v>
      </c>
      <c r="J1557" s="6" t="str">
        <f>IFERROR(G1557/VLOOKUP(H1557,Tabela1[],3,FALSE),"")</f>
        <v/>
      </c>
      <c r="K1557" s="11" cm="1">
        <f t="array" ref="K1557">VLOOKUP(MAX(_xlfn._xlws.FILTER(Tabela3[data],Tabela3[data]&lt;=Tabela2[[#This Row],[data]])),Tabela3[],2,FALSE)</f>
        <v>12.2</v>
      </c>
    </row>
    <row r="1558" spans="5:11" x14ac:dyDescent="0.35">
      <c r="E1558" s="4">
        <v>45805</v>
      </c>
      <c r="F1558" s="3">
        <v>3</v>
      </c>
      <c r="G1558" s="3">
        <v>234</v>
      </c>
      <c r="H1558" s="7" t="s">
        <v>23</v>
      </c>
      <c r="I1558" s="5">
        <f>VLOOKUP(H1558,Tabela1[],2,FALSE)*G1558</f>
        <v>0</v>
      </c>
      <c r="J1558" s="6">
        <f>IFERROR(G1558/VLOOKUP(H1558,Tabela1[],3,FALSE),"")</f>
        <v>1.1371490280777539</v>
      </c>
      <c r="K1558" s="11" cm="1">
        <f t="array" ref="K1558">VLOOKUP(MAX(_xlfn._xlws.FILTER(Tabela3[data],Tabela3[data]&lt;=Tabela2[[#This Row],[data]])),Tabela3[],2,FALSE)</f>
        <v>12.2</v>
      </c>
    </row>
    <row r="1559" spans="5:11" x14ac:dyDescent="0.35">
      <c r="E1559" s="4">
        <v>45806</v>
      </c>
      <c r="F1559" s="3">
        <v>1</v>
      </c>
      <c r="G1559" s="3">
        <v>110</v>
      </c>
      <c r="H1559" s="7" t="s">
        <v>26</v>
      </c>
      <c r="I1559" s="5">
        <f>VLOOKUP(H1559,Tabela1[],2,FALSE)*G1559</f>
        <v>0</v>
      </c>
      <c r="J1559" s="6">
        <f>IFERROR(G1559/VLOOKUP(H1559,Tabela1[],3,FALSE),"")</f>
        <v>0.45267489711934156</v>
      </c>
      <c r="K1559" s="11" cm="1">
        <f t="array" ref="K1559">VLOOKUP(MAX(_xlfn._xlws.FILTER(Tabela3[data],Tabela3[data]&lt;=Tabela2[[#This Row],[data]])),Tabela3[],2,FALSE)</f>
        <v>12.2</v>
      </c>
    </row>
    <row r="1560" spans="5:11" x14ac:dyDescent="0.35">
      <c r="E1560" s="4">
        <v>45806</v>
      </c>
      <c r="F1560" s="3">
        <v>2</v>
      </c>
      <c r="G1560" s="3">
        <v>100</v>
      </c>
      <c r="H1560" s="7" t="s">
        <v>87</v>
      </c>
      <c r="I1560" s="5">
        <f>VLOOKUP(H1560,Tabela1[],2,FALSE)*G1560</f>
        <v>0</v>
      </c>
      <c r="J1560" s="6" t="str">
        <f>IFERROR(G1560/VLOOKUP(H1560,Tabela1[],3,FALSE),"")</f>
        <v/>
      </c>
      <c r="K1560" s="11" cm="1">
        <f t="array" ref="K1560">VLOOKUP(MAX(_xlfn._xlws.FILTER(Tabela3[data],Tabela3[data]&lt;=Tabela2[[#This Row],[data]])),Tabela3[],2,FALSE)</f>
        <v>12.2</v>
      </c>
    </row>
    <row r="1561" spans="5:11" x14ac:dyDescent="0.35">
      <c r="E1561" s="4">
        <v>45806</v>
      </c>
      <c r="F1561" s="3">
        <v>2</v>
      </c>
      <c r="G1561" s="3">
        <v>7</v>
      </c>
      <c r="H1561" s="7" t="s">
        <v>86</v>
      </c>
      <c r="I1561" s="5">
        <f>VLOOKUP(H1561,Tabela1[],2,FALSE)*G1561</f>
        <v>0</v>
      </c>
      <c r="J1561" s="6" t="str">
        <f>IFERROR(G1561/VLOOKUP(H1561,Tabela1[],3,FALSE),"")</f>
        <v/>
      </c>
      <c r="K1561" s="11" cm="1">
        <f t="array" ref="K1561">VLOOKUP(MAX(_xlfn._xlws.FILTER(Tabela3[data],Tabela3[data]&lt;=Tabela2[[#This Row],[data]])),Tabela3[],2,FALSE)</f>
        <v>12.2</v>
      </c>
    </row>
    <row r="1562" spans="5:11" x14ac:dyDescent="0.35">
      <c r="E1562" s="4">
        <v>45806</v>
      </c>
      <c r="F1562" s="3">
        <v>2</v>
      </c>
      <c r="G1562" s="3">
        <v>10</v>
      </c>
      <c r="H1562" s="7" t="s">
        <v>47</v>
      </c>
      <c r="I1562" s="5">
        <f>VLOOKUP(H1562,Tabela1[],2,FALSE)*G1562</f>
        <v>0</v>
      </c>
      <c r="J1562" s="6" t="str">
        <f>IFERROR(G1562/VLOOKUP(H1562,Tabela1[],3,FALSE),"")</f>
        <v/>
      </c>
      <c r="K1562" s="11" cm="1">
        <f t="array" ref="K1562">VLOOKUP(MAX(_xlfn._xlws.FILTER(Tabela3[data],Tabela3[data]&lt;=Tabela2[[#This Row],[data]])),Tabela3[],2,FALSE)</f>
        <v>12.2</v>
      </c>
    </row>
    <row r="1563" spans="5:11" x14ac:dyDescent="0.35">
      <c r="E1563" s="4">
        <v>45806</v>
      </c>
      <c r="F1563" s="3">
        <v>2</v>
      </c>
      <c r="G1563" s="3">
        <v>14</v>
      </c>
      <c r="H1563" s="7" t="s">
        <v>78</v>
      </c>
      <c r="I1563" s="5">
        <f>VLOOKUP(H1563,Tabela1[],2,FALSE)*G1563</f>
        <v>0</v>
      </c>
      <c r="J1563" s="6" t="str">
        <f>IFERROR(G1563/VLOOKUP(H1563,Tabela1[],3,FALSE),"")</f>
        <v/>
      </c>
      <c r="K1563" s="11" cm="1">
        <f t="array" ref="K1563">VLOOKUP(MAX(_xlfn._xlws.FILTER(Tabela3[data],Tabela3[data]&lt;=Tabela2[[#This Row],[data]])),Tabela3[],2,FALSE)</f>
        <v>12.2</v>
      </c>
    </row>
    <row r="1564" spans="5:11" x14ac:dyDescent="0.35">
      <c r="E1564" s="4">
        <v>45806</v>
      </c>
      <c r="F1564" s="3">
        <v>3</v>
      </c>
      <c r="G1564" s="3">
        <v>200</v>
      </c>
      <c r="H1564" s="7" t="s">
        <v>26</v>
      </c>
      <c r="I1564" s="5">
        <f>VLOOKUP(H1564,Tabela1[],2,FALSE)*G1564</f>
        <v>0</v>
      </c>
      <c r="J1564" s="6">
        <f>IFERROR(G1564/VLOOKUP(H1564,Tabela1[],3,FALSE),"")</f>
        <v>0.82304526748971196</v>
      </c>
      <c r="K1564" s="11" cm="1">
        <f t="array" ref="K1564">VLOOKUP(MAX(_xlfn._xlws.FILTER(Tabela3[data],Tabela3[data]&lt;=Tabela2[[#This Row],[data]])),Tabela3[],2,FALSE)</f>
        <v>12.2</v>
      </c>
    </row>
    <row r="1565" spans="5:11" x14ac:dyDescent="0.35">
      <c r="E1565" s="4">
        <v>45807</v>
      </c>
      <c r="F1565" s="3">
        <v>1</v>
      </c>
      <c r="G1565" s="3">
        <v>96</v>
      </c>
      <c r="H1565" s="7" t="s">
        <v>26</v>
      </c>
      <c r="I1565" s="5">
        <f>VLOOKUP(H1565,Tabela1[],2,FALSE)*G1565</f>
        <v>0</v>
      </c>
      <c r="J1565" s="6">
        <f>IFERROR(G1565/VLOOKUP(H1565,Tabela1[],3,FALSE),"")</f>
        <v>0.39506172839506171</v>
      </c>
      <c r="K1565" s="11" cm="1">
        <f t="array" ref="K1565">VLOOKUP(MAX(_xlfn._xlws.FILTER(Tabela3[data],Tabela3[data]&lt;=Tabela2[[#This Row],[data]])),Tabela3[],2,FALSE)</f>
        <v>12.2</v>
      </c>
    </row>
    <row r="1566" spans="5:11" x14ac:dyDescent="0.35">
      <c r="E1566" s="4">
        <v>45807</v>
      </c>
      <c r="F1566" s="3">
        <v>1</v>
      </c>
      <c r="G1566" s="3">
        <v>51</v>
      </c>
      <c r="H1566" s="7" t="s">
        <v>43</v>
      </c>
      <c r="I1566" s="5">
        <f>VLOOKUP(H1566,Tabela1[],2,FALSE)*G1566</f>
        <v>0</v>
      </c>
      <c r="J1566" s="6" t="str">
        <f>IFERROR(G1566/VLOOKUP(H1566,Tabela1[],3,FALSE),"")</f>
        <v/>
      </c>
      <c r="K1566" s="11" cm="1">
        <f t="array" ref="K1566">VLOOKUP(MAX(_xlfn._xlws.FILTER(Tabela3[data],Tabela3[data]&lt;=Tabela2[[#This Row],[data]])),Tabela3[],2,FALSE)</f>
        <v>12.2</v>
      </c>
    </row>
    <row r="1567" spans="5:11" x14ac:dyDescent="0.35">
      <c r="E1567" s="4">
        <v>45807</v>
      </c>
      <c r="F1567" s="3">
        <v>2</v>
      </c>
      <c r="G1567" s="3">
        <v>100</v>
      </c>
      <c r="H1567" s="7" t="s">
        <v>87</v>
      </c>
      <c r="I1567" s="5">
        <f>VLOOKUP(H1567,Tabela1[],2,FALSE)*G1567</f>
        <v>0</v>
      </c>
      <c r="J1567" s="6" t="str">
        <f>IFERROR(G1567/VLOOKUP(H1567,Tabela1[],3,FALSE),"")</f>
        <v/>
      </c>
      <c r="K1567" s="11" cm="1">
        <f t="array" ref="K1567">VLOOKUP(MAX(_xlfn._xlws.FILTER(Tabela3[data],Tabela3[data]&lt;=Tabela2[[#This Row],[data]])),Tabela3[],2,FALSE)</f>
        <v>12.2</v>
      </c>
    </row>
    <row r="1568" spans="5:11" x14ac:dyDescent="0.35">
      <c r="E1568" s="4">
        <v>45807</v>
      </c>
      <c r="F1568" s="3">
        <v>3</v>
      </c>
      <c r="G1568" s="3">
        <v>232</v>
      </c>
      <c r="H1568" s="7" t="s">
        <v>70</v>
      </c>
      <c r="I1568" s="5">
        <f>VLOOKUP(H1568,Tabela1[],2,FALSE)*G1568</f>
        <v>0</v>
      </c>
      <c r="J1568" s="6" t="str">
        <f>IFERROR(G1568/VLOOKUP(H1568,Tabela1[],3,FALSE),"")</f>
        <v/>
      </c>
      <c r="K1568" s="11" cm="1">
        <f t="array" ref="K1568">VLOOKUP(MAX(_xlfn._xlws.FILTER(Tabela3[data],Tabela3[data]&lt;=Tabela2[[#This Row],[data]])),Tabela3[],2,FALSE)</f>
        <v>12.2</v>
      </c>
    </row>
    <row r="1569" spans="5:11" x14ac:dyDescent="0.35">
      <c r="E1569" s="4">
        <v>45808</v>
      </c>
      <c r="F1569" s="3">
        <v>1</v>
      </c>
      <c r="G1569" s="3">
        <v>88</v>
      </c>
      <c r="H1569" s="7" t="s">
        <v>70</v>
      </c>
      <c r="I1569" s="5">
        <f>VLOOKUP(H1569,Tabela1[],2,FALSE)*G1569</f>
        <v>0</v>
      </c>
      <c r="J1569" s="6" t="str">
        <f>IFERROR(G1569/VLOOKUP(H1569,Tabela1[],3,FALSE),"")</f>
        <v/>
      </c>
      <c r="K1569" s="11" cm="1">
        <f t="array" ref="K1569">VLOOKUP(MAX(_xlfn._xlws.FILTER(Tabela3[data],Tabela3[data]&lt;=Tabela2[[#This Row],[data]])),Tabela3[],2,FALSE)</f>
        <v>12.2</v>
      </c>
    </row>
    <row r="1570" spans="5:11" x14ac:dyDescent="0.35">
      <c r="E1570" s="4">
        <v>45808</v>
      </c>
      <c r="F1570" s="3">
        <v>2</v>
      </c>
      <c r="G1570" s="3">
        <v>53</v>
      </c>
      <c r="H1570" s="7" t="s">
        <v>87</v>
      </c>
      <c r="I1570" s="5">
        <f>VLOOKUP(H1570,Tabela1[],2,FALSE)*G1570</f>
        <v>0</v>
      </c>
      <c r="J1570" s="6" t="str">
        <f>IFERROR(G1570/VLOOKUP(H1570,Tabela1[],3,FALSE),"")</f>
        <v/>
      </c>
      <c r="K1570" s="11" cm="1">
        <f t="array" ref="K1570">VLOOKUP(MAX(_xlfn._xlws.FILTER(Tabela3[data],Tabela3[data]&lt;=Tabela2[[#This Row],[data]])),Tabela3[],2,FALSE)</f>
        <v>12.2</v>
      </c>
    </row>
    <row r="1571" spans="5:11" x14ac:dyDescent="0.35">
      <c r="E1571" s="4">
        <v>45808</v>
      </c>
      <c r="F1571" s="3">
        <v>3</v>
      </c>
      <c r="G1571" s="3">
        <v>120</v>
      </c>
      <c r="H1571" s="7" t="s">
        <v>70</v>
      </c>
      <c r="I1571" s="5">
        <f>VLOOKUP(H1571,Tabela1[],2,FALSE)*G1571</f>
        <v>0</v>
      </c>
      <c r="J1571" s="6" t="str">
        <f>IFERROR(G1571/VLOOKUP(H1571,Tabela1[],3,FALSE),"")</f>
        <v/>
      </c>
      <c r="K1571" s="11" cm="1">
        <f t="array" ref="K1571">VLOOKUP(MAX(_xlfn._xlws.FILTER(Tabela3[data],Tabela3[data]&lt;=Tabela2[[#This Row],[data]])),Tabela3[],2,FALSE)</f>
        <v>12.2</v>
      </c>
    </row>
    <row r="1572" spans="5:11" x14ac:dyDescent="0.35">
      <c r="E1572" s="4">
        <v>45808</v>
      </c>
      <c r="F1572" s="3">
        <v>3</v>
      </c>
      <c r="G1572" s="3">
        <v>80</v>
      </c>
      <c r="H1572" s="7" t="s">
        <v>33</v>
      </c>
      <c r="I1572" s="5">
        <f>VLOOKUP(H1572,Tabela1[],2,FALSE)*G1572</f>
        <v>0</v>
      </c>
      <c r="J1572" s="6" t="str">
        <f>IFERROR(G1572/VLOOKUP(H1572,Tabela1[],3,FALSE),"")</f>
        <v/>
      </c>
      <c r="K1572" s="11" cm="1">
        <f t="array" ref="K1572">VLOOKUP(MAX(_xlfn._xlws.FILTER(Tabela3[data],Tabela3[data]&lt;=Tabela2[[#This Row],[data]])),Tabela3[],2,FALSE)</f>
        <v>12.2</v>
      </c>
    </row>
    <row r="1573" spans="5:11" x14ac:dyDescent="0.35">
      <c r="E1573" s="4">
        <v>45809</v>
      </c>
      <c r="F1573" s="3">
        <v>1</v>
      </c>
      <c r="G1573" s="3">
        <v>200</v>
      </c>
      <c r="H1573" s="7" t="s">
        <v>33</v>
      </c>
      <c r="I1573" s="5">
        <f>VLOOKUP(H1573,Tabela1[],2,FALSE)*G1573</f>
        <v>0</v>
      </c>
      <c r="J1573" s="6" t="str">
        <f>IFERROR(G1573/VLOOKUP(H1573,Tabela1[],3,FALSE),"")</f>
        <v/>
      </c>
      <c r="K1573" s="11" cm="1">
        <f t="array" ref="K1573">VLOOKUP(MAX(_xlfn._xlws.FILTER(Tabela3[data],Tabela3[data]&lt;=Tabela2[[#This Row],[data]])),Tabela3[],2,FALSE)</f>
        <v>12.2</v>
      </c>
    </row>
    <row r="1574" spans="5:11" x14ac:dyDescent="0.35">
      <c r="E1574" s="4">
        <v>45809</v>
      </c>
      <c r="F1574" s="3">
        <v>1</v>
      </c>
      <c r="G1574" s="3">
        <v>90</v>
      </c>
      <c r="H1574" s="7" t="s">
        <v>43</v>
      </c>
      <c r="I1574" s="5">
        <f>VLOOKUP(H1574,Tabela1[],2,FALSE)*G1574</f>
        <v>0</v>
      </c>
      <c r="J1574" s="6" t="str">
        <f>IFERROR(G1574/VLOOKUP(H1574,Tabela1[],3,FALSE),"")</f>
        <v/>
      </c>
      <c r="K1574" s="11" cm="1">
        <f t="array" ref="K1574">VLOOKUP(MAX(_xlfn._xlws.FILTER(Tabela3[data],Tabela3[data]&lt;=Tabela2[[#This Row],[data]])),Tabela3[],2,FALSE)</f>
        <v>12.2</v>
      </c>
    </row>
    <row r="1575" spans="5:11" x14ac:dyDescent="0.35">
      <c r="E1575" s="4">
        <v>45809</v>
      </c>
      <c r="F1575" s="3">
        <v>2</v>
      </c>
      <c r="G1575" s="3">
        <v>34</v>
      </c>
      <c r="H1575" s="7" t="s">
        <v>87</v>
      </c>
      <c r="I1575" s="5">
        <f>VLOOKUP(H1575,Tabela1[],2,FALSE)*G1575</f>
        <v>0</v>
      </c>
      <c r="J1575" s="6" t="str">
        <f>IFERROR(G1575/VLOOKUP(H1575,Tabela1[],3,FALSE),"")</f>
        <v/>
      </c>
      <c r="K1575" s="11" cm="1">
        <f t="array" ref="K1575">VLOOKUP(MAX(_xlfn._xlws.FILTER(Tabela3[data],Tabela3[data]&lt;=Tabela2[[#This Row],[data]])),Tabela3[],2,FALSE)</f>
        <v>12.2</v>
      </c>
    </row>
    <row r="1576" spans="5:11" x14ac:dyDescent="0.35">
      <c r="E1576" s="4">
        <v>45809</v>
      </c>
      <c r="F1576" s="3">
        <v>3</v>
      </c>
      <c r="G1576" s="3">
        <v>116</v>
      </c>
      <c r="H1576" s="7" t="s">
        <v>33</v>
      </c>
      <c r="I1576" s="5">
        <f>VLOOKUP(H1576,Tabela1[],2,FALSE)*G1576</f>
        <v>0</v>
      </c>
      <c r="J1576" s="6" t="str">
        <f>IFERROR(G1576/VLOOKUP(H1576,Tabela1[],3,FALSE),"")</f>
        <v/>
      </c>
      <c r="K1576" s="11" cm="1">
        <f t="array" ref="K1576">VLOOKUP(MAX(_xlfn._xlws.FILTER(Tabela3[data],Tabela3[data]&lt;=Tabela2[[#This Row],[data]])),Tabela3[],2,FALSE)</f>
        <v>12.2</v>
      </c>
    </row>
    <row r="1577" spans="5:11" x14ac:dyDescent="0.35">
      <c r="E1577" s="4">
        <v>45809</v>
      </c>
      <c r="F1577" s="3">
        <v>3</v>
      </c>
      <c r="G1577" s="3">
        <v>94</v>
      </c>
      <c r="H1577" s="7" t="s">
        <v>43</v>
      </c>
      <c r="I1577" s="5">
        <f>VLOOKUP(H1577,Tabela1[],2,FALSE)*G1577</f>
        <v>0</v>
      </c>
      <c r="J1577" s="6" t="str">
        <f>IFERROR(G1577/VLOOKUP(H1577,Tabela1[],3,FALSE),"")</f>
        <v/>
      </c>
      <c r="K1577" s="11" cm="1">
        <f t="array" ref="K1577">VLOOKUP(MAX(_xlfn._xlws.FILTER(Tabela3[data],Tabela3[data]&lt;=Tabela2[[#This Row],[data]])),Tabela3[],2,FALSE)</f>
        <v>12.2</v>
      </c>
    </row>
    <row r="1578" spans="5:11" x14ac:dyDescent="0.35">
      <c r="E1578" s="4">
        <v>45810</v>
      </c>
      <c r="F1578" s="3">
        <v>1</v>
      </c>
      <c r="G1578" s="3">
        <v>91</v>
      </c>
      <c r="H1578" s="7" t="s">
        <v>33</v>
      </c>
      <c r="I1578" s="5">
        <f>VLOOKUP(H1578,Tabela1[],2,FALSE)*G1578</f>
        <v>0</v>
      </c>
      <c r="J1578" s="6" t="str">
        <f>IFERROR(G1578/VLOOKUP(H1578,Tabela1[],3,FALSE),"")</f>
        <v/>
      </c>
      <c r="K1578" s="11" cm="1">
        <f t="array" ref="K1578">VLOOKUP(MAX(_xlfn._xlws.FILTER(Tabela3[data],Tabela3[data]&lt;=Tabela2[[#This Row],[data]])),Tabela3[],2,FALSE)</f>
        <v>12.2</v>
      </c>
    </row>
    <row r="1579" spans="5:11" x14ac:dyDescent="0.35">
      <c r="E1579" s="4">
        <v>45810</v>
      </c>
      <c r="F1579" s="3">
        <v>1</v>
      </c>
      <c r="G1579" s="3">
        <v>14</v>
      </c>
      <c r="H1579" s="7" t="s">
        <v>78</v>
      </c>
      <c r="I1579" s="5">
        <f>VLOOKUP(H1579,Tabela1[],2,FALSE)*G1579</f>
        <v>0</v>
      </c>
      <c r="J1579" s="6" t="str">
        <f>IFERROR(G1579/VLOOKUP(H1579,Tabela1[],3,FALSE),"")</f>
        <v/>
      </c>
      <c r="K1579" s="11" cm="1">
        <f t="array" ref="K1579">VLOOKUP(MAX(_xlfn._xlws.FILTER(Tabela3[data],Tabela3[data]&lt;=Tabela2[[#This Row],[data]])),Tabela3[],2,FALSE)</f>
        <v>12.2</v>
      </c>
    </row>
    <row r="1580" spans="5:11" x14ac:dyDescent="0.35">
      <c r="E1580" s="4">
        <v>45810</v>
      </c>
      <c r="F1580" s="3">
        <v>2</v>
      </c>
      <c r="G1580" s="3">
        <v>100</v>
      </c>
      <c r="H1580" s="7" t="s">
        <v>84</v>
      </c>
      <c r="I1580" s="5">
        <f>VLOOKUP(H1580,Tabela1[],2,FALSE)*G1580</f>
        <v>0</v>
      </c>
      <c r="J1580" s="6" t="str">
        <f>IFERROR(G1580/VLOOKUP(H1580,Tabela1[],3,FALSE),"")</f>
        <v/>
      </c>
      <c r="K1580" s="11" cm="1">
        <f t="array" ref="K1580">VLOOKUP(MAX(_xlfn._xlws.FILTER(Tabela3[data],Tabela3[data]&lt;=Tabela2[[#This Row],[data]])),Tabela3[],2,FALSE)</f>
        <v>12.2</v>
      </c>
    </row>
    <row r="1581" spans="5:11" x14ac:dyDescent="0.35">
      <c r="E1581" s="4">
        <v>45810</v>
      </c>
      <c r="F1581" s="3">
        <v>2</v>
      </c>
      <c r="G1581" s="3">
        <v>15</v>
      </c>
      <c r="H1581" s="7" t="s">
        <v>54</v>
      </c>
      <c r="I1581" s="5">
        <f>VLOOKUP(H1581,Tabela1[],2,FALSE)*G1581</f>
        <v>0</v>
      </c>
      <c r="J1581" s="6" t="str">
        <f>IFERROR(G1581/VLOOKUP(H1581,Tabela1[],3,FALSE),"")</f>
        <v/>
      </c>
      <c r="K1581" s="11" cm="1">
        <f t="array" ref="K1581">VLOOKUP(MAX(_xlfn._xlws.FILTER(Tabela3[data],Tabela3[data]&lt;=Tabela2[[#This Row],[data]])),Tabela3[],2,FALSE)</f>
        <v>12.2</v>
      </c>
    </row>
    <row r="1582" spans="5:11" x14ac:dyDescent="0.35">
      <c r="E1582" s="4">
        <v>45810</v>
      </c>
      <c r="F1582" s="3">
        <v>2</v>
      </c>
      <c r="G1582" s="3">
        <v>15</v>
      </c>
      <c r="H1582" s="7" t="s">
        <v>47</v>
      </c>
      <c r="I1582" s="5">
        <f>VLOOKUP(H1582,Tabela1[],2,FALSE)*G1582</f>
        <v>0</v>
      </c>
      <c r="J1582" s="6" t="str">
        <f>IFERROR(G1582/VLOOKUP(H1582,Tabela1[],3,FALSE),"")</f>
        <v/>
      </c>
      <c r="K1582" s="11" cm="1">
        <f t="array" ref="K1582">VLOOKUP(MAX(_xlfn._xlws.FILTER(Tabela3[data],Tabela3[data]&lt;=Tabela2[[#This Row],[data]])),Tabela3[],2,FALSE)</f>
        <v>12.2</v>
      </c>
    </row>
    <row r="1583" spans="5:11" x14ac:dyDescent="0.35">
      <c r="E1583" s="4">
        <v>45810</v>
      </c>
      <c r="F1583" s="3">
        <v>3</v>
      </c>
      <c r="G1583" s="3">
        <v>150</v>
      </c>
      <c r="H1583" s="7" t="s">
        <v>30</v>
      </c>
      <c r="I1583" s="5">
        <f>VLOOKUP(H1583,Tabela1[],2,FALSE)*G1583</f>
        <v>0</v>
      </c>
      <c r="J1583" s="6" t="str">
        <f>IFERROR(G1583/VLOOKUP(H1583,Tabela1[],3,FALSE),"")</f>
        <v/>
      </c>
      <c r="K1583" s="11" cm="1">
        <f t="array" ref="K1583">VLOOKUP(MAX(_xlfn._xlws.FILTER(Tabela3[data],Tabela3[data]&lt;=Tabela2[[#This Row],[data]])),Tabela3[],2,FALSE)</f>
        <v>12.2</v>
      </c>
    </row>
    <row r="1584" spans="5:11" x14ac:dyDescent="0.35">
      <c r="E1584" s="4">
        <v>45810</v>
      </c>
      <c r="F1584" s="3">
        <v>3</v>
      </c>
      <c r="G1584" s="3">
        <v>101</v>
      </c>
      <c r="H1584" s="7" t="s">
        <v>73</v>
      </c>
      <c r="I1584" s="5">
        <f>VLOOKUP(H1584,Tabela1[],2,FALSE)*G1584</f>
        <v>0</v>
      </c>
      <c r="J1584" s="6" t="str">
        <f>IFERROR(G1584/VLOOKUP(H1584,Tabela1[],3,FALSE),"")</f>
        <v/>
      </c>
      <c r="K1584" s="11" cm="1">
        <f t="array" ref="K1584">VLOOKUP(MAX(_xlfn._xlws.FILTER(Tabela3[data],Tabela3[data]&lt;=Tabela2[[#This Row],[data]])),Tabela3[],2,FALSE)</f>
        <v>12.2</v>
      </c>
    </row>
    <row r="1585" spans="5:11" x14ac:dyDescent="0.35">
      <c r="E1585" s="4">
        <v>45811</v>
      </c>
      <c r="F1585" s="3">
        <v>1</v>
      </c>
      <c r="G1585" s="3">
        <v>150</v>
      </c>
      <c r="H1585" s="7" t="s">
        <v>30</v>
      </c>
      <c r="I1585" s="5">
        <f>VLOOKUP(H1585,Tabela1[],2,FALSE)*G1585</f>
        <v>0</v>
      </c>
      <c r="J1585" s="6" t="str">
        <f>IFERROR(G1585/VLOOKUP(H1585,Tabela1[],3,FALSE),"")</f>
        <v/>
      </c>
      <c r="K1585" s="11" cm="1">
        <f t="array" ref="K1585">VLOOKUP(MAX(_xlfn._xlws.FILTER(Tabela3[data],Tabela3[data]&lt;=Tabela2[[#This Row],[data]])),Tabela3[],2,FALSE)</f>
        <v>12.2</v>
      </c>
    </row>
    <row r="1586" spans="5:11" x14ac:dyDescent="0.35">
      <c r="E1586" s="4">
        <v>45811</v>
      </c>
      <c r="F1586" s="3">
        <v>1</v>
      </c>
      <c r="G1586" s="3">
        <v>112</v>
      </c>
      <c r="H1586" s="7" t="s">
        <v>73</v>
      </c>
      <c r="I1586" s="5">
        <f>VLOOKUP(H1586,Tabela1[],2,FALSE)*G1586</f>
        <v>0</v>
      </c>
      <c r="J1586" s="6" t="str">
        <f>IFERROR(G1586/VLOOKUP(H1586,Tabela1[],3,FALSE),"")</f>
        <v/>
      </c>
      <c r="K1586" s="11" cm="1">
        <f t="array" ref="K1586">VLOOKUP(MAX(_xlfn._xlws.FILTER(Tabela3[data],Tabela3[data]&lt;=Tabela2[[#This Row],[data]])),Tabela3[],2,FALSE)</f>
        <v>12.2</v>
      </c>
    </row>
    <row r="1587" spans="5:11" x14ac:dyDescent="0.35">
      <c r="E1587" s="4">
        <v>45811</v>
      </c>
      <c r="F1587" s="3">
        <v>2</v>
      </c>
      <c r="G1587" s="3">
        <v>100</v>
      </c>
      <c r="H1587" s="7" t="s">
        <v>87</v>
      </c>
      <c r="I1587" s="5">
        <f>VLOOKUP(H1587,Tabela1[],2,FALSE)*G1587</f>
        <v>0</v>
      </c>
      <c r="J1587" s="6" t="str">
        <f>IFERROR(G1587/VLOOKUP(H1587,Tabela1[],3,FALSE),"")</f>
        <v/>
      </c>
      <c r="K1587" s="11" cm="1">
        <f t="array" ref="K1587">VLOOKUP(MAX(_xlfn._xlws.FILTER(Tabela3[data],Tabela3[data]&lt;=Tabela2[[#This Row],[data]])),Tabela3[],2,FALSE)</f>
        <v>12.2</v>
      </c>
    </row>
    <row r="1588" spans="5:11" x14ac:dyDescent="0.35">
      <c r="E1588" s="4">
        <v>45811</v>
      </c>
      <c r="F1588" s="3">
        <v>2</v>
      </c>
      <c r="G1588" s="3">
        <v>4</v>
      </c>
      <c r="H1588" s="7" t="s">
        <v>88</v>
      </c>
      <c r="I1588" s="5">
        <f>VLOOKUP(H1588,Tabela1[],2,FALSE)*G1588</f>
        <v>0</v>
      </c>
      <c r="J1588" s="6" t="str">
        <f>IFERROR(G1588/VLOOKUP(H1588,Tabela1[],3,FALSE),"")</f>
        <v/>
      </c>
      <c r="K1588" s="11" cm="1">
        <f t="array" ref="K1588">VLOOKUP(MAX(_xlfn._xlws.FILTER(Tabela3[data],Tabela3[data]&lt;=Tabela2[[#This Row],[data]])),Tabela3[],2,FALSE)</f>
        <v>12.2</v>
      </c>
    </row>
    <row r="1589" spans="5:11" x14ac:dyDescent="0.35">
      <c r="E1589" s="4">
        <v>45811</v>
      </c>
      <c r="F1589" s="3">
        <v>2</v>
      </c>
      <c r="G1589" s="3">
        <v>5</v>
      </c>
      <c r="H1589" s="7" t="s">
        <v>88</v>
      </c>
      <c r="I1589" s="5">
        <f>VLOOKUP(H1589,Tabela1[],2,FALSE)*G1589</f>
        <v>0</v>
      </c>
      <c r="J1589" s="6" t="str">
        <f>IFERROR(G1589/VLOOKUP(H1589,Tabela1[],3,FALSE),"")</f>
        <v/>
      </c>
      <c r="K1589" s="11" cm="1">
        <f t="array" ref="K1589">VLOOKUP(MAX(_xlfn._xlws.FILTER(Tabela3[data],Tabela3[data]&lt;=Tabela2[[#This Row],[data]])),Tabela3[],2,FALSE)</f>
        <v>12.2</v>
      </c>
    </row>
    <row r="1590" spans="5:11" x14ac:dyDescent="0.35">
      <c r="E1590" s="4">
        <v>45811</v>
      </c>
      <c r="F1590" s="3">
        <v>3</v>
      </c>
      <c r="G1590" s="3">
        <v>106</v>
      </c>
      <c r="H1590" s="7" t="s">
        <v>30</v>
      </c>
      <c r="I1590" s="5">
        <f>VLOOKUP(H1590,Tabela1[],2,FALSE)*G1590</f>
        <v>0</v>
      </c>
      <c r="J1590" s="6" t="str">
        <f>IFERROR(G1590/VLOOKUP(H1590,Tabela1[],3,FALSE),"")</f>
        <v/>
      </c>
      <c r="K1590" s="11" cm="1">
        <f t="array" ref="K1590">VLOOKUP(MAX(_xlfn._xlws.FILTER(Tabela3[data],Tabela3[data]&lt;=Tabela2[[#This Row],[data]])),Tabela3[],2,FALSE)</f>
        <v>12.2</v>
      </c>
    </row>
    <row r="1591" spans="5:11" x14ac:dyDescent="0.35">
      <c r="E1591" s="4">
        <v>45811</v>
      </c>
      <c r="F1591" s="3">
        <v>3</v>
      </c>
      <c r="G1591" s="3">
        <v>100</v>
      </c>
      <c r="H1591" s="7" t="s">
        <v>89</v>
      </c>
      <c r="I1591" s="5">
        <f>VLOOKUP(H1591,Tabela1[],2,FALSE)*G1591</f>
        <v>0</v>
      </c>
      <c r="J1591" s="6" t="str">
        <f>IFERROR(G1591/VLOOKUP(H1591,Tabela1[],3,FALSE),"")</f>
        <v/>
      </c>
      <c r="K1591" s="11" cm="1">
        <f t="array" ref="K1591">VLOOKUP(MAX(_xlfn._xlws.FILTER(Tabela3[data],Tabela3[data]&lt;=Tabela2[[#This Row],[data]])),Tabela3[],2,FALSE)</f>
        <v>12.2</v>
      </c>
    </row>
    <row r="1592" spans="5:11" x14ac:dyDescent="0.35">
      <c r="E1592" s="4">
        <v>45812</v>
      </c>
      <c r="F1592" s="3">
        <v>1</v>
      </c>
      <c r="G1592" s="3">
        <v>92</v>
      </c>
      <c r="H1592" s="7" t="s">
        <v>89</v>
      </c>
      <c r="I1592" s="5">
        <f>VLOOKUP(H1592,Tabela1[],2,FALSE)*G1592</f>
        <v>0</v>
      </c>
      <c r="J1592" s="6" t="str">
        <f>IFERROR(G1592/VLOOKUP(H1592,Tabela1[],3,FALSE),"")</f>
        <v/>
      </c>
      <c r="K1592" s="11" cm="1">
        <f t="array" ref="K1592">VLOOKUP(MAX(_xlfn._xlws.FILTER(Tabela3[data],Tabela3[data]&lt;=Tabela2[[#This Row],[data]])),Tabela3[],2,FALSE)</f>
        <v>12.2</v>
      </c>
    </row>
    <row r="1593" spans="5:11" x14ac:dyDescent="0.35">
      <c r="E1593" s="4">
        <v>45812</v>
      </c>
      <c r="F1593" s="3">
        <v>2</v>
      </c>
      <c r="G1593" s="3">
        <v>108</v>
      </c>
      <c r="H1593" s="7" t="s">
        <v>87</v>
      </c>
      <c r="I1593" s="5">
        <f>VLOOKUP(H1593,Tabela1[],2,FALSE)*G1593</f>
        <v>0</v>
      </c>
      <c r="J1593" s="6" t="str">
        <f>IFERROR(G1593/VLOOKUP(H1593,Tabela1[],3,FALSE),"")</f>
        <v/>
      </c>
      <c r="K1593" s="11" cm="1">
        <f t="array" ref="K1593">VLOOKUP(MAX(_xlfn._xlws.FILTER(Tabela3[data],Tabela3[data]&lt;=Tabela2[[#This Row],[data]])),Tabela3[],2,FALSE)</f>
        <v>12.2</v>
      </c>
    </row>
    <row r="1594" spans="5:11" x14ac:dyDescent="0.35">
      <c r="E1594" s="4">
        <v>45812</v>
      </c>
      <c r="F1594" s="3">
        <v>2</v>
      </c>
      <c r="G1594" s="3">
        <v>30</v>
      </c>
      <c r="H1594" s="7" t="s">
        <v>43</v>
      </c>
      <c r="I1594" s="5">
        <f>VLOOKUP(H1594,Tabela1[],2,FALSE)*G1594</f>
        <v>0</v>
      </c>
      <c r="J1594" s="6" t="str">
        <f>IFERROR(G1594/VLOOKUP(H1594,Tabela1[],3,FALSE),"")</f>
        <v/>
      </c>
      <c r="K1594" s="11" cm="1">
        <f t="array" ref="K1594">VLOOKUP(MAX(_xlfn._xlws.FILTER(Tabela3[data],Tabela3[data]&lt;=Tabela2[[#This Row],[data]])),Tabela3[],2,FALSE)</f>
        <v>12.2</v>
      </c>
    </row>
    <row r="1595" spans="5:11" x14ac:dyDescent="0.35">
      <c r="E1595" s="4">
        <v>45812</v>
      </c>
      <c r="F1595" s="3">
        <v>2</v>
      </c>
      <c r="G1595" s="3">
        <v>14</v>
      </c>
      <c r="H1595" s="7" t="s">
        <v>78</v>
      </c>
      <c r="I1595" s="5">
        <f>VLOOKUP(H1595,Tabela1[],2,FALSE)*G1595</f>
        <v>0</v>
      </c>
      <c r="J1595" s="6" t="str">
        <f>IFERROR(G1595/VLOOKUP(H1595,Tabela1[],3,FALSE),"")</f>
        <v/>
      </c>
      <c r="K1595" s="11" cm="1">
        <f t="array" ref="K1595">VLOOKUP(MAX(_xlfn._xlws.FILTER(Tabela3[data],Tabela3[data]&lt;=Tabela2[[#This Row],[data]])),Tabela3[],2,FALSE)</f>
        <v>12.2</v>
      </c>
    </row>
    <row r="1596" spans="5:11" x14ac:dyDescent="0.35">
      <c r="E1596" s="4">
        <v>45812</v>
      </c>
      <c r="F1596" s="3">
        <v>2</v>
      </c>
      <c r="G1596" s="3">
        <v>15</v>
      </c>
      <c r="H1596" s="7" t="s">
        <v>64</v>
      </c>
      <c r="I1596" s="5">
        <f>VLOOKUP(H1596,Tabela1[],2,FALSE)*G1596</f>
        <v>0</v>
      </c>
      <c r="J1596" s="6" t="str">
        <f>IFERROR(G1596/VLOOKUP(H1596,Tabela1[],3,FALSE),"")</f>
        <v/>
      </c>
      <c r="K1596" s="11" cm="1">
        <f t="array" ref="K1596">VLOOKUP(MAX(_xlfn._xlws.FILTER(Tabela3[data],Tabela3[data]&lt;=Tabela2[[#This Row],[data]])),Tabela3[],2,FALSE)</f>
        <v>12.2</v>
      </c>
    </row>
    <row r="1597" spans="5:11" x14ac:dyDescent="0.35">
      <c r="E1597" s="4">
        <v>45812</v>
      </c>
      <c r="F1597" s="3">
        <v>3</v>
      </c>
      <c r="G1597" s="3">
        <v>176</v>
      </c>
      <c r="H1597" s="7" t="s">
        <v>89</v>
      </c>
      <c r="I1597" s="5">
        <f>VLOOKUP(H1597,Tabela1[],2,FALSE)*G1597</f>
        <v>0</v>
      </c>
      <c r="J1597" s="6" t="str">
        <f>IFERROR(G1597/VLOOKUP(H1597,Tabela1[],3,FALSE),"")</f>
        <v/>
      </c>
      <c r="K1597" s="11" cm="1">
        <f t="array" ref="K1597">VLOOKUP(MAX(_xlfn._xlws.FILTER(Tabela3[data],Tabela3[data]&lt;=Tabela2[[#This Row],[data]])),Tabela3[],2,FALSE)</f>
        <v>12.2</v>
      </c>
    </row>
    <row r="1598" spans="5:11" x14ac:dyDescent="0.35">
      <c r="E1598" s="4">
        <v>45812</v>
      </c>
      <c r="F1598" s="3">
        <v>3</v>
      </c>
      <c r="G1598" s="3">
        <v>30</v>
      </c>
      <c r="H1598" s="7" t="s">
        <v>43</v>
      </c>
      <c r="I1598" s="5">
        <f>VLOOKUP(H1598,Tabela1[],2,FALSE)*G1598</f>
        <v>0</v>
      </c>
      <c r="J1598" s="6" t="str">
        <f>IFERROR(G1598/VLOOKUP(H1598,Tabela1[],3,FALSE),"")</f>
        <v/>
      </c>
      <c r="K1598" s="11" cm="1">
        <f t="array" ref="K1598">VLOOKUP(MAX(_xlfn._xlws.FILTER(Tabela3[data],Tabela3[data]&lt;=Tabela2[[#This Row],[data]])),Tabela3[],2,FALSE)</f>
        <v>12.2</v>
      </c>
    </row>
    <row r="1599" spans="5:11" x14ac:dyDescent="0.35">
      <c r="E1599" s="4">
        <v>45813</v>
      </c>
      <c r="F1599" s="3">
        <v>1</v>
      </c>
      <c r="G1599" s="3">
        <v>3</v>
      </c>
      <c r="H1599" s="7" t="s">
        <v>88</v>
      </c>
      <c r="I1599" s="5">
        <f>VLOOKUP(H1599,Tabela1[],2,FALSE)*G1599</f>
        <v>0</v>
      </c>
      <c r="J1599" s="6" t="str">
        <f>IFERROR(G1599/VLOOKUP(H1599,Tabela1[],3,FALSE),"")</f>
        <v/>
      </c>
      <c r="K1599" s="11" cm="1">
        <f t="array" ref="K1599">VLOOKUP(MAX(_xlfn._xlws.FILTER(Tabela3[data],Tabela3[data]&lt;=Tabela2[[#This Row],[data]])),Tabela3[],2,FALSE)</f>
        <v>12.2</v>
      </c>
    </row>
    <row r="1600" spans="5:11" x14ac:dyDescent="0.35">
      <c r="E1600" s="4">
        <v>45813</v>
      </c>
      <c r="F1600" s="3">
        <v>1</v>
      </c>
      <c r="G1600" s="3">
        <v>10</v>
      </c>
      <c r="H1600" s="7" t="s">
        <v>47</v>
      </c>
      <c r="I1600" s="5">
        <f>VLOOKUP(H1600,Tabela1[],2,FALSE)*G1600</f>
        <v>0</v>
      </c>
      <c r="J1600" s="6" t="str">
        <f>IFERROR(G1600/VLOOKUP(H1600,Tabela1[],3,FALSE),"")</f>
        <v/>
      </c>
      <c r="K1600" s="11" cm="1">
        <f t="array" ref="K1600">VLOOKUP(MAX(_xlfn._xlws.FILTER(Tabela3[data],Tabela3[data]&lt;=Tabela2[[#This Row],[data]])),Tabela3[],2,FALSE)</f>
        <v>12.2</v>
      </c>
    </row>
    <row r="1601" spans="5:11" x14ac:dyDescent="0.35">
      <c r="E1601" s="4">
        <v>45813</v>
      </c>
      <c r="F1601" s="3">
        <v>2</v>
      </c>
      <c r="G1601" s="3">
        <v>3</v>
      </c>
      <c r="H1601" s="7" t="s">
        <v>88</v>
      </c>
      <c r="I1601" s="5">
        <f>VLOOKUP(H1601,Tabela1[],2,FALSE)*G1601</f>
        <v>0</v>
      </c>
      <c r="J1601" s="6" t="str">
        <f>IFERROR(G1601/VLOOKUP(H1601,Tabela1[],3,FALSE),"")</f>
        <v/>
      </c>
      <c r="K1601" s="11" cm="1">
        <f t="array" ref="K1601">VLOOKUP(MAX(_xlfn._xlws.FILTER(Tabela3[data],Tabela3[data]&lt;=Tabela2[[#This Row],[data]])),Tabela3[],2,FALSE)</f>
        <v>12.2</v>
      </c>
    </row>
    <row r="1602" spans="5:11" x14ac:dyDescent="0.35">
      <c r="E1602" s="4">
        <v>45813</v>
      </c>
      <c r="F1602" s="3">
        <v>2</v>
      </c>
      <c r="G1602" s="3">
        <v>55</v>
      </c>
      <c r="H1602" s="7" t="s">
        <v>84</v>
      </c>
      <c r="I1602" s="5">
        <f>VLOOKUP(H1602,Tabela1[],2,FALSE)*G1602</f>
        <v>0</v>
      </c>
      <c r="J1602" s="6" t="str">
        <f>IFERROR(G1602/VLOOKUP(H1602,Tabela1[],3,FALSE),"")</f>
        <v/>
      </c>
      <c r="K1602" s="11" cm="1">
        <f t="array" ref="K1602">VLOOKUP(MAX(_xlfn._xlws.FILTER(Tabela3[data],Tabela3[data]&lt;=Tabela2[[#This Row],[data]])),Tabela3[],2,FALSE)</f>
        <v>12.2</v>
      </c>
    </row>
    <row r="1603" spans="5:11" x14ac:dyDescent="0.35">
      <c r="E1603" s="4">
        <v>45813</v>
      </c>
      <c r="F1603" s="3">
        <v>3</v>
      </c>
      <c r="G1603" s="3">
        <v>132</v>
      </c>
      <c r="H1603" s="7" t="s">
        <v>31</v>
      </c>
      <c r="I1603" s="5">
        <f>VLOOKUP(H1603,Tabela1[],2,FALSE)*G1603</f>
        <v>0</v>
      </c>
      <c r="J1603" s="6" t="str">
        <f>IFERROR(G1603/VLOOKUP(H1603,Tabela1[],3,FALSE),"")</f>
        <v/>
      </c>
      <c r="K1603" s="11" cm="1">
        <f t="array" ref="K1603">VLOOKUP(MAX(_xlfn._xlws.FILTER(Tabela3[data],Tabela3[data]&lt;=Tabela2[[#This Row],[data]])),Tabela3[],2,FALSE)</f>
        <v>12.2</v>
      </c>
    </row>
    <row r="1604" spans="5:11" x14ac:dyDescent="0.35">
      <c r="E1604" s="4">
        <v>45814</v>
      </c>
      <c r="F1604" s="3">
        <v>1</v>
      </c>
      <c r="G1604" s="3">
        <v>47</v>
      </c>
      <c r="H1604" s="7" t="s">
        <v>31</v>
      </c>
      <c r="I1604" s="5">
        <f>VLOOKUP(H1604,Tabela1[],2,FALSE)*G1604</f>
        <v>0</v>
      </c>
      <c r="J1604" s="6" t="str">
        <f>IFERROR(G1604/VLOOKUP(H1604,Tabela1[],3,FALSE),"")</f>
        <v/>
      </c>
      <c r="K1604" s="11" cm="1">
        <f t="array" ref="K1604">VLOOKUP(MAX(_xlfn._xlws.FILTER(Tabela3[data],Tabela3[data]&lt;=Tabela2[[#This Row],[data]])),Tabela3[],2,FALSE)</f>
        <v>12.2</v>
      </c>
    </row>
    <row r="1605" spans="5:11" x14ac:dyDescent="0.35">
      <c r="E1605" s="4">
        <v>45814</v>
      </c>
      <c r="F1605" s="3">
        <v>1</v>
      </c>
      <c r="G1605" s="3">
        <v>30</v>
      </c>
      <c r="H1605" s="7" t="s">
        <v>54</v>
      </c>
      <c r="I1605" s="5">
        <f>VLOOKUP(H1605,Tabela1[],2,FALSE)*G1605</f>
        <v>0</v>
      </c>
      <c r="J1605" s="6" t="str">
        <f>IFERROR(G1605/VLOOKUP(H1605,Tabela1[],3,FALSE),"")</f>
        <v/>
      </c>
      <c r="K1605" s="11" cm="1">
        <f t="array" ref="K1605">VLOOKUP(MAX(_xlfn._xlws.FILTER(Tabela3[data],Tabela3[data]&lt;=Tabela2[[#This Row],[data]])),Tabela3[],2,FALSE)</f>
        <v>12.2</v>
      </c>
    </row>
    <row r="1606" spans="5:11" x14ac:dyDescent="0.35">
      <c r="E1606" s="4">
        <v>45814</v>
      </c>
      <c r="F1606" s="3">
        <v>2</v>
      </c>
      <c r="G1606" s="3">
        <v>100</v>
      </c>
      <c r="H1606" s="7" t="s">
        <v>90</v>
      </c>
      <c r="I1606" s="5">
        <f>VLOOKUP(H1606,Tabela1[],2,FALSE)*G1606</f>
        <v>0</v>
      </c>
      <c r="J1606" s="6" t="str">
        <f>IFERROR(G1606/VLOOKUP(H1606,Tabela1[],3,FALSE),"")</f>
        <v/>
      </c>
      <c r="K1606" s="11" cm="1">
        <f t="array" ref="K1606">VLOOKUP(MAX(_xlfn._xlws.FILTER(Tabela3[data],Tabela3[data]&lt;=Tabela2[[#This Row],[data]])),Tabela3[],2,FALSE)</f>
        <v>12.2</v>
      </c>
    </row>
    <row r="1607" spans="5:11" x14ac:dyDescent="0.35">
      <c r="E1607" s="4">
        <v>45814</v>
      </c>
      <c r="F1607" s="3">
        <v>2</v>
      </c>
      <c r="G1607" s="3">
        <v>30</v>
      </c>
      <c r="H1607" s="7" t="s">
        <v>71</v>
      </c>
      <c r="I1607" s="5">
        <f>VLOOKUP(H1607,Tabela1[],2,FALSE)*G1607</f>
        <v>0</v>
      </c>
      <c r="J1607" s="6" t="str">
        <f>IFERROR(G1607/VLOOKUP(H1607,Tabela1[],3,FALSE),"")</f>
        <v/>
      </c>
      <c r="K1607" s="11" cm="1">
        <f t="array" ref="K1607">VLOOKUP(MAX(_xlfn._xlws.FILTER(Tabela3[data],Tabela3[data]&lt;=Tabela2[[#This Row],[data]])),Tabela3[],2,FALSE)</f>
        <v>12.2</v>
      </c>
    </row>
    <row r="1608" spans="5:11" x14ac:dyDescent="0.35">
      <c r="E1608" s="4">
        <v>45814</v>
      </c>
      <c r="F1608" s="3">
        <v>2</v>
      </c>
      <c r="G1608" s="3">
        <v>10</v>
      </c>
      <c r="H1608" s="7" t="s">
        <v>84</v>
      </c>
      <c r="I1608" s="5">
        <f>VLOOKUP(H1608,Tabela1[],2,FALSE)*G1608</f>
        <v>0</v>
      </c>
      <c r="J1608" s="6" t="str">
        <f>IFERROR(G1608/VLOOKUP(H1608,Tabela1[],3,FALSE),"")</f>
        <v/>
      </c>
      <c r="K1608" s="11" cm="1">
        <f t="array" ref="K1608">VLOOKUP(MAX(_xlfn._xlws.FILTER(Tabela3[data],Tabela3[data]&lt;=Tabela2[[#This Row],[data]])),Tabela3[],2,FALSE)</f>
        <v>12.2</v>
      </c>
    </row>
    <row r="1609" spans="5:11" x14ac:dyDescent="0.35">
      <c r="E1609" s="4">
        <v>45814</v>
      </c>
      <c r="F1609" s="3">
        <v>3</v>
      </c>
      <c r="G1609" s="3">
        <v>164</v>
      </c>
      <c r="H1609" s="7" t="s">
        <v>31</v>
      </c>
      <c r="I1609" s="5">
        <f>VLOOKUP(H1609,Tabela1[],2,FALSE)*G1609</f>
        <v>0</v>
      </c>
      <c r="J1609" s="6" t="str">
        <f>IFERROR(G1609/VLOOKUP(H1609,Tabela1[],3,FALSE),"")</f>
        <v/>
      </c>
      <c r="K1609" s="11" cm="1">
        <f t="array" ref="K1609">VLOOKUP(MAX(_xlfn._xlws.FILTER(Tabela3[data],Tabela3[data]&lt;=Tabela2[[#This Row],[data]])),Tabela3[],2,FALSE)</f>
        <v>12.2</v>
      </c>
    </row>
    <row r="1610" spans="5:11" x14ac:dyDescent="0.35">
      <c r="E1610" s="4">
        <v>45815</v>
      </c>
      <c r="F1610" s="3">
        <v>1</v>
      </c>
      <c r="G1610" s="3">
        <v>38</v>
      </c>
      <c r="H1610" s="7" t="s">
        <v>31</v>
      </c>
      <c r="I1610" s="5">
        <f>VLOOKUP(H1610,Tabela1[],2,FALSE)*G1610</f>
        <v>0</v>
      </c>
      <c r="J1610" s="6" t="str">
        <f>IFERROR(G1610/VLOOKUP(H1610,Tabela1[],3,FALSE),"")</f>
        <v/>
      </c>
      <c r="K1610" s="11" cm="1">
        <f t="array" ref="K1610">VLOOKUP(MAX(_xlfn._xlws.FILTER(Tabela3[data],Tabela3[data]&lt;=Tabela2[[#This Row],[data]])),Tabela3[],2,FALSE)</f>
        <v>12.2</v>
      </c>
    </row>
    <row r="1611" spans="5:11" x14ac:dyDescent="0.35">
      <c r="E1611" s="4">
        <v>45815</v>
      </c>
      <c r="F1611" s="3">
        <v>1</v>
      </c>
      <c r="G1611" s="3">
        <v>200</v>
      </c>
      <c r="H1611" s="7" t="s">
        <v>27</v>
      </c>
      <c r="I1611" s="5">
        <f>VLOOKUP(H1611,Tabela1[],2,FALSE)*G1611</f>
        <v>0</v>
      </c>
      <c r="J1611" s="6" t="str">
        <f>IFERROR(G1611/VLOOKUP(H1611,Tabela1[],3,FALSE),"")</f>
        <v/>
      </c>
      <c r="K1611" s="11" cm="1">
        <f t="array" ref="K1611">VLOOKUP(MAX(_xlfn._xlws.FILTER(Tabela3[data],Tabela3[data]&lt;=Tabela2[[#This Row],[data]])),Tabela3[],2,FALSE)</f>
        <v>12.2</v>
      </c>
    </row>
    <row r="1612" spans="5:11" x14ac:dyDescent="0.35">
      <c r="E1612" s="4">
        <v>45815</v>
      </c>
      <c r="F1612" s="3">
        <v>2</v>
      </c>
      <c r="G1612" s="3">
        <v>100</v>
      </c>
      <c r="H1612" s="7" t="s">
        <v>107</v>
      </c>
      <c r="I1612" s="5">
        <f>VLOOKUP(H1612,Tabela1[],2,FALSE)*G1612</f>
        <v>0</v>
      </c>
      <c r="J1612" s="6" t="str">
        <f>IFERROR(G1612/VLOOKUP(H1612,Tabela1[],3,FALSE),"")</f>
        <v/>
      </c>
      <c r="K1612" s="11" cm="1">
        <f t="array" ref="K1612">VLOOKUP(MAX(_xlfn._xlws.FILTER(Tabela3[data],Tabela3[data]&lt;=Tabela2[[#This Row],[data]])),Tabela3[],2,FALSE)</f>
        <v>12.2</v>
      </c>
    </row>
    <row r="1613" spans="5:11" x14ac:dyDescent="0.35">
      <c r="E1613" s="4">
        <v>45815</v>
      </c>
      <c r="F1613" s="3">
        <v>2</v>
      </c>
      <c r="G1613" s="3">
        <v>12</v>
      </c>
      <c r="H1613" s="7" t="s">
        <v>88</v>
      </c>
      <c r="I1613" s="5">
        <f>VLOOKUP(H1613,Tabela1[],2,FALSE)*G1613</f>
        <v>0</v>
      </c>
      <c r="J1613" s="6" t="str">
        <f>IFERROR(G1613/VLOOKUP(H1613,Tabela1[],3,FALSE),"")</f>
        <v/>
      </c>
      <c r="K1613" s="11" cm="1">
        <f t="array" ref="K1613">VLOOKUP(MAX(_xlfn._xlws.FILTER(Tabela3[data],Tabela3[data]&lt;=Tabela2[[#This Row],[data]])),Tabela3[],2,FALSE)</f>
        <v>12.2</v>
      </c>
    </row>
    <row r="1614" spans="5:11" x14ac:dyDescent="0.35">
      <c r="E1614" s="4">
        <v>45815</v>
      </c>
      <c r="F1614" s="3">
        <v>2</v>
      </c>
      <c r="G1614" s="3">
        <v>30</v>
      </c>
      <c r="H1614" s="7" t="s">
        <v>64</v>
      </c>
      <c r="I1614" s="5">
        <f>VLOOKUP(H1614,Tabela1[],2,FALSE)*G1614</f>
        <v>0</v>
      </c>
      <c r="J1614" s="6" t="str">
        <f>IFERROR(G1614/VLOOKUP(H1614,Tabela1[],3,FALSE),"")</f>
        <v/>
      </c>
      <c r="K1614" s="11" cm="1">
        <f t="array" ref="K1614">VLOOKUP(MAX(_xlfn._xlws.FILTER(Tabela3[data],Tabela3[data]&lt;=Tabela2[[#This Row],[data]])),Tabela3[],2,FALSE)</f>
        <v>12.2</v>
      </c>
    </row>
    <row r="1615" spans="5:11" x14ac:dyDescent="0.35">
      <c r="E1615" s="4">
        <v>45815</v>
      </c>
      <c r="F1615" s="3">
        <v>3</v>
      </c>
      <c r="G1615" s="3">
        <v>143</v>
      </c>
      <c r="H1615" s="7" t="s">
        <v>27</v>
      </c>
      <c r="I1615" s="5">
        <f>VLOOKUP(H1615,Tabela1[],2,FALSE)*G1615</f>
        <v>0</v>
      </c>
      <c r="J1615" s="6" t="str">
        <f>IFERROR(G1615/VLOOKUP(H1615,Tabela1[],3,FALSE),"")</f>
        <v/>
      </c>
      <c r="K1615" s="11" cm="1">
        <f t="array" ref="K1615">VLOOKUP(MAX(_xlfn._xlws.FILTER(Tabela3[data],Tabela3[data]&lt;=Tabela2[[#This Row],[data]])),Tabela3[],2,FALSE)</f>
        <v>12.2</v>
      </c>
    </row>
    <row r="1616" spans="5:11" x14ac:dyDescent="0.35">
      <c r="E1616" s="4">
        <v>45816</v>
      </c>
      <c r="F1616" s="3">
        <v>1</v>
      </c>
      <c r="G1616" s="3">
        <v>5</v>
      </c>
      <c r="H1616" s="7" t="s">
        <v>54</v>
      </c>
      <c r="I1616" s="5">
        <f>VLOOKUP(H1616,Tabela1[],2,FALSE)*G1616</f>
        <v>0</v>
      </c>
      <c r="J1616" s="6" t="str">
        <f>IFERROR(G1616/VLOOKUP(H1616,Tabela1[],3,FALSE),"")</f>
        <v/>
      </c>
      <c r="K1616" s="11" cm="1">
        <f t="array" ref="K1616">VLOOKUP(MAX(_xlfn._xlws.FILTER(Tabela3[data],Tabela3[data]&lt;=Tabela2[[#This Row],[data]])),Tabela3[],2,FALSE)</f>
        <v>12.2</v>
      </c>
    </row>
    <row r="1617" spans="5:11" x14ac:dyDescent="0.35">
      <c r="E1617" s="4">
        <v>45816</v>
      </c>
      <c r="F1617" s="3">
        <v>1</v>
      </c>
      <c r="G1617" s="3">
        <v>11</v>
      </c>
      <c r="H1617" s="7" t="s">
        <v>91</v>
      </c>
      <c r="I1617" s="5">
        <f>VLOOKUP(H1617,Tabela1[],2,FALSE)*G1617</f>
        <v>0</v>
      </c>
      <c r="J1617" s="6" t="str">
        <f>IFERROR(G1617/VLOOKUP(H1617,Tabela1[],3,FALSE),"")</f>
        <v/>
      </c>
      <c r="K1617" s="11" cm="1">
        <f t="array" ref="K1617">VLOOKUP(MAX(_xlfn._xlws.FILTER(Tabela3[data],Tabela3[data]&lt;=Tabela2[[#This Row],[data]])),Tabela3[],2,FALSE)</f>
        <v>12.2</v>
      </c>
    </row>
    <row r="1618" spans="5:11" x14ac:dyDescent="0.35">
      <c r="E1618" s="4">
        <v>45816</v>
      </c>
      <c r="F1618" s="3">
        <v>2</v>
      </c>
      <c r="G1618" s="3">
        <v>100</v>
      </c>
      <c r="H1618" s="7" t="s">
        <v>92</v>
      </c>
      <c r="I1618" s="5">
        <f>VLOOKUP(H1618,Tabela1[],2,FALSE)*G1618</f>
        <v>0</v>
      </c>
      <c r="J1618" s="6" t="str">
        <f>IFERROR(G1618/VLOOKUP(H1618,Tabela1[],3,FALSE),"")</f>
        <v/>
      </c>
      <c r="K1618" s="11" cm="1">
        <f t="array" ref="K1618">VLOOKUP(MAX(_xlfn._xlws.FILTER(Tabela3[data],Tabela3[data]&lt;=Tabela2[[#This Row],[data]])),Tabela3[],2,FALSE)</f>
        <v>12.2</v>
      </c>
    </row>
    <row r="1619" spans="5:11" x14ac:dyDescent="0.35">
      <c r="E1619" s="4">
        <v>45816</v>
      </c>
      <c r="F1619" s="3">
        <v>3</v>
      </c>
      <c r="G1619" s="3">
        <v>75</v>
      </c>
      <c r="H1619" s="7" t="s">
        <v>27</v>
      </c>
      <c r="I1619" s="5">
        <f>VLOOKUP(H1619,Tabela1[],2,FALSE)*G1619</f>
        <v>0</v>
      </c>
      <c r="J1619" s="6" t="str">
        <f>IFERROR(G1619/VLOOKUP(H1619,Tabela1[],3,FALSE),"")</f>
        <v/>
      </c>
      <c r="K1619" s="11" cm="1">
        <f t="array" ref="K1619">VLOOKUP(MAX(_xlfn._xlws.FILTER(Tabela3[data],Tabela3[data]&lt;=Tabela2[[#This Row],[data]])),Tabela3[],2,FALSE)</f>
        <v>12.2</v>
      </c>
    </row>
    <row r="1620" spans="5:11" x14ac:dyDescent="0.35">
      <c r="E1620" s="4">
        <v>45816</v>
      </c>
      <c r="F1620" s="3">
        <v>3</v>
      </c>
      <c r="G1620" s="3">
        <v>200</v>
      </c>
      <c r="H1620" s="7" t="s">
        <v>72</v>
      </c>
      <c r="I1620" s="5">
        <f>VLOOKUP(H1620,Tabela1[],2,FALSE)*G1620</f>
        <v>0</v>
      </c>
      <c r="J1620" s="6" t="str">
        <f>IFERROR(G1620/VLOOKUP(H1620,Tabela1[],3,FALSE),"")</f>
        <v/>
      </c>
      <c r="K1620" s="11" cm="1">
        <f t="array" ref="K1620">VLOOKUP(MAX(_xlfn._xlws.FILTER(Tabela3[data],Tabela3[data]&lt;=Tabela2[[#This Row],[data]])),Tabela3[],2,FALSE)</f>
        <v>12.2</v>
      </c>
    </row>
    <row r="1621" spans="5:11" x14ac:dyDescent="0.35">
      <c r="E1621" s="4">
        <v>45817</v>
      </c>
      <c r="F1621" s="3">
        <v>1</v>
      </c>
      <c r="G1621" s="3">
        <v>77</v>
      </c>
      <c r="H1621" s="7" t="s">
        <v>72</v>
      </c>
      <c r="I1621" s="5">
        <f>VLOOKUP(H1621,Tabela1[],2,FALSE)*G1621</f>
        <v>0</v>
      </c>
      <c r="J1621" s="6" t="str">
        <f>IFERROR(G1621/VLOOKUP(H1621,Tabela1[],3,FALSE),"")</f>
        <v/>
      </c>
      <c r="K1621" s="11" cm="1">
        <f t="array" ref="K1621">VLOOKUP(MAX(_xlfn._xlws.FILTER(Tabela3[data],Tabela3[data]&lt;=Tabela2[[#This Row],[data]])),Tabela3[],2,FALSE)</f>
        <v>12.2</v>
      </c>
    </row>
    <row r="1622" spans="5:11" x14ac:dyDescent="0.35">
      <c r="E1622" s="4">
        <v>45817</v>
      </c>
      <c r="F1622" s="3">
        <v>1</v>
      </c>
      <c r="G1622" s="3">
        <v>14</v>
      </c>
      <c r="H1622" s="7" t="s">
        <v>78</v>
      </c>
      <c r="I1622" s="5">
        <f>VLOOKUP(H1622,Tabela1[],2,FALSE)*G1622</f>
        <v>0</v>
      </c>
      <c r="J1622" s="6" t="str">
        <f>IFERROR(G1622/VLOOKUP(H1622,Tabela1[],3,FALSE),"")</f>
        <v/>
      </c>
      <c r="K1622" s="11" cm="1">
        <f t="array" ref="K1622">VLOOKUP(MAX(_xlfn._xlws.FILTER(Tabela3[data],Tabela3[data]&lt;=Tabela2[[#This Row],[data]])),Tabela3[],2,FALSE)</f>
        <v>12.2</v>
      </c>
    </row>
    <row r="1623" spans="5:11" x14ac:dyDescent="0.35">
      <c r="E1623" s="4">
        <v>45817</v>
      </c>
      <c r="F1623" s="3">
        <v>2</v>
      </c>
      <c r="G1623" s="3">
        <v>100</v>
      </c>
      <c r="H1623" s="7" t="s">
        <v>90</v>
      </c>
      <c r="I1623" s="5">
        <f>VLOOKUP(H1623,Tabela1[],2,FALSE)*G1623</f>
        <v>0</v>
      </c>
      <c r="J1623" s="6" t="str">
        <f>IFERROR(G1623/VLOOKUP(H1623,Tabela1[],3,FALSE),"")</f>
        <v/>
      </c>
      <c r="K1623" s="11" cm="1">
        <f t="array" ref="K1623">VLOOKUP(MAX(_xlfn._xlws.FILTER(Tabela3[data],Tabela3[data]&lt;=Tabela2[[#This Row],[data]])),Tabela3[],2,FALSE)</f>
        <v>12.2</v>
      </c>
    </row>
    <row r="1624" spans="5:11" x14ac:dyDescent="0.35">
      <c r="E1624" s="4">
        <v>45817</v>
      </c>
      <c r="F1624" s="3">
        <v>2</v>
      </c>
      <c r="G1624" s="3">
        <v>24</v>
      </c>
      <c r="H1624" s="7" t="s">
        <v>88</v>
      </c>
      <c r="I1624" s="5">
        <f>VLOOKUP(H1624,Tabela1[],2,FALSE)*G1624</f>
        <v>0</v>
      </c>
      <c r="J1624" s="6" t="str">
        <f>IFERROR(G1624/VLOOKUP(H1624,Tabela1[],3,FALSE),"")</f>
        <v/>
      </c>
      <c r="K1624" s="11" cm="1">
        <f t="array" ref="K1624">VLOOKUP(MAX(_xlfn._xlws.FILTER(Tabela3[data],Tabela3[data]&lt;=Tabela2[[#This Row],[data]])),Tabela3[],2,FALSE)</f>
        <v>12.2</v>
      </c>
    </row>
    <row r="1625" spans="5:11" x14ac:dyDescent="0.35">
      <c r="E1625" s="4">
        <v>45817</v>
      </c>
      <c r="F1625" s="3">
        <v>2</v>
      </c>
      <c r="G1625" s="3">
        <v>15</v>
      </c>
      <c r="H1625" s="7" t="s">
        <v>71</v>
      </c>
      <c r="I1625" s="5">
        <f>VLOOKUP(H1625,Tabela1[],2,FALSE)*G1625</f>
        <v>0</v>
      </c>
      <c r="J1625" s="6" t="str">
        <f>IFERROR(G1625/VLOOKUP(H1625,Tabela1[],3,FALSE),"")</f>
        <v/>
      </c>
      <c r="K1625" s="11" cm="1">
        <f t="array" ref="K1625">VLOOKUP(MAX(_xlfn._xlws.FILTER(Tabela3[data],Tabela3[data]&lt;=Tabela2[[#This Row],[data]])),Tabela3[],2,FALSE)</f>
        <v>12.2</v>
      </c>
    </row>
    <row r="1626" spans="5:11" x14ac:dyDescent="0.35">
      <c r="E1626" s="4">
        <v>45817</v>
      </c>
      <c r="F1626" s="3">
        <v>3</v>
      </c>
      <c r="G1626" s="3">
        <v>125</v>
      </c>
      <c r="H1626" s="7" t="s">
        <v>72</v>
      </c>
      <c r="I1626" s="5">
        <f>VLOOKUP(H1626,Tabela1[],2,FALSE)*G1626</f>
        <v>0</v>
      </c>
      <c r="J1626" s="6" t="str">
        <f>IFERROR(G1626/VLOOKUP(H1626,Tabela1[],3,FALSE),"")</f>
        <v/>
      </c>
      <c r="K1626" s="11" cm="1">
        <f t="array" ref="K1626">VLOOKUP(MAX(_xlfn._xlws.FILTER(Tabela3[data],Tabela3[data]&lt;=Tabela2[[#This Row],[data]])),Tabela3[],2,FALSE)</f>
        <v>12.2</v>
      </c>
    </row>
    <row r="1627" spans="5:11" x14ac:dyDescent="0.35">
      <c r="E1627" s="4">
        <v>45817</v>
      </c>
      <c r="F1627" s="3">
        <v>3</v>
      </c>
      <c r="G1627" s="3">
        <v>200</v>
      </c>
      <c r="H1627" s="7" t="s">
        <v>34</v>
      </c>
      <c r="I1627" s="5">
        <f>VLOOKUP(H1627,Tabela1[],2,FALSE)*G1627</f>
        <v>0</v>
      </c>
      <c r="J1627" s="6" t="str">
        <f>IFERROR(G1627/VLOOKUP(H1627,Tabela1[],3,FALSE),"")</f>
        <v/>
      </c>
      <c r="K1627" s="11" cm="1">
        <f t="array" ref="K1627">VLOOKUP(MAX(_xlfn._xlws.FILTER(Tabela3[data],Tabela3[data]&lt;=Tabela2[[#This Row],[data]])),Tabela3[],2,FALSE)</f>
        <v>12.2</v>
      </c>
    </row>
    <row r="1628" spans="5:11" x14ac:dyDescent="0.35">
      <c r="E1628" s="4">
        <v>45818</v>
      </c>
      <c r="F1628" s="3">
        <v>1</v>
      </c>
      <c r="G1628" s="3">
        <v>195</v>
      </c>
      <c r="H1628" s="7" t="s">
        <v>34</v>
      </c>
      <c r="I1628" s="5">
        <f>VLOOKUP(H1628,Tabela1[],2,FALSE)*G1628</f>
        <v>0</v>
      </c>
      <c r="J1628" s="6" t="str">
        <f>IFERROR(G1628/VLOOKUP(H1628,Tabela1[],3,FALSE),"")</f>
        <v/>
      </c>
      <c r="K1628" s="11" cm="1">
        <f t="array" ref="K1628">VLOOKUP(MAX(_xlfn._xlws.FILTER(Tabela3[data],Tabela3[data]&lt;=Tabela2[[#This Row],[data]])),Tabela3[],2,FALSE)</f>
        <v>12.2</v>
      </c>
    </row>
    <row r="1629" spans="5:11" x14ac:dyDescent="0.35">
      <c r="E1629" s="4">
        <v>45818</v>
      </c>
      <c r="F1629" s="3">
        <v>1</v>
      </c>
      <c r="G1629" s="3">
        <v>65</v>
      </c>
      <c r="H1629" s="7" t="s">
        <v>54</v>
      </c>
      <c r="I1629" s="5">
        <f>VLOOKUP(H1629,Tabela1[],2,FALSE)*G1629</f>
        <v>0</v>
      </c>
      <c r="J1629" s="6" t="str">
        <f>IFERROR(G1629/VLOOKUP(H1629,Tabela1[],3,FALSE),"")</f>
        <v/>
      </c>
      <c r="K1629" s="11" cm="1">
        <f t="array" ref="K1629">VLOOKUP(MAX(_xlfn._xlws.FILTER(Tabela3[data],Tabela3[data]&lt;=Tabela2[[#This Row],[data]])),Tabela3[],2,FALSE)</f>
        <v>12.2</v>
      </c>
    </row>
    <row r="1630" spans="5:11" x14ac:dyDescent="0.35">
      <c r="E1630" s="4">
        <v>45818</v>
      </c>
      <c r="F1630" s="3">
        <v>2</v>
      </c>
      <c r="G1630" s="3">
        <v>100</v>
      </c>
      <c r="H1630" s="7" t="s">
        <v>107</v>
      </c>
      <c r="I1630" s="5">
        <f>VLOOKUP(H1630,Tabela1[],2,FALSE)*G1630</f>
        <v>0</v>
      </c>
      <c r="J1630" s="6" t="str">
        <f>IFERROR(G1630/VLOOKUP(H1630,Tabela1[],3,FALSE),"")</f>
        <v/>
      </c>
      <c r="K1630" s="11" cm="1">
        <f t="array" ref="K1630">VLOOKUP(MAX(_xlfn._xlws.FILTER(Tabela3[data],Tabela3[data]&lt;=Tabela2[[#This Row],[data]])),Tabela3[],2,FALSE)</f>
        <v>12.2</v>
      </c>
    </row>
    <row r="1631" spans="5:11" x14ac:dyDescent="0.35">
      <c r="E1631" s="4">
        <v>45818</v>
      </c>
      <c r="F1631" s="3">
        <v>2</v>
      </c>
      <c r="G1631" s="3">
        <v>20</v>
      </c>
      <c r="H1631" s="7" t="s">
        <v>47</v>
      </c>
      <c r="I1631" s="5">
        <f>VLOOKUP(H1631,Tabela1[],2,FALSE)*G1631</f>
        <v>0</v>
      </c>
      <c r="J1631" s="6" t="str">
        <f>IFERROR(G1631/VLOOKUP(H1631,Tabela1[],3,FALSE),"")</f>
        <v/>
      </c>
      <c r="K1631" s="11" cm="1">
        <f t="array" ref="K1631">VLOOKUP(MAX(_xlfn._xlws.FILTER(Tabela3[data],Tabela3[data]&lt;=Tabela2[[#This Row],[data]])),Tabela3[],2,FALSE)</f>
        <v>12.2</v>
      </c>
    </row>
    <row r="1632" spans="5:11" x14ac:dyDescent="0.35">
      <c r="E1632" s="4">
        <v>45818</v>
      </c>
      <c r="F1632" s="3">
        <v>2</v>
      </c>
      <c r="G1632" s="3">
        <v>12</v>
      </c>
      <c r="H1632" s="7" t="s">
        <v>93</v>
      </c>
      <c r="I1632" s="5">
        <f>VLOOKUP(H1632,Tabela1[],2,FALSE)*G1632</f>
        <v>0</v>
      </c>
      <c r="J1632" s="6" t="str">
        <f>IFERROR(G1632/VLOOKUP(H1632,Tabela1[],3,FALSE),"")</f>
        <v/>
      </c>
      <c r="K1632" s="11" cm="1">
        <f t="array" ref="K1632">VLOOKUP(MAX(_xlfn._xlws.FILTER(Tabela3[data],Tabela3[data]&lt;=Tabela2[[#This Row],[data]])),Tabela3[],2,FALSE)</f>
        <v>12.2</v>
      </c>
    </row>
    <row r="1633" spans="5:11" x14ac:dyDescent="0.35">
      <c r="E1633" s="4">
        <v>45818</v>
      </c>
      <c r="F1633" s="3">
        <v>3</v>
      </c>
      <c r="G1633" s="3">
        <v>173</v>
      </c>
      <c r="H1633" s="7" t="s">
        <v>23</v>
      </c>
      <c r="I1633" s="5">
        <f>VLOOKUP(H1633,Tabela1[],2,FALSE)*G1633</f>
        <v>0</v>
      </c>
      <c r="J1633" s="6">
        <f>IFERROR(G1633/VLOOKUP(H1633,Tabela1[],3,FALSE),"")</f>
        <v>0.84071274298056153</v>
      </c>
      <c r="K1633" s="11" cm="1">
        <f t="array" ref="K1633">VLOOKUP(MAX(_xlfn._xlws.FILTER(Tabela3[data],Tabela3[data]&lt;=Tabela2[[#This Row],[data]])),Tabela3[],2,FALSE)</f>
        <v>12.2</v>
      </c>
    </row>
    <row r="1634" spans="5:11" x14ac:dyDescent="0.35">
      <c r="E1634" s="4">
        <v>45819</v>
      </c>
      <c r="F1634" s="3">
        <v>2</v>
      </c>
      <c r="G1634" s="3">
        <v>100</v>
      </c>
      <c r="H1634" s="7" t="s">
        <v>92</v>
      </c>
      <c r="I1634" s="5">
        <f>VLOOKUP(H1634,Tabela1[],2,FALSE)*G1634</f>
        <v>0</v>
      </c>
      <c r="J1634" s="6" t="str">
        <f>IFERROR(G1634/VLOOKUP(H1634,Tabela1[],3,FALSE),"")</f>
        <v/>
      </c>
      <c r="K1634" s="11" cm="1">
        <f t="array" ref="K1634">VLOOKUP(MAX(_xlfn._xlws.FILTER(Tabela3[data],Tabela3[data]&lt;=Tabela2[[#This Row],[data]])),Tabela3[],2,FALSE)</f>
        <v>12.2</v>
      </c>
    </row>
    <row r="1635" spans="5:11" x14ac:dyDescent="0.35">
      <c r="E1635" s="4">
        <v>45819</v>
      </c>
      <c r="F1635" s="3">
        <v>2</v>
      </c>
      <c r="G1635" s="3">
        <v>14</v>
      </c>
      <c r="H1635" s="7" t="s">
        <v>78</v>
      </c>
      <c r="I1635" s="5">
        <f>VLOOKUP(H1635,Tabela1[],2,FALSE)*G1635</f>
        <v>0</v>
      </c>
      <c r="J1635" s="6" t="str">
        <f>IFERROR(G1635/VLOOKUP(H1635,Tabela1[],3,FALSE),"")</f>
        <v/>
      </c>
      <c r="K1635" s="11" cm="1">
        <f t="array" ref="K1635">VLOOKUP(MAX(_xlfn._xlws.FILTER(Tabela3[data],Tabela3[data]&lt;=Tabela2[[#This Row],[data]])),Tabela3[],2,FALSE)</f>
        <v>12.2</v>
      </c>
    </row>
    <row r="1636" spans="5:11" x14ac:dyDescent="0.35">
      <c r="E1636" s="4">
        <v>45819</v>
      </c>
      <c r="F1636" s="3">
        <v>2</v>
      </c>
      <c r="G1636" s="3">
        <v>10</v>
      </c>
      <c r="H1636" s="7" t="s">
        <v>88</v>
      </c>
      <c r="I1636" s="5">
        <f>VLOOKUP(H1636,Tabela1[],2,FALSE)*G1636</f>
        <v>0</v>
      </c>
      <c r="J1636" s="6" t="str">
        <f>IFERROR(G1636/VLOOKUP(H1636,Tabela1[],3,FALSE),"")</f>
        <v/>
      </c>
      <c r="K1636" s="11" cm="1">
        <f t="array" ref="K1636">VLOOKUP(MAX(_xlfn._xlws.FILTER(Tabela3[data],Tabela3[data]&lt;=Tabela2[[#This Row],[data]])),Tabela3[],2,FALSE)</f>
        <v>12.2</v>
      </c>
    </row>
    <row r="1637" spans="5:11" x14ac:dyDescent="0.35">
      <c r="E1637" s="4">
        <v>45819</v>
      </c>
      <c r="F1637" s="3">
        <v>3</v>
      </c>
      <c r="G1637" s="3">
        <v>228</v>
      </c>
      <c r="H1637" s="7" t="s">
        <v>23</v>
      </c>
      <c r="I1637" s="5">
        <f>VLOOKUP(H1637,Tabela1[],2,FALSE)*G1637</f>
        <v>0</v>
      </c>
      <c r="J1637" s="6">
        <f>IFERROR(G1637/VLOOKUP(H1637,Tabela1[],3,FALSE),"")</f>
        <v>1.1079913606911447</v>
      </c>
      <c r="K1637" s="11" cm="1">
        <f t="array" ref="K1637">VLOOKUP(MAX(_xlfn._xlws.FILTER(Tabela3[data],Tabela3[data]&lt;=Tabela2[[#This Row],[data]])),Tabela3[],2,FALSE)</f>
        <v>12.2</v>
      </c>
    </row>
    <row r="1638" spans="5:11" x14ac:dyDescent="0.35">
      <c r="E1638" s="4">
        <v>45819</v>
      </c>
      <c r="F1638" s="3">
        <v>3</v>
      </c>
      <c r="G1638" s="3">
        <v>71</v>
      </c>
      <c r="H1638" s="7" t="s">
        <v>66</v>
      </c>
      <c r="I1638" s="5">
        <f>VLOOKUP(H1638,Tabela1[],2,FALSE)*G1638</f>
        <v>0</v>
      </c>
      <c r="J1638" s="6" t="str">
        <f>IFERROR(G1638/VLOOKUP(H1638,Tabela1[],3,FALSE),"")</f>
        <v/>
      </c>
      <c r="K1638" s="11" cm="1">
        <f t="array" ref="K1638">VLOOKUP(MAX(_xlfn._xlws.FILTER(Tabela3[data],Tabela3[data]&lt;=Tabela2[[#This Row],[data]])),Tabela3[],2,FALSE)</f>
        <v>12.2</v>
      </c>
    </row>
    <row r="1639" spans="5:11" x14ac:dyDescent="0.35">
      <c r="E1639" s="4">
        <v>45820</v>
      </c>
      <c r="F1639" s="3">
        <v>1</v>
      </c>
      <c r="G1639" s="3">
        <v>143</v>
      </c>
      <c r="H1639" s="7" t="s">
        <v>12</v>
      </c>
      <c r="I1639" s="5">
        <f>VLOOKUP(H1639,Tabela1[],2,FALSE)*G1639</f>
        <v>0</v>
      </c>
      <c r="J1639" s="6">
        <f>IFERROR(G1639/VLOOKUP(H1639,Tabela1[],3,FALSE),"")</f>
        <v>0.77576853526220624</v>
      </c>
      <c r="K1639" s="11" cm="1">
        <f t="array" ref="K1639">VLOOKUP(MAX(_xlfn._xlws.FILTER(Tabela3[data],Tabela3[data]&lt;=Tabela2[[#This Row],[data]])),Tabela3[],2,FALSE)</f>
        <v>12.2</v>
      </c>
    </row>
    <row r="1640" spans="5:11" x14ac:dyDescent="0.35">
      <c r="E1640" s="4">
        <v>45820</v>
      </c>
      <c r="F1640" s="3">
        <v>2</v>
      </c>
      <c r="G1640" s="3">
        <v>100</v>
      </c>
      <c r="H1640" s="7" t="s">
        <v>107</v>
      </c>
      <c r="I1640" s="5">
        <f>VLOOKUP(H1640,Tabela1[],2,FALSE)*G1640</f>
        <v>0</v>
      </c>
      <c r="J1640" s="6" t="str">
        <f>IFERROR(G1640/VLOOKUP(H1640,Tabela1[],3,FALSE),"")</f>
        <v/>
      </c>
      <c r="K1640" s="11" cm="1">
        <f t="array" ref="K1640">VLOOKUP(MAX(_xlfn._xlws.FILTER(Tabela3[data],Tabela3[data]&lt;=Tabela2[[#This Row],[data]])),Tabela3[],2,FALSE)</f>
        <v>12.2</v>
      </c>
    </row>
    <row r="1641" spans="5:11" x14ac:dyDescent="0.35">
      <c r="E1641" s="4">
        <v>45820</v>
      </c>
      <c r="F1641" s="3">
        <v>2</v>
      </c>
      <c r="G1641" s="3">
        <v>59</v>
      </c>
      <c r="H1641" s="7" t="s">
        <v>94</v>
      </c>
      <c r="I1641" s="5">
        <f>VLOOKUP(H1641,Tabela1[],2,FALSE)*G1641</f>
        <v>0</v>
      </c>
      <c r="J1641" s="6" t="str">
        <f>IFERROR(G1641/VLOOKUP(H1641,Tabela1[],3,FALSE),"")</f>
        <v/>
      </c>
      <c r="K1641" s="11" cm="1">
        <f t="array" ref="K1641">VLOOKUP(MAX(_xlfn._xlws.FILTER(Tabela3[data],Tabela3[data]&lt;=Tabela2[[#This Row],[data]])),Tabela3[],2,FALSE)</f>
        <v>12.2</v>
      </c>
    </row>
    <row r="1642" spans="5:11" x14ac:dyDescent="0.35">
      <c r="E1642" s="4">
        <v>45820</v>
      </c>
      <c r="F1642" s="3">
        <v>3</v>
      </c>
      <c r="G1642" s="3">
        <v>33</v>
      </c>
      <c r="H1642" s="7" t="s">
        <v>12</v>
      </c>
      <c r="I1642" s="5">
        <f>VLOOKUP(H1642,Tabela1[],2,FALSE)*G1642</f>
        <v>0</v>
      </c>
      <c r="J1642" s="6">
        <f>IFERROR(G1642/VLOOKUP(H1642,Tabela1[],3,FALSE),"")</f>
        <v>0.1790235081374322</v>
      </c>
      <c r="K1642" s="11" cm="1">
        <f t="array" ref="K1642">VLOOKUP(MAX(_xlfn._xlws.FILTER(Tabela3[data],Tabela3[data]&lt;=Tabela2[[#This Row],[data]])),Tabela3[],2,FALSE)</f>
        <v>12.2</v>
      </c>
    </row>
    <row r="1643" spans="5:11" x14ac:dyDescent="0.35">
      <c r="E1643" s="4">
        <v>45821</v>
      </c>
      <c r="F1643" s="3">
        <v>2</v>
      </c>
      <c r="G1643" s="3">
        <v>5</v>
      </c>
      <c r="H1643" s="7" t="s">
        <v>47</v>
      </c>
      <c r="I1643" s="5">
        <f>VLOOKUP(H1643,Tabela1[],2,FALSE)*G1643</f>
        <v>0</v>
      </c>
      <c r="J1643" s="6" t="str">
        <f>IFERROR(G1643/VLOOKUP(H1643,Tabela1[],3,FALSE),"")</f>
        <v/>
      </c>
      <c r="K1643" s="11" cm="1">
        <f t="array" ref="K1643">VLOOKUP(MAX(_xlfn._xlws.FILTER(Tabela3[data],Tabela3[data]&lt;=Tabela2[[#This Row],[data]])),Tabela3[],2,FALSE)</f>
        <v>12.2</v>
      </c>
    </row>
    <row r="1644" spans="5:11" x14ac:dyDescent="0.35">
      <c r="E1644" s="4">
        <v>45821</v>
      </c>
      <c r="F1644" s="3">
        <v>2</v>
      </c>
      <c r="G1644" s="3">
        <v>100</v>
      </c>
      <c r="H1644" s="7" t="s">
        <v>90</v>
      </c>
      <c r="I1644" s="5">
        <f>VLOOKUP(H1644,Tabela1[],2,FALSE)*G1644</f>
        <v>0</v>
      </c>
      <c r="J1644" s="6" t="str">
        <f>IFERROR(G1644/VLOOKUP(H1644,Tabela1[],3,FALSE),"")</f>
        <v/>
      </c>
      <c r="K1644" s="11" cm="1">
        <f t="array" ref="K1644">VLOOKUP(MAX(_xlfn._xlws.FILTER(Tabela3[data],Tabela3[data]&lt;=Tabela2[[#This Row],[data]])),Tabela3[],2,FALSE)</f>
        <v>12.2</v>
      </c>
    </row>
    <row r="1645" spans="5:11" x14ac:dyDescent="0.35">
      <c r="E1645" s="4">
        <v>45821</v>
      </c>
      <c r="F1645" s="3">
        <v>3</v>
      </c>
      <c r="G1645" s="7">
        <v>233</v>
      </c>
      <c r="H1645" s="7" t="s">
        <v>12</v>
      </c>
      <c r="I1645" s="5">
        <f>VLOOKUP(H1645,Tabela1[],2,FALSE)*G1645</f>
        <v>0</v>
      </c>
      <c r="J1645" s="6">
        <f>IFERROR(G1645/VLOOKUP(H1645,Tabela1[],3,FALSE),"")</f>
        <v>1.2640144665461122</v>
      </c>
      <c r="K1645" s="11" cm="1">
        <f t="array" ref="K1645">VLOOKUP(MAX(_xlfn._xlws.FILTER(Tabela3[data],Tabela3[data]&lt;=Tabela2[[#This Row],[data]])),Tabela3[],2,FALSE)</f>
        <v>12.2</v>
      </c>
    </row>
    <row r="1646" spans="5:11" x14ac:dyDescent="0.35">
      <c r="E1646" s="4">
        <v>45822</v>
      </c>
      <c r="F1646" s="3">
        <v>1</v>
      </c>
      <c r="G1646" s="3">
        <v>79</v>
      </c>
      <c r="H1646" s="7" t="s">
        <v>26</v>
      </c>
      <c r="I1646" s="5">
        <f>VLOOKUP(H1646,Tabela1[],2,FALSE)*G1646</f>
        <v>0</v>
      </c>
      <c r="J1646" s="6">
        <f>IFERROR(G1646/VLOOKUP(H1646,Tabela1[],3,FALSE),"")</f>
        <v>0.32510288065843623</v>
      </c>
      <c r="K1646" s="11" cm="1">
        <f t="array" ref="K1646">VLOOKUP(MAX(_xlfn._xlws.FILTER(Tabela3[data],Tabela3[data]&lt;=Tabela2[[#This Row],[data]])),Tabela3[],2,FALSE)</f>
        <v>12.2</v>
      </c>
    </row>
    <row r="1647" spans="5:11" x14ac:dyDescent="0.35">
      <c r="E1647" s="4">
        <v>45822</v>
      </c>
      <c r="F1647" s="3">
        <v>2</v>
      </c>
      <c r="G1647" s="3">
        <v>100</v>
      </c>
      <c r="H1647" s="7" t="s">
        <v>107</v>
      </c>
      <c r="I1647" s="5">
        <f>VLOOKUP(H1647,Tabela1[],2,FALSE)*G1647</f>
        <v>0</v>
      </c>
      <c r="J1647" s="6" t="str">
        <f>IFERROR(G1647/VLOOKUP(H1647,Tabela1[],3,FALSE),"")</f>
        <v/>
      </c>
      <c r="K1647" s="11" cm="1">
        <f t="array" ref="K1647">VLOOKUP(MAX(_xlfn._xlws.FILTER(Tabela3[data],Tabela3[data]&lt;=Tabela2[[#This Row],[data]])),Tabela3[],2,FALSE)</f>
        <v>12.2</v>
      </c>
    </row>
    <row r="1648" spans="5:11" x14ac:dyDescent="0.35">
      <c r="E1648" s="4">
        <v>45822</v>
      </c>
      <c r="F1648" s="3">
        <v>2</v>
      </c>
      <c r="G1648" s="3">
        <v>11</v>
      </c>
      <c r="H1648" s="7" t="s">
        <v>91</v>
      </c>
      <c r="I1648" s="5">
        <f>VLOOKUP(H1648,Tabela1[],2,FALSE)*G1648</f>
        <v>0</v>
      </c>
      <c r="J1648" s="6" t="str">
        <f>IFERROR(G1648/VLOOKUP(H1648,Tabela1[],3,FALSE),"")</f>
        <v/>
      </c>
      <c r="K1648" s="11" cm="1">
        <f t="array" ref="K1648">VLOOKUP(MAX(_xlfn._xlws.FILTER(Tabela3[data],Tabela3[data]&lt;=Tabela2[[#This Row],[data]])),Tabela3[],2,FALSE)</f>
        <v>12.2</v>
      </c>
    </row>
    <row r="1649" spans="5:11" x14ac:dyDescent="0.35">
      <c r="E1649" s="4">
        <v>45822</v>
      </c>
      <c r="F1649" s="3">
        <v>2</v>
      </c>
      <c r="G1649" s="3">
        <v>10</v>
      </c>
      <c r="H1649" s="7" t="s">
        <v>88</v>
      </c>
      <c r="I1649" s="5">
        <f>VLOOKUP(H1649,Tabela1[],2,FALSE)*G1649</f>
        <v>0</v>
      </c>
      <c r="J1649" s="6" t="str">
        <f>IFERROR(G1649/VLOOKUP(H1649,Tabela1[],3,FALSE),"")</f>
        <v/>
      </c>
      <c r="K1649" s="11" cm="1">
        <f t="array" ref="K1649">VLOOKUP(MAX(_xlfn._xlws.FILTER(Tabela3[data],Tabela3[data]&lt;=Tabela2[[#This Row],[data]])),Tabela3[],2,FALSE)</f>
        <v>12.2</v>
      </c>
    </row>
    <row r="1650" spans="5:11" x14ac:dyDescent="0.35">
      <c r="E1650" s="4">
        <v>45822</v>
      </c>
      <c r="F1650" s="3">
        <v>3</v>
      </c>
      <c r="G1650" s="3">
        <v>200</v>
      </c>
      <c r="H1650" s="7" t="s">
        <v>26</v>
      </c>
      <c r="I1650" s="5">
        <f>VLOOKUP(H1650,Tabela1[],2,FALSE)*G1650</f>
        <v>0</v>
      </c>
      <c r="J1650" s="6">
        <f>IFERROR(G1650/VLOOKUP(H1650,Tabela1[],3,FALSE),"")</f>
        <v>0.82304526748971196</v>
      </c>
      <c r="K1650" s="11" cm="1">
        <f t="array" ref="K1650">VLOOKUP(MAX(_xlfn._xlws.FILTER(Tabela3[data],Tabela3[data]&lt;=Tabela2[[#This Row],[data]])),Tabela3[],2,FALSE)</f>
        <v>12.2</v>
      </c>
    </row>
    <row r="1651" spans="5:11" x14ac:dyDescent="0.35">
      <c r="E1651" s="4">
        <v>45823</v>
      </c>
      <c r="F1651" s="3">
        <v>1</v>
      </c>
      <c r="G1651" s="3">
        <v>30</v>
      </c>
      <c r="H1651" s="7" t="s">
        <v>26</v>
      </c>
      <c r="I1651" s="5">
        <f>VLOOKUP(H1651,Tabela1[],2,FALSE)*G1651</f>
        <v>0</v>
      </c>
      <c r="J1651" s="6">
        <f>IFERROR(G1651/VLOOKUP(H1651,Tabela1[],3,FALSE),"")</f>
        <v>0.12345679012345678</v>
      </c>
      <c r="K1651" s="11" cm="1">
        <f t="array" ref="K1651">VLOOKUP(MAX(_xlfn._xlws.FILTER(Tabela3[data],Tabela3[data]&lt;=Tabela2[[#This Row],[data]])),Tabela3[],2,FALSE)</f>
        <v>12.2</v>
      </c>
    </row>
    <row r="1652" spans="5:11" x14ac:dyDescent="0.35">
      <c r="E1652" s="4">
        <v>45823</v>
      </c>
      <c r="F1652" s="3">
        <v>1</v>
      </c>
      <c r="G1652" s="3">
        <v>32</v>
      </c>
      <c r="H1652" s="7" t="s">
        <v>54</v>
      </c>
      <c r="I1652" s="5">
        <f>VLOOKUP(H1652,Tabela1[],2,FALSE)*G1652</f>
        <v>0</v>
      </c>
      <c r="J1652" s="6" t="str">
        <f>IFERROR(G1652/VLOOKUP(H1652,Tabela1[],3,FALSE),"")</f>
        <v/>
      </c>
      <c r="K1652" s="11" cm="1">
        <f t="array" ref="K1652">VLOOKUP(MAX(_xlfn._xlws.FILTER(Tabela3[data],Tabela3[data]&lt;=Tabela2[[#This Row],[data]])),Tabela3[],2,FALSE)</f>
        <v>12.2</v>
      </c>
    </row>
    <row r="1653" spans="5:11" x14ac:dyDescent="0.35">
      <c r="E1653" s="4">
        <v>45823</v>
      </c>
      <c r="F1653" s="3">
        <v>2</v>
      </c>
      <c r="G1653" s="3">
        <v>100</v>
      </c>
      <c r="H1653" s="7" t="s">
        <v>92</v>
      </c>
      <c r="I1653" s="5">
        <f>VLOOKUP(H1653,Tabela1[],2,FALSE)*G1653</f>
        <v>0</v>
      </c>
      <c r="J1653" s="6" t="str">
        <f>IFERROR(G1653/VLOOKUP(H1653,Tabela1[],3,FALSE),"")</f>
        <v/>
      </c>
      <c r="K1653" s="11" cm="1">
        <f t="array" ref="K1653">VLOOKUP(MAX(_xlfn._xlws.FILTER(Tabela3[data],Tabela3[data]&lt;=Tabela2[[#This Row],[data]])),Tabela3[],2,FALSE)</f>
        <v>12.2</v>
      </c>
    </row>
    <row r="1654" spans="5:11" x14ac:dyDescent="0.35">
      <c r="E1654" s="4">
        <v>45823</v>
      </c>
      <c r="F1654" s="3">
        <v>2</v>
      </c>
      <c r="G1654" s="3">
        <v>14</v>
      </c>
      <c r="H1654" s="7" t="s">
        <v>78</v>
      </c>
      <c r="I1654" s="5">
        <f>VLOOKUP(H1654,Tabela1[],2,FALSE)*G1654</f>
        <v>0</v>
      </c>
      <c r="J1654" s="6" t="str">
        <f>IFERROR(G1654/VLOOKUP(H1654,Tabela1[],3,FALSE),"")</f>
        <v/>
      </c>
      <c r="K1654" s="11" cm="1">
        <f t="array" ref="K1654">VLOOKUP(MAX(_xlfn._xlws.FILTER(Tabela3[data],Tabela3[data]&lt;=Tabela2[[#This Row],[data]])),Tabela3[],2,FALSE)</f>
        <v>12.2</v>
      </c>
    </row>
    <row r="1655" spans="5:11" x14ac:dyDescent="0.35">
      <c r="E1655" s="4">
        <v>45823</v>
      </c>
      <c r="F1655" s="3">
        <v>3</v>
      </c>
      <c r="G1655" s="3">
        <v>100</v>
      </c>
      <c r="H1655" s="7" t="s">
        <v>26</v>
      </c>
      <c r="I1655" s="5">
        <f>VLOOKUP(H1655,Tabela1[],2,FALSE)*G1655</f>
        <v>0</v>
      </c>
      <c r="J1655" s="6">
        <f>IFERROR(G1655/VLOOKUP(H1655,Tabela1[],3,FALSE),"")</f>
        <v>0.41152263374485598</v>
      </c>
      <c r="K1655" s="11" cm="1">
        <f t="array" ref="K1655">VLOOKUP(MAX(_xlfn._xlws.FILTER(Tabela3[data],Tabela3[data]&lt;=Tabela2[[#This Row],[data]])),Tabela3[],2,FALSE)</f>
        <v>12.2</v>
      </c>
    </row>
    <row r="1656" spans="5:11" x14ac:dyDescent="0.35">
      <c r="E1656" s="4">
        <v>45823</v>
      </c>
      <c r="F1656" s="3">
        <v>3</v>
      </c>
      <c r="G1656" s="3">
        <v>200</v>
      </c>
      <c r="H1656" s="7" t="s">
        <v>70</v>
      </c>
      <c r="I1656" s="5">
        <f>VLOOKUP(H1656,Tabela1[],2,FALSE)*G1656</f>
        <v>0</v>
      </c>
      <c r="J1656" s="6" t="str">
        <f>IFERROR(G1656/VLOOKUP(H1656,Tabela1[],3,FALSE),"")</f>
        <v/>
      </c>
      <c r="K1656" s="11" cm="1">
        <f t="array" ref="K1656">VLOOKUP(MAX(_xlfn._xlws.FILTER(Tabela3[data],Tabela3[data]&lt;=Tabela2[[#This Row],[data]])),Tabela3[],2,FALSE)</f>
        <v>12.2</v>
      </c>
    </row>
    <row r="1657" spans="5:11" x14ac:dyDescent="0.35">
      <c r="E1657" s="4">
        <v>45824</v>
      </c>
      <c r="F1657" s="3">
        <v>1</v>
      </c>
      <c r="G1657" s="3">
        <v>150</v>
      </c>
      <c r="H1657" s="7" t="s">
        <v>70</v>
      </c>
      <c r="I1657" s="5">
        <f>VLOOKUP(H1657,Tabela1[],2,FALSE)*G1657</f>
        <v>0</v>
      </c>
      <c r="J1657" s="6" t="str">
        <f>IFERROR(G1657/VLOOKUP(H1657,Tabela1[],3,FALSE),"")</f>
        <v/>
      </c>
      <c r="K1657" s="11" cm="1">
        <f t="array" ref="K1657">VLOOKUP(MAX(_xlfn._xlws.FILTER(Tabela3[data],Tabela3[data]&lt;=Tabela2[[#This Row],[data]])),Tabela3[],2,FALSE)</f>
        <v>12.2</v>
      </c>
    </row>
    <row r="1658" spans="5:11" x14ac:dyDescent="0.35">
      <c r="E1658" s="4">
        <v>45824</v>
      </c>
      <c r="F1658" s="3">
        <v>1</v>
      </c>
      <c r="G1658" s="3">
        <v>10</v>
      </c>
      <c r="H1658" s="7" t="s">
        <v>47</v>
      </c>
      <c r="I1658" s="5">
        <f>VLOOKUP(H1658,Tabela1[],2,FALSE)*G1658</f>
        <v>0</v>
      </c>
      <c r="J1658" s="6" t="str">
        <f>IFERROR(G1658/VLOOKUP(H1658,Tabela1[],3,FALSE),"")</f>
        <v/>
      </c>
      <c r="K1658" s="11" cm="1">
        <f t="array" ref="K1658">VLOOKUP(MAX(_xlfn._xlws.FILTER(Tabela3[data],Tabela3[data]&lt;=Tabela2[[#This Row],[data]])),Tabela3[],2,FALSE)</f>
        <v>12.2</v>
      </c>
    </row>
    <row r="1659" spans="5:11" x14ac:dyDescent="0.35">
      <c r="E1659" s="4">
        <v>45824</v>
      </c>
      <c r="F1659" s="3">
        <v>2</v>
      </c>
      <c r="G1659" s="3">
        <v>100</v>
      </c>
      <c r="H1659" s="7" t="s">
        <v>107</v>
      </c>
      <c r="I1659" s="5">
        <f>VLOOKUP(H1659,Tabela1[],2,FALSE)*G1659</f>
        <v>0</v>
      </c>
      <c r="J1659" s="6" t="str">
        <f>IFERROR(G1659/VLOOKUP(H1659,Tabela1[],3,FALSE),"")</f>
        <v/>
      </c>
      <c r="K1659" s="11" cm="1">
        <f t="array" ref="K1659">VLOOKUP(MAX(_xlfn._xlws.FILTER(Tabela3[data],Tabela3[data]&lt;=Tabela2[[#This Row],[data]])),Tabela3[],2,FALSE)</f>
        <v>12.2</v>
      </c>
    </row>
    <row r="1660" spans="5:11" x14ac:dyDescent="0.35">
      <c r="E1660" s="4">
        <v>45824</v>
      </c>
      <c r="F1660" s="3">
        <v>2</v>
      </c>
      <c r="G1660" s="3">
        <v>10</v>
      </c>
      <c r="H1660" s="7" t="s">
        <v>88</v>
      </c>
      <c r="I1660" s="5">
        <f>VLOOKUP(H1660,Tabela1[],2,FALSE)*G1660</f>
        <v>0</v>
      </c>
      <c r="J1660" s="6" t="str">
        <f>IFERROR(G1660/VLOOKUP(H1660,Tabela1[],3,FALSE),"")</f>
        <v/>
      </c>
      <c r="K1660" s="11" cm="1">
        <f t="array" ref="K1660">VLOOKUP(MAX(_xlfn._xlws.FILTER(Tabela3[data],Tabela3[data]&lt;=Tabela2[[#This Row],[data]])),Tabela3[],2,FALSE)</f>
        <v>12.2</v>
      </c>
    </row>
    <row r="1661" spans="5:11" x14ac:dyDescent="0.35">
      <c r="E1661" s="4">
        <v>45824</v>
      </c>
      <c r="F1661" s="3">
        <v>3</v>
      </c>
      <c r="G1661" s="3">
        <v>50</v>
      </c>
      <c r="H1661" s="7" t="s">
        <v>70</v>
      </c>
      <c r="I1661" s="5">
        <f>VLOOKUP(H1661,Tabela1[],2,FALSE)*G1661</f>
        <v>0</v>
      </c>
      <c r="J1661" s="6" t="str">
        <f>IFERROR(G1661/VLOOKUP(H1661,Tabela1[],3,FALSE),"")</f>
        <v/>
      </c>
      <c r="K1661" s="11" cm="1">
        <f t="array" ref="K1661">VLOOKUP(MAX(_xlfn._xlws.FILTER(Tabela3[data],Tabela3[data]&lt;=Tabela2[[#This Row],[data]])),Tabela3[],2,FALSE)</f>
        <v>12.2</v>
      </c>
    </row>
    <row r="1662" spans="5:11" x14ac:dyDescent="0.35">
      <c r="E1662" s="4">
        <v>45824</v>
      </c>
      <c r="F1662" s="3">
        <v>3</v>
      </c>
      <c r="G1662" s="3">
        <v>190</v>
      </c>
      <c r="H1662" s="7" t="s">
        <v>74</v>
      </c>
      <c r="I1662" s="5">
        <f>VLOOKUP(H1662,Tabela1[],2,FALSE)*G1662</f>
        <v>0</v>
      </c>
      <c r="J1662" s="6" t="str">
        <f>IFERROR(G1662/VLOOKUP(H1662,Tabela1[],3,FALSE),"")</f>
        <v/>
      </c>
      <c r="K1662" s="11" cm="1">
        <f t="array" ref="K1662">VLOOKUP(MAX(_xlfn._xlws.FILTER(Tabela3[data],Tabela3[data]&lt;=Tabela2[[#This Row],[data]])),Tabela3[],2,FALSE)</f>
        <v>12.2</v>
      </c>
    </row>
    <row r="1663" spans="5:11" x14ac:dyDescent="0.35">
      <c r="E1663" s="4">
        <v>45825</v>
      </c>
      <c r="F1663" s="3">
        <v>2</v>
      </c>
      <c r="G1663" s="3">
        <v>50</v>
      </c>
      <c r="H1663" s="7" t="s">
        <v>73</v>
      </c>
      <c r="I1663" s="5">
        <f>VLOOKUP(H1663,Tabela1[],2,FALSE)*G1663</f>
        <v>0</v>
      </c>
      <c r="J1663" s="6" t="str">
        <f>IFERROR(G1663/VLOOKUP(H1663,Tabela1[],3,FALSE),"")</f>
        <v/>
      </c>
      <c r="K1663" s="11" cm="1">
        <f t="array" ref="K1663">VLOOKUP(MAX(_xlfn._xlws.FILTER(Tabela3[data],Tabela3[data]&lt;=Tabela2[[#This Row],[data]])),Tabela3[],2,FALSE)</f>
        <v>12.2</v>
      </c>
    </row>
    <row r="1664" spans="5:11" x14ac:dyDescent="0.35">
      <c r="E1664" s="4">
        <v>45825</v>
      </c>
      <c r="F1664" s="3">
        <v>2</v>
      </c>
      <c r="G1664" s="3">
        <v>100</v>
      </c>
      <c r="H1664" s="7" t="s">
        <v>92</v>
      </c>
      <c r="I1664" s="5">
        <f>VLOOKUP(H1664,Tabela1[],2,FALSE)*G1664</f>
        <v>0</v>
      </c>
      <c r="J1664" s="6" t="str">
        <f>IFERROR(G1664/VLOOKUP(H1664,Tabela1[],3,FALSE),"")</f>
        <v/>
      </c>
      <c r="K1664" s="11" cm="1">
        <f t="array" ref="K1664">VLOOKUP(MAX(_xlfn._xlws.FILTER(Tabela3[data],Tabela3[data]&lt;=Tabela2[[#This Row],[data]])),Tabela3[],2,FALSE)</f>
        <v>12.2</v>
      </c>
    </row>
    <row r="1665" spans="5:11" x14ac:dyDescent="0.35">
      <c r="E1665" s="4">
        <v>45825</v>
      </c>
      <c r="F1665" s="3">
        <v>2</v>
      </c>
      <c r="G1665" s="3">
        <v>7</v>
      </c>
      <c r="H1665" s="7" t="s">
        <v>88</v>
      </c>
      <c r="I1665" s="5">
        <f>VLOOKUP(H1665,Tabela1[],2,FALSE)*G1665</f>
        <v>0</v>
      </c>
      <c r="J1665" s="6" t="str">
        <f>IFERROR(G1665/VLOOKUP(H1665,Tabela1[],3,FALSE),"")</f>
        <v/>
      </c>
      <c r="K1665" s="11" cm="1">
        <f t="array" ref="K1665">VLOOKUP(MAX(_xlfn._xlws.FILTER(Tabela3[data],Tabela3[data]&lt;=Tabela2[[#This Row],[data]])),Tabela3[],2,FALSE)</f>
        <v>12.2</v>
      </c>
    </row>
    <row r="1666" spans="5:11" x14ac:dyDescent="0.35">
      <c r="E1666" s="4">
        <v>45825</v>
      </c>
      <c r="F1666" s="3">
        <v>3</v>
      </c>
      <c r="G1666" s="3">
        <v>200</v>
      </c>
      <c r="H1666" s="7" t="s">
        <v>74</v>
      </c>
      <c r="I1666" s="5">
        <f>VLOOKUP(H1666,Tabela1[],2,FALSE)*G1666</f>
        <v>0</v>
      </c>
      <c r="J1666" s="6" t="str">
        <f>IFERROR(G1666/VLOOKUP(H1666,Tabela1[],3,FALSE),"")</f>
        <v/>
      </c>
      <c r="K1666" s="11" cm="1">
        <f t="array" ref="K1666">VLOOKUP(MAX(_xlfn._xlws.FILTER(Tabela3[data],Tabela3[data]&lt;=Tabela2[[#This Row],[data]])),Tabela3[],2,FALSE)</f>
        <v>12.2</v>
      </c>
    </row>
    <row r="1667" spans="5:11" x14ac:dyDescent="0.35">
      <c r="E1667" s="4">
        <v>45825</v>
      </c>
      <c r="F1667" s="3">
        <v>3</v>
      </c>
      <c r="G1667" s="3">
        <v>57</v>
      </c>
      <c r="H1667" s="7" t="s">
        <v>73</v>
      </c>
      <c r="I1667" s="5">
        <f>VLOOKUP(H1667,Tabela1[],2,FALSE)*G1667</f>
        <v>0</v>
      </c>
      <c r="J1667" s="6" t="str">
        <f>IFERROR(G1667/VLOOKUP(H1667,Tabela1[],3,FALSE),"")</f>
        <v/>
      </c>
      <c r="K1667" s="11" cm="1">
        <f t="array" ref="K1667">VLOOKUP(MAX(_xlfn._xlws.FILTER(Tabela3[data],Tabela3[data]&lt;=Tabela2[[#This Row],[data]])),Tabela3[],2,FALSE)</f>
        <v>12.2</v>
      </c>
    </row>
    <row r="1668" spans="5:11" x14ac:dyDescent="0.35">
      <c r="E1668" s="4">
        <v>45826</v>
      </c>
      <c r="F1668" s="3">
        <v>1</v>
      </c>
      <c r="G1668" s="3">
        <v>200</v>
      </c>
      <c r="H1668" s="7" t="s">
        <v>12</v>
      </c>
      <c r="I1668" s="5">
        <f>VLOOKUP(H1668,Tabela1[],2,FALSE)*G1668</f>
        <v>0</v>
      </c>
      <c r="J1668" s="6">
        <f>IFERROR(G1668/VLOOKUP(H1668,Tabela1[],3,FALSE),"")</f>
        <v>1.0849909584086801</v>
      </c>
      <c r="K1668" s="11" cm="1">
        <f t="array" ref="K1668">VLOOKUP(MAX(_xlfn._xlws.FILTER(Tabela3[data],Tabela3[data]&lt;=Tabela2[[#This Row],[data]])),Tabela3[],2,FALSE)</f>
        <v>12.6</v>
      </c>
    </row>
    <row r="1669" spans="5:11" x14ac:dyDescent="0.35">
      <c r="E1669" s="4">
        <v>45826</v>
      </c>
      <c r="F1669" s="3">
        <v>2</v>
      </c>
      <c r="G1669" s="3">
        <v>100</v>
      </c>
      <c r="H1669" s="7" t="s">
        <v>90</v>
      </c>
      <c r="I1669" s="5">
        <f>VLOOKUP(H1669,Tabela1[],2,FALSE)*G1669</f>
        <v>0</v>
      </c>
      <c r="J1669" s="6" t="str">
        <f>IFERROR(G1669/VLOOKUP(H1669,Tabela1[],3,FALSE),"")</f>
        <v/>
      </c>
      <c r="K1669" s="11" cm="1">
        <f t="array" ref="K1669">VLOOKUP(MAX(_xlfn._xlws.FILTER(Tabela3[data],Tabela3[data]&lt;=Tabela2[[#This Row],[data]])),Tabela3[],2,FALSE)</f>
        <v>12.6</v>
      </c>
    </row>
    <row r="1670" spans="5:11" x14ac:dyDescent="0.35">
      <c r="E1670" s="4">
        <v>45826</v>
      </c>
      <c r="F1670" s="3">
        <v>2</v>
      </c>
      <c r="G1670" s="3">
        <v>4</v>
      </c>
      <c r="H1670" s="7" t="s">
        <v>95</v>
      </c>
      <c r="I1670" s="5">
        <f>VLOOKUP(H1670,Tabela1[],2,FALSE)*G1670</f>
        <v>0</v>
      </c>
      <c r="J1670" s="6" t="str">
        <f>IFERROR(G1670/VLOOKUP(H1670,Tabela1[],3,FALSE),"")</f>
        <v/>
      </c>
      <c r="K1670" s="11" cm="1">
        <f t="array" ref="K1670">VLOOKUP(MAX(_xlfn._xlws.FILTER(Tabela3[data],Tabela3[data]&lt;=Tabela2[[#This Row],[data]])),Tabela3[],2,FALSE)</f>
        <v>12.6</v>
      </c>
    </row>
    <row r="1671" spans="5:11" x14ac:dyDescent="0.35">
      <c r="E1671" s="4">
        <v>45826</v>
      </c>
      <c r="F1671" s="3">
        <v>2</v>
      </c>
      <c r="G1671" s="3">
        <v>10</v>
      </c>
      <c r="H1671" s="7" t="s">
        <v>54</v>
      </c>
      <c r="I1671" s="5">
        <f>VLOOKUP(H1671,Tabela1[],2,FALSE)*G1671</f>
        <v>0</v>
      </c>
      <c r="J1671" s="6" t="str">
        <f>IFERROR(G1671/VLOOKUP(H1671,Tabela1[],3,FALSE),"")</f>
        <v/>
      </c>
      <c r="K1671" s="11" cm="1">
        <f t="array" ref="K1671">VLOOKUP(MAX(_xlfn._xlws.FILTER(Tabela3[data],Tabela3[data]&lt;=Tabela2[[#This Row],[data]])),Tabela3[],2,FALSE)</f>
        <v>12.6</v>
      </c>
    </row>
    <row r="1672" spans="5:11" x14ac:dyDescent="0.35">
      <c r="E1672" s="4">
        <v>45826</v>
      </c>
      <c r="F1672" s="3">
        <v>3</v>
      </c>
      <c r="G1672" s="3">
        <v>213</v>
      </c>
      <c r="H1672" s="7" t="s">
        <v>12</v>
      </c>
      <c r="I1672" s="5">
        <f>VLOOKUP(H1672,Tabela1[],2,FALSE)*G1672</f>
        <v>0</v>
      </c>
      <c r="J1672" s="6">
        <f>IFERROR(G1672/VLOOKUP(H1672,Tabela1[],3,FALSE),"")</f>
        <v>1.1555153707052443</v>
      </c>
      <c r="K1672" s="11" cm="1">
        <f t="array" ref="K1672">VLOOKUP(MAX(_xlfn._xlws.FILTER(Tabela3[data],Tabela3[data]&lt;=Tabela2[[#This Row],[data]])),Tabela3[],2,FALSE)</f>
        <v>12.6</v>
      </c>
    </row>
    <row r="1673" spans="5:11" x14ac:dyDescent="0.35">
      <c r="E1673" s="4">
        <v>45826</v>
      </c>
      <c r="F1673" s="3">
        <v>3</v>
      </c>
      <c r="G1673" s="3">
        <v>51</v>
      </c>
      <c r="H1673" s="7" t="s">
        <v>77</v>
      </c>
      <c r="I1673" s="5">
        <f>VLOOKUP(H1673,Tabela1[],2,FALSE)*G1673</f>
        <v>0</v>
      </c>
      <c r="J1673" s="6" t="str">
        <f>IFERROR(G1673/VLOOKUP(H1673,Tabela1[],3,FALSE),"")</f>
        <v/>
      </c>
      <c r="K1673" s="11" cm="1">
        <f t="array" ref="K1673">VLOOKUP(MAX(_xlfn._xlws.FILTER(Tabela3[data],Tabela3[data]&lt;=Tabela2[[#This Row],[data]])),Tabela3[],2,FALSE)</f>
        <v>12.6</v>
      </c>
    </row>
    <row r="1674" spans="5:11" x14ac:dyDescent="0.35">
      <c r="E1674" s="4">
        <v>45826</v>
      </c>
      <c r="F1674" s="3">
        <v>3</v>
      </c>
      <c r="G1674" s="3">
        <v>109</v>
      </c>
      <c r="H1674" s="7" t="s">
        <v>68</v>
      </c>
      <c r="I1674" s="5">
        <f>VLOOKUP(H1674,Tabela1[],2,FALSE)*G1674</f>
        <v>0</v>
      </c>
      <c r="J1674" s="6" t="str">
        <f>IFERROR(G1674/VLOOKUP(H1674,Tabela1[],3,FALSE),"")</f>
        <v/>
      </c>
      <c r="K1674" s="11" cm="1">
        <f t="array" ref="K1674">VLOOKUP(MAX(_xlfn._xlws.FILTER(Tabela3[data],Tabela3[data]&lt;=Tabela2[[#This Row],[data]])),Tabela3[],2,FALSE)</f>
        <v>12.6</v>
      </c>
    </row>
    <row r="1675" spans="5:11" x14ac:dyDescent="0.35">
      <c r="E1675" s="4">
        <v>45826</v>
      </c>
      <c r="F1675" s="3">
        <v>3</v>
      </c>
      <c r="G1675" s="3">
        <v>15</v>
      </c>
      <c r="H1675" s="7" t="s">
        <v>71</v>
      </c>
      <c r="I1675" s="5">
        <f>VLOOKUP(H1675,Tabela1[],2,FALSE)*G1675</f>
        <v>0</v>
      </c>
      <c r="J1675" s="6" t="str">
        <f>IFERROR(G1675/VLOOKUP(H1675,Tabela1[],3,FALSE),"")</f>
        <v/>
      </c>
      <c r="K1675" s="11" cm="1">
        <f t="array" ref="K1675">VLOOKUP(MAX(_xlfn._xlws.FILTER(Tabela3[data],Tabela3[data]&lt;=Tabela2[[#This Row],[data]])),Tabela3[],2,FALSE)</f>
        <v>12.6</v>
      </c>
    </row>
    <row r="1676" spans="5:11" x14ac:dyDescent="0.35">
      <c r="E1676" s="4">
        <v>45827</v>
      </c>
      <c r="F1676" s="3">
        <v>1</v>
      </c>
      <c r="G1676" s="3">
        <v>24</v>
      </c>
      <c r="H1676" s="7" t="s">
        <v>68</v>
      </c>
      <c r="I1676" s="5">
        <f>VLOOKUP(H1676,Tabela1[],2,FALSE)*G1676</f>
        <v>0</v>
      </c>
      <c r="J1676" s="6" t="str">
        <f>IFERROR(G1676/VLOOKUP(H1676,Tabela1[],3,FALSE),"")</f>
        <v/>
      </c>
      <c r="K1676" s="11" cm="1">
        <f t="array" ref="K1676">VLOOKUP(MAX(_xlfn._xlws.FILTER(Tabela3[data],Tabela3[data]&lt;=Tabela2[[#This Row],[data]])),Tabela3[],2,FALSE)</f>
        <v>12.6</v>
      </c>
    </row>
    <row r="1677" spans="5:11" x14ac:dyDescent="0.35">
      <c r="E1677" s="4">
        <v>45827</v>
      </c>
      <c r="F1677" s="3">
        <v>2</v>
      </c>
      <c r="G1677" s="3">
        <v>100</v>
      </c>
      <c r="H1677" s="7" t="s">
        <v>92</v>
      </c>
      <c r="I1677" s="5">
        <f>VLOOKUP(H1677,Tabela1[],2,FALSE)*G1677</f>
        <v>0</v>
      </c>
      <c r="J1677" s="6" t="str">
        <f>IFERROR(G1677/VLOOKUP(H1677,Tabela1[],3,FALSE),"")</f>
        <v/>
      </c>
      <c r="K1677" s="11" cm="1">
        <f t="array" ref="K1677">VLOOKUP(MAX(_xlfn._xlws.FILTER(Tabela3[data],Tabela3[data]&lt;=Tabela2[[#This Row],[data]])),Tabela3[],2,FALSE)</f>
        <v>12.6</v>
      </c>
    </row>
    <row r="1678" spans="5:11" x14ac:dyDescent="0.35">
      <c r="E1678" s="4">
        <v>45827</v>
      </c>
      <c r="F1678" s="3">
        <v>3</v>
      </c>
      <c r="G1678" s="3">
        <v>200</v>
      </c>
      <c r="H1678" s="7" t="s">
        <v>68</v>
      </c>
      <c r="I1678" s="5">
        <f>VLOOKUP(H1678,Tabela1[],2,FALSE)*G1678</f>
        <v>0</v>
      </c>
      <c r="J1678" s="6" t="str">
        <f>IFERROR(G1678/VLOOKUP(H1678,Tabela1[],3,FALSE),"")</f>
        <v/>
      </c>
      <c r="K1678" s="11" cm="1">
        <f t="array" ref="K1678">VLOOKUP(MAX(_xlfn._xlws.FILTER(Tabela3[data],Tabela3[data]&lt;=Tabela2[[#This Row],[data]])),Tabela3[],2,FALSE)</f>
        <v>12.6</v>
      </c>
    </row>
    <row r="1679" spans="5:11" x14ac:dyDescent="0.35">
      <c r="E1679" s="4">
        <v>45828</v>
      </c>
      <c r="F1679" s="3">
        <v>2</v>
      </c>
      <c r="G1679" s="3">
        <v>100</v>
      </c>
      <c r="H1679" s="7" t="s">
        <v>90</v>
      </c>
      <c r="I1679" s="5">
        <f>VLOOKUP(H1679,Tabela1[],2,FALSE)*G1679</f>
        <v>0</v>
      </c>
      <c r="J1679" s="6" t="str">
        <f>IFERROR(G1679/VLOOKUP(H1679,Tabela1[],3,FALSE),"")</f>
        <v/>
      </c>
      <c r="K1679" s="11" cm="1">
        <f t="array" ref="K1679">VLOOKUP(MAX(_xlfn._xlws.FILTER(Tabela3[data],Tabela3[data]&lt;=Tabela2[[#This Row],[data]])),Tabela3[],2,FALSE)</f>
        <v>12.6</v>
      </c>
    </row>
    <row r="1680" spans="5:11" x14ac:dyDescent="0.35">
      <c r="E1680" s="4">
        <v>45828</v>
      </c>
      <c r="F1680" s="3">
        <v>2</v>
      </c>
      <c r="G1680" s="3">
        <v>10</v>
      </c>
      <c r="H1680" s="7" t="s">
        <v>95</v>
      </c>
      <c r="I1680" s="5">
        <f>VLOOKUP(H1680,Tabela1[],2,FALSE)*G1680</f>
        <v>0</v>
      </c>
      <c r="J1680" s="6" t="str">
        <f>IFERROR(G1680/VLOOKUP(H1680,Tabela1[],3,FALSE),"")</f>
        <v/>
      </c>
      <c r="K1680" s="11" cm="1">
        <f t="array" ref="K1680">VLOOKUP(MAX(_xlfn._xlws.FILTER(Tabela3[data],Tabela3[data]&lt;=Tabela2[[#This Row],[data]])),Tabela3[],2,FALSE)</f>
        <v>12.6</v>
      </c>
    </row>
    <row r="1681" spans="5:11" x14ac:dyDescent="0.35">
      <c r="E1681" s="4">
        <v>45828</v>
      </c>
      <c r="F1681" s="3">
        <v>3</v>
      </c>
      <c r="G1681" s="3">
        <v>78</v>
      </c>
      <c r="H1681" s="7" t="s">
        <v>68</v>
      </c>
      <c r="I1681" s="5">
        <f>VLOOKUP(H1681,Tabela1[],2,FALSE)*G1681</f>
        <v>0</v>
      </c>
      <c r="J1681" s="6" t="str">
        <f>IFERROR(G1681/VLOOKUP(H1681,Tabela1[],3,FALSE),"")</f>
        <v/>
      </c>
      <c r="K1681" s="11" cm="1">
        <f t="array" ref="K1681">VLOOKUP(MAX(_xlfn._xlws.FILTER(Tabela3[data],Tabela3[data]&lt;=Tabela2[[#This Row],[data]])),Tabela3[],2,FALSE)</f>
        <v>12.6</v>
      </c>
    </row>
    <row r="1682" spans="5:11" x14ac:dyDescent="0.35">
      <c r="E1682" s="4">
        <v>45828</v>
      </c>
      <c r="F1682" s="3">
        <v>3</v>
      </c>
      <c r="G1682" s="3">
        <v>51</v>
      </c>
      <c r="H1682" s="7" t="s">
        <v>73</v>
      </c>
      <c r="I1682" s="5">
        <f>VLOOKUP(H1682,Tabela1[],2,FALSE)*G1682</f>
        <v>0</v>
      </c>
      <c r="J1682" s="6" t="str">
        <f>IFERROR(G1682/VLOOKUP(H1682,Tabela1[],3,FALSE),"")</f>
        <v/>
      </c>
      <c r="K1682" s="11" cm="1">
        <f t="array" ref="K1682">VLOOKUP(MAX(_xlfn._xlws.FILTER(Tabela3[data],Tabela3[data]&lt;=Tabela2[[#This Row],[data]])),Tabela3[],2,FALSE)</f>
        <v>12.6</v>
      </c>
    </row>
    <row r="1683" spans="5:11" x14ac:dyDescent="0.35">
      <c r="E1683" s="4">
        <v>45828</v>
      </c>
      <c r="F1683" s="3">
        <v>3</v>
      </c>
      <c r="G1683" s="3">
        <v>200</v>
      </c>
      <c r="H1683" s="7" t="s">
        <v>30</v>
      </c>
      <c r="I1683" s="5">
        <f>VLOOKUP(H1683,Tabela1[],2,FALSE)*G1683</f>
        <v>0</v>
      </c>
      <c r="J1683" s="6" t="str">
        <f>IFERROR(G1683/VLOOKUP(H1683,Tabela1[],3,FALSE),"")</f>
        <v/>
      </c>
      <c r="K1683" s="11" cm="1">
        <f t="array" ref="K1683">VLOOKUP(MAX(_xlfn._xlws.FILTER(Tabela3[data],Tabela3[data]&lt;=Tabela2[[#This Row],[data]])),Tabela3[],2,FALSE)</f>
        <v>12.6</v>
      </c>
    </row>
    <row r="1684" spans="5:11" x14ac:dyDescent="0.35">
      <c r="E1684" s="4">
        <v>45829</v>
      </c>
      <c r="F1684" s="3">
        <v>1</v>
      </c>
      <c r="G1684" s="3">
        <v>118</v>
      </c>
      <c r="H1684" s="7" t="s">
        <v>30</v>
      </c>
      <c r="I1684" s="5">
        <f>VLOOKUP(H1684,Tabela1[],2,FALSE)*G1684</f>
        <v>0</v>
      </c>
      <c r="J1684" s="6" t="str">
        <f>IFERROR(G1684/VLOOKUP(H1684,Tabela1[],3,FALSE),"")</f>
        <v/>
      </c>
      <c r="K1684" s="11" cm="1">
        <f t="array" ref="K1684">VLOOKUP(MAX(_xlfn._xlws.FILTER(Tabela3[data],Tabela3[data]&lt;=Tabela2[[#This Row],[data]])),Tabela3[],2,FALSE)</f>
        <v>12.6</v>
      </c>
    </row>
    <row r="1685" spans="5:11" x14ac:dyDescent="0.35">
      <c r="E1685" s="4">
        <v>45829</v>
      </c>
      <c r="F1685" s="3">
        <v>2</v>
      </c>
      <c r="G1685" s="3">
        <v>100</v>
      </c>
      <c r="H1685" s="7" t="s">
        <v>107</v>
      </c>
      <c r="I1685" s="5">
        <f>VLOOKUP(H1685,Tabela1[],2,FALSE)*G1685</f>
        <v>0</v>
      </c>
      <c r="J1685" s="6" t="str">
        <f>IFERROR(G1685/VLOOKUP(H1685,Tabela1[],3,FALSE),"")</f>
        <v/>
      </c>
      <c r="K1685" s="11" cm="1">
        <f t="array" ref="K1685">VLOOKUP(MAX(_xlfn._xlws.FILTER(Tabela3[data],Tabela3[data]&lt;=Tabela2[[#This Row],[data]])),Tabela3[],2,FALSE)</f>
        <v>12.6</v>
      </c>
    </row>
    <row r="1686" spans="5:11" x14ac:dyDescent="0.35">
      <c r="E1686" s="4">
        <v>45829</v>
      </c>
      <c r="F1686" s="3">
        <v>3</v>
      </c>
      <c r="G1686" s="3">
        <v>95</v>
      </c>
      <c r="H1686" s="7" t="s">
        <v>30</v>
      </c>
      <c r="I1686" s="5">
        <f>VLOOKUP(H1686,Tabela1[],2,FALSE)*G1686</f>
        <v>0</v>
      </c>
      <c r="J1686" s="6" t="str">
        <f>IFERROR(G1686/VLOOKUP(H1686,Tabela1[],3,FALSE),"")</f>
        <v/>
      </c>
      <c r="K1686" s="11" cm="1">
        <f t="array" ref="K1686">VLOOKUP(MAX(_xlfn._xlws.FILTER(Tabela3[data],Tabela3[data]&lt;=Tabela2[[#This Row],[data]])),Tabela3[],2,FALSE)</f>
        <v>12.6</v>
      </c>
    </row>
    <row r="1687" spans="5:11" x14ac:dyDescent="0.35">
      <c r="E1687" s="4">
        <v>45830</v>
      </c>
      <c r="F1687" s="3">
        <v>1</v>
      </c>
      <c r="G1687" s="3">
        <v>65</v>
      </c>
      <c r="H1687" s="7" t="s">
        <v>54</v>
      </c>
      <c r="I1687" s="5">
        <f>VLOOKUP(H1687,Tabela1[],2,FALSE)*G1687</f>
        <v>0</v>
      </c>
      <c r="J1687" s="6" t="str">
        <f>IFERROR(G1687/VLOOKUP(H1687,Tabela1[],3,FALSE),"")</f>
        <v/>
      </c>
      <c r="K1687" s="11" cm="1">
        <f t="array" ref="K1687">VLOOKUP(MAX(_xlfn._xlws.FILTER(Tabela3[data],Tabela3[data]&lt;=Tabela2[[#This Row],[data]])),Tabela3[],2,FALSE)</f>
        <v>12.6</v>
      </c>
    </row>
    <row r="1688" spans="5:11" x14ac:dyDescent="0.35">
      <c r="E1688" s="4">
        <v>45830</v>
      </c>
      <c r="F1688" s="3">
        <v>2</v>
      </c>
      <c r="G1688" s="3">
        <v>100</v>
      </c>
      <c r="H1688" s="7" t="s">
        <v>92</v>
      </c>
      <c r="I1688" s="5">
        <f>VLOOKUP(H1688,Tabela1[],2,FALSE)*G1688</f>
        <v>0</v>
      </c>
      <c r="J1688" s="6" t="str">
        <f>IFERROR(G1688/VLOOKUP(H1688,Tabela1[],3,FALSE),"")</f>
        <v/>
      </c>
      <c r="K1688" s="11" cm="1">
        <f t="array" ref="K1688">VLOOKUP(MAX(_xlfn._xlws.FILTER(Tabela3[data],Tabela3[data]&lt;=Tabela2[[#This Row],[data]])),Tabela3[],2,FALSE)</f>
        <v>12.6</v>
      </c>
    </row>
    <row r="1689" spans="5:11" x14ac:dyDescent="0.35">
      <c r="E1689" s="4">
        <v>45830</v>
      </c>
      <c r="F1689" s="3">
        <v>3</v>
      </c>
      <c r="G1689" s="3">
        <v>200</v>
      </c>
      <c r="H1689" s="7" t="s">
        <v>33</v>
      </c>
      <c r="I1689" s="5">
        <f>VLOOKUP(H1689,Tabela1[],2,FALSE)*G1689</f>
        <v>0</v>
      </c>
      <c r="J1689" s="6" t="str">
        <f>IFERROR(G1689/VLOOKUP(H1689,Tabela1[],3,FALSE),"")</f>
        <v/>
      </c>
      <c r="K1689" s="11" cm="1">
        <f t="array" ref="K1689">VLOOKUP(MAX(_xlfn._xlws.FILTER(Tabela3[data],Tabela3[data]&lt;=Tabela2[[#This Row],[data]])),Tabela3[],2,FALSE)</f>
        <v>12.6</v>
      </c>
    </row>
    <row r="1690" spans="5:11" x14ac:dyDescent="0.35">
      <c r="E1690" s="4">
        <v>45830</v>
      </c>
      <c r="F1690" s="3">
        <v>3</v>
      </c>
      <c r="G1690" s="3">
        <v>20</v>
      </c>
      <c r="H1690" s="7" t="s">
        <v>71</v>
      </c>
      <c r="I1690" s="5">
        <f>VLOOKUP(H1690,Tabela1[],2,FALSE)*G1690</f>
        <v>0</v>
      </c>
      <c r="J1690" s="6" t="str">
        <f>IFERROR(G1690/VLOOKUP(H1690,Tabela1[],3,FALSE),"")</f>
        <v/>
      </c>
      <c r="K1690" s="11" cm="1">
        <f t="array" ref="K1690">VLOOKUP(MAX(_xlfn._xlws.FILTER(Tabela3[data],Tabela3[data]&lt;=Tabela2[[#This Row],[data]])),Tabela3[],2,FALSE)</f>
        <v>12.6</v>
      </c>
    </row>
    <row r="1691" spans="5:11" x14ac:dyDescent="0.35">
      <c r="E1691" s="4">
        <v>45831</v>
      </c>
      <c r="F1691" s="3">
        <v>2</v>
      </c>
      <c r="G1691" s="3">
        <v>100</v>
      </c>
      <c r="H1691" s="7" t="s">
        <v>92</v>
      </c>
      <c r="I1691" s="5">
        <f>VLOOKUP(H1691,Tabela1[],2,FALSE)*G1691</f>
        <v>0</v>
      </c>
      <c r="J1691" s="6" t="str">
        <f>IFERROR(G1691/VLOOKUP(H1691,Tabela1[],3,FALSE),"")</f>
        <v/>
      </c>
      <c r="K1691" s="11" cm="1">
        <f t="array" ref="K1691">VLOOKUP(MAX(_xlfn._xlws.FILTER(Tabela3[data],Tabela3[data]&lt;=Tabela2[[#This Row],[data]])),Tabela3[],2,FALSE)</f>
        <v>12.6</v>
      </c>
    </row>
    <row r="1692" spans="5:11" x14ac:dyDescent="0.35">
      <c r="E1692" s="4">
        <v>45831</v>
      </c>
      <c r="F1692" s="3">
        <v>2</v>
      </c>
      <c r="G1692" s="3">
        <v>11</v>
      </c>
      <c r="H1692" s="7" t="s">
        <v>95</v>
      </c>
      <c r="I1692" s="5">
        <f>VLOOKUP(H1692,Tabela1[],2,FALSE)*G1692</f>
        <v>0</v>
      </c>
      <c r="J1692" s="6" t="str">
        <f>IFERROR(G1692/VLOOKUP(H1692,Tabela1[],3,FALSE),"")</f>
        <v/>
      </c>
      <c r="K1692" s="11" cm="1">
        <f t="array" ref="K1692">VLOOKUP(MAX(_xlfn._xlws.FILTER(Tabela3[data],Tabela3[data]&lt;=Tabela2[[#This Row],[data]])),Tabela3[],2,FALSE)</f>
        <v>12.6</v>
      </c>
    </row>
    <row r="1693" spans="5:11" x14ac:dyDescent="0.35">
      <c r="E1693" s="4">
        <v>45831</v>
      </c>
      <c r="F1693" s="3">
        <v>3</v>
      </c>
      <c r="G1693" s="3">
        <v>198</v>
      </c>
      <c r="H1693" s="7" t="s">
        <v>33</v>
      </c>
      <c r="I1693" s="5">
        <f>VLOOKUP(H1693,Tabela1[],2,FALSE)*G1693</f>
        <v>0</v>
      </c>
      <c r="J1693" s="6" t="str">
        <f>IFERROR(G1693/VLOOKUP(H1693,Tabela1[],3,FALSE),"")</f>
        <v/>
      </c>
      <c r="K1693" s="11" cm="1">
        <f t="array" ref="K1693">VLOOKUP(MAX(_xlfn._xlws.FILTER(Tabela3[data],Tabela3[data]&lt;=Tabela2[[#This Row],[data]])),Tabela3[],2,FALSE)</f>
        <v>12.6</v>
      </c>
    </row>
    <row r="1694" spans="5:11" x14ac:dyDescent="0.35">
      <c r="E1694" s="4">
        <v>45831</v>
      </c>
      <c r="F1694" s="3">
        <v>3</v>
      </c>
      <c r="G1694" s="3">
        <v>147</v>
      </c>
      <c r="H1694" s="7" t="s">
        <v>72</v>
      </c>
      <c r="I1694" s="5">
        <f>VLOOKUP(H1694,Tabela1[],2,FALSE)*G1694</f>
        <v>0</v>
      </c>
      <c r="J1694" s="6" t="str">
        <f>IFERROR(G1694/VLOOKUP(H1694,Tabela1[],3,FALSE),"")</f>
        <v/>
      </c>
      <c r="K1694" s="11" cm="1">
        <f t="array" ref="K1694">VLOOKUP(MAX(_xlfn._xlws.FILTER(Tabela3[data],Tabela3[data]&lt;=Tabela2[[#This Row],[data]])),Tabela3[],2,FALSE)</f>
        <v>12.6</v>
      </c>
    </row>
    <row r="1695" spans="5:11" x14ac:dyDescent="0.35">
      <c r="E1695" s="4">
        <v>45832</v>
      </c>
      <c r="F1695" s="3">
        <v>1</v>
      </c>
      <c r="G1695" s="3">
        <v>10</v>
      </c>
      <c r="H1695" s="7" t="s">
        <v>95</v>
      </c>
      <c r="I1695" s="5">
        <f>VLOOKUP(H1695,Tabela1[],2,FALSE)*G1695</f>
        <v>0</v>
      </c>
      <c r="J1695" s="6" t="str">
        <f>IFERROR(G1695/VLOOKUP(H1695,Tabela1[],3,FALSE),"")</f>
        <v/>
      </c>
      <c r="K1695" s="11" cm="1">
        <f t="array" ref="K1695">VLOOKUP(MAX(_xlfn._xlws.FILTER(Tabela3[data],Tabela3[data]&lt;=Tabela2[[#This Row],[data]])),Tabela3[],2,FALSE)</f>
        <v>12.6</v>
      </c>
    </row>
    <row r="1696" spans="5:11" x14ac:dyDescent="0.35">
      <c r="E1696" s="4">
        <v>45832</v>
      </c>
      <c r="F1696" s="3">
        <v>2</v>
      </c>
      <c r="G1696" s="3">
        <v>100</v>
      </c>
      <c r="H1696" s="7" t="s">
        <v>107</v>
      </c>
      <c r="I1696" s="5">
        <f>VLOOKUP(H1696,Tabela1[],2,FALSE)*G1696</f>
        <v>0</v>
      </c>
      <c r="J1696" s="6" t="str">
        <f>IFERROR(G1696/VLOOKUP(H1696,Tabela1[],3,FALSE),"")</f>
        <v/>
      </c>
      <c r="K1696" s="11" cm="1">
        <f t="array" ref="K1696">VLOOKUP(MAX(_xlfn._xlws.FILTER(Tabela3[data],Tabela3[data]&lt;=Tabela2[[#This Row],[data]])),Tabela3[],2,FALSE)</f>
        <v>12.6</v>
      </c>
    </row>
    <row r="1697" spans="5:11" x14ac:dyDescent="0.35">
      <c r="E1697" s="4">
        <v>45832</v>
      </c>
      <c r="F1697" s="3">
        <v>2</v>
      </c>
      <c r="G1697" s="3">
        <v>10</v>
      </c>
      <c r="H1697" s="7" t="s">
        <v>71</v>
      </c>
      <c r="I1697" s="5">
        <f>VLOOKUP(H1697,Tabela1[],2,FALSE)*G1697</f>
        <v>0</v>
      </c>
      <c r="J1697" s="6" t="str">
        <f>IFERROR(G1697/VLOOKUP(H1697,Tabela1[],3,FALSE),"")</f>
        <v/>
      </c>
      <c r="K1697" s="11" cm="1">
        <f t="array" ref="K1697">VLOOKUP(MAX(_xlfn._xlws.FILTER(Tabela3[data],Tabela3[data]&lt;=Tabela2[[#This Row],[data]])),Tabela3[],2,FALSE)</f>
        <v>12.6</v>
      </c>
    </row>
    <row r="1698" spans="5:11" x14ac:dyDescent="0.35">
      <c r="E1698" s="4">
        <v>45832</v>
      </c>
      <c r="F1698" s="3">
        <v>2</v>
      </c>
      <c r="G1698" s="3">
        <v>5</v>
      </c>
      <c r="H1698" s="7" t="s">
        <v>47</v>
      </c>
      <c r="I1698" s="5">
        <f>VLOOKUP(H1698,Tabela1[],2,FALSE)*G1698</f>
        <v>0</v>
      </c>
      <c r="J1698" s="6" t="str">
        <f>IFERROR(G1698/VLOOKUP(H1698,Tabela1[],3,FALSE),"")</f>
        <v/>
      </c>
      <c r="K1698" s="11" cm="1">
        <f t="array" ref="K1698">VLOOKUP(MAX(_xlfn._xlws.FILTER(Tabela3[data],Tabela3[data]&lt;=Tabela2[[#This Row],[data]])),Tabela3[],2,FALSE)</f>
        <v>12.6</v>
      </c>
    </row>
    <row r="1699" spans="5:11" x14ac:dyDescent="0.35">
      <c r="E1699" s="4">
        <v>45832</v>
      </c>
      <c r="F1699" s="3">
        <v>3</v>
      </c>
      <c r="G1699" s="3">
        <v>200</v>
      </c>
      <c r="H1699" s="7" t="s">
        <v>72</v>
      </c>
      <c r="I1699" s="5">
        <f>VLOOKUP(H1699,Tabela1[],2,FALSE)*G1699</f>
        <v>0</v>
      </c>
      <c r="J1699" s="6" t="str">
        <f>IFERROR(G1699/VLOOKUP(H1699,Tabela1[],3,FALSE),"")</f>
        <v/>
      </c>
      <c r="K1699" s="11" cm="1">
        <f t="array" ref="K1699">VLOOKUP(MAX(_xlfn._xlws.FILTER(Tabela3[data],Tabela3[data]&lt;=Tabela2[[#This Row],[data]])),Tabela3[],2,FALSE)</f>
        <v>12.6</v>
      </c>
    </row>
    <row r="1700" spans="5:11" x14ac:dyDescent="0.35">
      <c r="E1700" s="4">
        <v>45833</v>
      </c>
      <c r="F1700" s="3">
        <v>1</v>
      </c>
      <c r="G1700" s="3">
        <v>60</v>
      </c>
      <c r="H1700" s="7" t="s">
        <v>43</v>
      </c>
      <c r="I1700" s="5">
        <f>VLOOKUP(H1700,Tabela1[],2,FALSE)*G1700</f>
        <v>0</v>
      </c>
      <c r="J1700" s="6" t="str">
        <f>IFERROR(G1700/VLOOKUP(H1700,Tabela1[],3,FALSE),"")</f>
        <v/>
      </c>
      <c r="K1700" s="11" cm="1">
        <f t="array" ref="K1700">VLOOKUP(MAX(_xlfn._xlws.FILTER(Tabela3[data],Tabela3[data]&lt;=Tabela2[[#This Row],[data]])),Tabela3[],2,FALSE)</f>
        <v>12.6</v>
      </c>
    </row>
    <row r="1701" spans="5:11" x14ac:dyDescent="0.35">
      <c r="E1701" s="4">
        <v>45833</v>
      </c>
      <c r="F1701" s="3">
        <v>1</v>
      </c>
      <c r="G1701" s="3">
        <v>64</v>
      </c>
      <c r="H1701" s="7" t="s">
        <v>72</v>
      </c>
      <c r="I1701" s="5">
        <f>VLOOKUP(H1701,Tabela1[],2,FALSE)*G1701</f>
        <v>0</v>
      </c>
      <c r="J1701" s="6" t="str">
        <f>IFERROR(G1701/VLOOKUP(H1701,Tabela1[],3,FALSE),"")</f>
        <v/>
      </c>
      <c r="K1701" s="11" cm="1">
        <f t="array" ref="K1701">VLOOKUP(MAX(_xlfn._xlws.FILTER(Tabela3[data],Tabela3[data]&lt;=Tabela2[[#This Row],[data]])),Tabela3[],2,FALSE)</f>
        <v>12.6</v>
      </c>
    </row>
    <row r="1702" spans="5:11" x14ac:dyDescent="0.35">
      <c r="E1702" s="4">
        <v>45833</v>
      </c>
      <c r="F1702" s="3">
        <v>1</v>
      </c>
      <c r="G1702" s="3">
        <v>140</v>
      </c>
      <c r="H1702" s="7" t="s">
        <v>27</v>
      </c>
      <c r="I1702" s="5">
        <f>VLOOKUP(H1702,Tabela1[],2,FALSE)*G1702</f>
        <v>0</v>
      </c>
      <c r="J1702" s="6" t="str">
        <f>IFERROR(G1702/VLOOKUP(H1702,Tabela1[],3,FALSE),"")</f>
        <v/>
      </c>
      <c r="K1702" s="11" cm="1">
        <f t="array" ref="K1702">VLOOKUP(MAX(_xlfn._xlws.FILTER(Tabela3[data],Tabela3[data]&lt;=Tabela2[[#This Row],[data]])),Tabela3[],2,FALSE)</f>
        <v>12.6</v>
      </c>
    </row>
    <row r="1703" spans="5:11" x14ac:dyDescent="0.35">
      <c r="E1703" s="4">
        <v>45833</v>
      </c>
      <c r="F1703" s="3">
        <v>2</v>
      </c>
      <c r="G1703" s="3">
        <v>100</v>
      </c>
      <c r="H1703" s="7" t="s">
        <v>90</v>
      </c>
      <c r="I1703" s="5">
        <f>VLOOKUP(H1703,Tabela1[],2,FALSE)*G1703</f>
        <v>0</v>
      </c>
      <c r="J1703" s="6" t="str">
        <f>IFERROR(G1703/VLOOKUP(H1703,Tabela1[],3,FALSE),"")</f>
        <v/>
      </c>
      <c r="K1703" s="11" cm="1">
        <f t="array" ref="K1703">VLOOKUP(MAX(_xlfn._xlws.FILTER(Tabela3[data],Tabela3[data]&lt;=Tabela2[[#This Row],[data]])),Tabela3[],2,FALSE)</f>
        <v>12.6</v>
      </c>
    </row>
    <row r="1704" spans="5:11" x14ac:dyDescent="0.35">
      <c r="E1704" s="4">
        <v>45833</v>
      </c>
      <c r="F1704" s="3">
        <v>3</v>
      </c>
      <c r="G1704" s="3">
        <v>60</v>
      </c>
      <c r="H1704" s="7" t="s">
        <v>43</v>
      </c>
      <c r="I1704" s="5">
        <f>VLOOKUP(H1704,Tabela1[],2,FALSE)*G1704</f>
        <v>0</v>
      </c>
      <c r="J1704" s="6" t="str">
        <f>IFERROR(G1704/VLOOKUP(H1704,Tabela1[],3,FALSE),"")</f>
        <v/>
      </c>
      <c r="K1704" s="11" cm="1">
        <f t="array" ref="K1704">VLOOKUP(MAX(_xlfn._xlws.FILTER(Tabela3[data],Tabela3[data]&lt;=Tabela2[[#This Row],[data]])),Tabela3[],2,FALSE)</f>
        <v>12.6</v>
      </c>
    </row>
    <row r="1705" spans="5:11" x14ac:dyDescent="0.35">
      <c r="E1705" s="4">
        <v>45833</v>
      </c>
      <c r="F1705" s="3">
        <v>3</v>
      </c>
      <c r="G1705" s="3">
        <v>159</v>
      </c>
      <c r="H1705" s="7" t="s">
        <v>27</v>
      </c>
      <c r="I1705" s="5">
        <f>VLOOKUP(H1705,Tabela1[],2,FALSE)*G1705</f>
        <v>0</v>
      </c>
      <c r="J1705" s="6" t="str">
        <f>IFERROR(G1705/VLOOKUP(H1705,Tabela1[],3,FALSE),"")</f>
        <v/>
      </c>
      <c r="K1705" s="11" cm="1">
        <f t="array" ref="K1705">VLOOKUP(MAX(_xlfn._xlws.FILTER(Tabela3[data],Tabela3[data]&lt;=Tabela2[[#This Row],[data]])),Tabela3[],2,FALSE)</f>
        <v>12.6</v>
      </c>
    </row>
    <row r="1706" spans="5:11" x14ac:dyDescent="0.35">
      <c r="E1706" s="4">
        <v>45834</v>
      </c>
      <c r="F1706" s="3">
        <v>2</v>
      </c>
      <c r="G1706" s="3">
        <v>100</v>
      </c>
      <c r="H1706" s="7" t="s">
        <v>90</v>
      </c>
      <c r="I1706" s="5">
        <f>VLOOKUP(H1706,Tabela1[],2,FALSE)*G1706</f>
        <v>0</v>
      </c>
      <c r="J1706" s="6" t="str">
        <f>IFERROR(G1706/VLOOKUP(H1706,Tabela1[],3,FALSE),"")</f>
        <v/>
      </c>
      <c r="K1706" s="11" cm="1">
        <f t="array" ref="K1706">VLOOKUP(MAX(_xlfn._xlws.FILTER(Tabela3[data],Tabela3[data]&lt;=Tabela2[[#This Row],[data]])),Tabela3[],2,FALSE)</f>
        <v>12.6</v>
      </c>
    </row>
    <row r="1707" spans="5:11" x14ac:dyDescent="0.35">
      <c r="E1707" s="4">
        <v>45834</v>
      </c>
      <c r="F1707" s="3">
        <v>3</v>
      </c>
      <c r="G1707" s="3">
        <v>130</v>
      </c>
      <c r="H1707" s="7" t="s">
        <v>27</v>
      </c>
      <c r="I1707" s="5">
        <f>VLOOKUP(H1707,Tabela1[],2,FALSE)*G1707</f>
        <v>0</v>
      </c>
      <c r="J1707" s="6" t="str">
        <f>IFERROR(G1707/VLOOKUP(H1707,Tabela1[],3,FALSE),"")</f>
        <v/>
      </c>
      <c r="K1707" s="11" cm="1">
        <f t="array" ref="K1707">VLOOKUP(MAX(_xlfn._xlws.FILTER(Tabela3[data],Tabela3[data]&lt;=Tabela2[[#This Row],[data]])),Tabela3[],2,FALSE)</f>
        <v>12.6</v>
      </c>
    </row>
    <row r="1708" spans="5:11" x14ac:dyDescent="0.35">
      <c r="E1708" s="4">
        <v>45834</v>
      </c>
      <c r="F1708" s="3">
        <v>3</v>
      </c>
      <c r="G1708" s="3">
        <v>200</v>
      </c>
      <c r="H1708" s="7" t="s">
        <v>12</v>
      </c>
      <c r="I1708" s="5">
        <f>VLOOKUP(H1708,Tabela1[],2,FALSE)*G1708</f>
        <v>0</v>
      </c>
      <c r="J1708" s="6">
        <f>IFERROR(G1708/VLOOKUP(H1708,Tabela1[],3,FALSE),"")</f>
        <v>1.0849909584086801</v>
      </c>
      <c r="K1708" s="11" cm="1">
        <f t="array" ref="K1708">VLOOKUP(MAX(_xlfn._xlws.FILTER(Tabela3[data],Tabela3[data]&lt;=Tabela2[[#This Row],[data]])),Tabela3[],2,FALSE)</f>
        <v>12.6</v>
      </c>
    </row>
    <row r="1709" spans="5:11" x14ac:dyDescent="0.35">
      <c r="E1709" s="4">
        <v>45835</v>
      </c>
      <c r="F1709" s="3">
        <v>1</v>
      </c>
      <c r="G1709" s="3">
        <v>39</v>
      </c>
      <c r="H1709" s="7" t="s">
        <v>12</v>
      </c>
      <c r="I1709" s="5">
        <f>VLOOKUP(H1709,Tabela1[],2,FALSE)*G1709</f>
        <v>0</v>
      </c>
      <c r="J1709" s="6">
        <f>IFERROR(G1709/VLOOKUP(H1709,Tabela1[],3,FALSE),"")</f>
        <v>0.2115732368896926</v>
      </c>
      <c r="K1709" s="11" cm="1">
        <f t="array" ref="K1709">VLOOKUP(MAX(_xlfn._xlws.FILTER(Tabela3[data],Tabela3[data]&lt;=Tabela2[[#This Row],[data]])),Tabela3[],2,FALSE)</f>
        <v>12.6</v>
      </c>
    </row>
    <row r="1710" spans="5:11" x14ac:dyDescent="0.35">
      <c r="E1710" s="4">
        <v>45835</v>
      </c>
      <c r="F1710" s="3">
        <v>2</v>
      </c>
      <c r="G1710" s="3">
        <v>100</v>
      </c>
      <c r="H1710" s="7" t="s">
        <v>90</v>
      </c>
      <c r="I1710" s="5">
        <f>VLOOKUP(H1710,Tabela1[],2,FALSE)*G1710</f>
        <v>0</v>
      </c>
      <c r="J1710" s="6" t="str">
        <f>IFERROR(G1710/VLOOKUP(H1710,Tabela1[],3,FALSE),"")</f>
        <v/>
      </c>
      <c r="K1710" s="11" cm="1">
        <f t="array" ref="K1710">VLOOKUP(MAX(_xlfn._xlws.FILTER(Tabela3[data],Tabela3[data]&lt;=Tabela2[[#This Row],[data]])),Tabela3[],2,FALSE)</f>
        <v>12.6</v>
      </c>
    </row>
    <row r="1711" spans="5:11" x14ac:dyDescent="0.35">
      <c r="E1711" s="4">
        <v>45835</v>
      </c>
      <c r="F1711" s="3">
        <v>3</v>
      </c>
      <c r="G1711" s="3">
        <v>170</v>
      </c>
      <c r="H1711" s="7" t="s">
        <v>12</v>
      </c>
      <c r="I1711" s="5">
        <f>VLOOKUP(H1711,Tabela1[],2,FALSE)*G1711</f>
        <v>0</v>
      </c>
      <c r="J1711" s="6">
        <f>IFERROR(G1711/VLOOKUP(H1711,Tabela1[],3,FALSE),"")</f>
        <v>0.92224231464737805</v>
      </c>
      <c r="K1711" s="11" cm="1">
        <f t="array" ref="K1711">VLOOKUP(MAX(_xlfn._xlws.FILTER(Tabela3[data],Tabela3[data]&lt;=Tabela2[[#This Row],[data]])),Tabela3[],2,FALSE)</f>
        <v>12.6</v>
      </c>
    </row>
    <row r="1712" spans="5:11" x14ac:dyDescent="0.35">
      <c r="E1712" s="4">
        <v>45835</v>
      </c>
      <c r="F1712" s="3">
        <v>3</v>
      </c>
      <c r="G1712" s="3">
        <v>141</v>
      </c>
      <c r="H1712" s="7" t="s">
        <v>65</v>
      </c>
      <c r="I1712" s="5">
        <f>VLOOKUP(H1712,Tabela1[],2,FALSE)*G1712</f>
        <v>0</v>
      </c>
      <c r="J1712" s="6" t="str">
        <f>IFERROR(G1712/VLOOKUP(H1712,Tabela1[],3,FALSE),"")</f>
        <v/>
      </c>
      <c r="K1712" s="11" cm="1">
        <f t="array" ref="K1712">VLOOKUP(MAX(_xlfn._xlws.FILTER(Tabela3[data],Tabela3[data]&lt;=Tabela2[[#This Row],[data]])),Tabela3[],2,FALSE)</f>
        <v>12.6</v>
      </c>
    </row>
    <row r="1713" spans="5:11" x14ac:dyDescent="0.35">
      <c r="E1713" s="4">
        <v>45836</v>
      </c>
      <c r="F1713" s="3">
        <v>1</v>
      </c>
      <c r="G1713" s="3">
        <v>200</v>
      </c>
      <c r="H1713" s="7" t="s">
        <v>65</v>
      </c>
      <c r="I1713" s="5">
        <f>VLOOKUP(H1713,Tabela1[],2,FALSE)*G1713</f>
        <v>0</v>
      </c>
      <c r="J1713" s="6" t="str">
        <f>IFERROR(G1713/VLOOKUP(H1713,Tabela1[],3,FALSE),"")</f>
        <v/>
      </c>
      <c r="K1713" s="11" cm="1">
        <f t="array" ref="K1713">VLOOKUP(MAX(_xlfn._xlws.FILTER(Tabela3[data],Tabela3[data]&lt;=Tabela2[[#This Row],[data]])),Tabela3[],2,FALSE)</f>
        <v>12.6</v>
      </c>
    </row>
    <row r="1714" spans="5:11" x14ac:dyDescent="0.35">
      <c r="E1714" s="4">
        <v>45836</v>
      </c>
      <c r="F1714" s="3">
        <v>2</v>
      </c>
      <c r="G1714" s="3">
        <v>100</v>
      </c>
      <c r="H1714" s="7" t="s">
        <v>92</v>
      </c>
      <c r="I1714" s="5">
        <f>VLOOKUP(H1714,Tabela1[],2,FALSE)*G1714</f>
        <v>0</v>
      </c>
      <c r="J1714" s="6" t="str">
        <f>IFERROR(G1714/VLOOKUP(H1714,Tabela1[],3,FALSE),"")</f>
        <v/>
      </c>
      <c r="K1714" s="11" cm="1">
        <f t="array" ref="K1714">VLOOKUP(MAX(_xlfn._xlws.FILTER(Tabela3[data],Tabela3[data]&lt;=Tabela2[[#This Row],[data]])),Tabela3[],2,FALSE)</f>
        <v>12.6</v>
      </c>
    </row>
    <row r="1715" spans="5:11" x14ac:dyDescent="0.35">
      <c r="E1715" s="4">
        <v>45836</v>
      </c>
      <c r="F1715" s="3">
        <v>3</v>
      </c>
      <c r="G1715" s="3">
        <v>47</v>
      </c>
      <c r="H1715" s="7" t="s">
        <v>65</v>
      </c>
      <c r="I1715" s="5">
        <f>VLOOKUP(H1715,Tabela1[],2,FALSE)*G1715</f>
        <v>0</v>
      </c>
      <c r="J1715" s="6" t="str">
        <f>IFERROR(G1715/VLOOKUP(H1715,Tabela1[],3,FALSE),"")</f>
        <v/>
      </c>
      <c r="K1715" s="11" cm="1">
        <f t="array" ref="K1715">VLOOKUP(MAX(_xlfn._xlws.FILTER(Tabela3[data],Tabela3[data]&lt;=Tabela2[[#This Row],[data]])),Tabela3[],2,FALSE)</f>
        <v>12.6</v>
      </c>
    </row>
    <row r="1716" spans="5:11" x14ac:dyDescent="0.35">
      <c r="E1716" s="4">
        <v>45836</v>
      </c>
      <c r="F1716" s="3">
        <v>3</v>
      </c>
      <c r="G1716" s="3">
        <v>153</v>
      </c>
      <c r="H1716" s="7" t="s">
        <v>63</v>
      </c>
      <c r="I1716" s="5">
        <f>VLOOKUP(H1716,Tabela1[],2,FALSE)*G1716</f>
        <v>0</v>
      </c>
      <c r="J1716" s="6" t="str">
        <f>IFERROR(G1716/VLOOKUP(H1716,Tabela1[],3,FALSE),"")</f>
        <v/>
      </c>
      <c r="K1716" s="11" cm="1">
        <f t="array" ref="K1716">VLOOKUP(MAX(_xlfn._xlws.FILTER(Tabela3[data],Tabela3[data]&lt;=Tabela2[[#This Row],[data]])),Tabela3[],2,FALSE)</f>
        <v>12.6</v>
      </c>
    </row>
    <row r="1717" spans="5:11" x14ac:dyDescent="0.35">
      <c r="E1717" s="4">
        <v>45837</v>
      </c>
      <c r="F1717" s="3">
        <v>1</v>
      </c>
      <c r="G1717" s="3">
        <v>120</v>
      </c>
      <c r="H1717" s="7" t="s">
        <v>63</v>
      </c>
      <c r="I1717" s="5">
        <f>VLOOKUP(H1717,Tabela1[],2,FALSE)*G1717</f>
        <v>0</v>
      </c>
      <c r="J1717" s="6" t="str">
        <f>IFERROR(G1717/VLOOKUP(H1717,Tabela1[],3,FALSE),"")</f>
        <v/>
      </c>
      <c r="K1717" s="11" cm="1">
        <f t="array" ref="K1717">VLOOKUP(MAX(_xlfn._xlws.FILTER(Tabela3[data],Tabela3[data]&lt;=Tabela2[[#This Row],[data]])),Tabela3[],2,FALSE)</f>
        <v>12.6</v>
      </c>
    </row>
    <row r="1718" spans="5:11" x14ac:dyDescent="0.35">
      <c r="E1718" s="4">
        <v>45837</v>
      </c>
      <c r="F1718" s="3">
        <v>1</v>
      </c>
      <c r="G1718" s="3">
        <v>65</v>
      </c>
      <c r="H1718" s="7" t="s">
        <v>54</v>
      </c>
      <c r="I1718" s="5">
        <f>VLOOKUP(H1718,Tabela1[],2,FALSE)*G1718</f>
        <v>0</v>
      </c>
      <c r="J1718" s="6" t="str">
        <f>IFERROR(G1718/VLOOKUP(H1718,Tabela1[],3,FALSE),"")</f>
        <v/>
      </c>
      <c r="K1718" s="11" cm="1">
        <f t="array" ref="K1718">VLOOKUP(MAX(_xlfn._xlws.FILTER(Tabela3[data],Tabela3[data]&lt;=Tabela2[[#This Row],[data]])),Tabela3[],2,FALSE)</f>
        <v>12.6</v>
      </c>
    </row>
    <row r="1719" spans="5:11" x14ac:dyDescent="0.35">
      <c r="E1719" s="4">
        <v>45837</v>
      </c>
      <c r="F1719" s="3">
        <v>2</v>
      </c>
      <c r="G1719" s="3">
        <v>110</v>
      </c>
      <c r="H1719" s="7" t="s">
        <v>107</v>
      </c>
      <c r="I1719" s="5">
        <f>VLOOKUP(H1719,Tabela1[],2,FALSE)*G1719</f>
        <v>0</v>
      </c>
      <c r="J1719" s="6" t="str">
        <f>IFERROR(G1719/VLOOKUP(H1719,Tabela1[],3,FALSE),"")</f>
        <v/>
      </c>
      <c r="K1719" s="11" cm="1">
        <f t="array" ref="K1719">VLOOKUP(MAX(_xlfn._xlws.FILTER(Tabela3[data],Tabela3[data]&lt;=Tabela2[[#This Row],[data]])),Tabela3[],2,FALSE)</f>
        <v>12.6</v>
      </c>
    </row>
    <row r="1720" spans="5:11" x14ac:dyDescent="0.35">
      <c r="E1720" s="4">
        <v>45837</v>
      </c>
      <c r="F1720" s="3">
        <v>3</v>
      </c>
      <c r="G1720" s="3">
        <v>23</v>
      </c>
      <c r="H1720" s="7" t="s">
        <v>77</v>
      </c>
      <c r="I1720" s="5">
        <f>VLOOKUP(H1720,Tabela1[],2,FALSE)*G1720</f>
        <v>0</v>
      </c>
      <c r="J1720" s="6" t="str">
        <f>IFERROR(G1720/VLOOKUP(H1720,Tabela1[],3,FALSE),"")</f>
        <v/>
      </c>
      <c r="K1720" s="11" cm="1">
        <f t="array" ref="K1720">VLOOKUP(MAX(_xlfn._xlws.FILTER(Tabela3[data],Tabela3[data]&lt;=Tabela2[[#This Row],[data]])),Tabela3[],2,FALSE)</f>
        <v>12.6</v>
      </c>
    </row>
    <row r="1721" spans="5:11" x14ac:dyDescent="0.35">
      <c r="E1721" s="4">
        <v>45837</v>
      </c>
      <c r="F1721" s="3">
        <v>3</v>
      </c>
      <c r="G1721" s="3">
        <v>47</v>
      </c>
      <c r="H1721" s="7" t="s">
        <v>66</v>
      </c>
      <c r="I1721" s="5">
        <f>VLOOKUP(H1721,Tabela1[],2,FALSE)*G1721</f>
        <v>0</v>
      </c>
      <c r="J1721" s="6" t="str">
        <f>IFERROR(G1721/VLOOKUP(H1721,Tabela1[],3,FALSE),"")</f>
        <v/>
      </c>
      <c r="K1721" s="11" cm="1">
        <f t="array" ref="K1721">VLOOKUP(MAX(_xlfn._xlws.FILTER(Tabela3[data],Tabela3[data]&lt;=Tabela2[[#This Row],[data]])),Tabela3[],2,FALSE)</f>
        <v>12.6</v>
      </c>
    </row>
    <row r="1722" spans="5:11" x14ac:dyDescent="0.35">
      <c r="E1722" s="4">
        <v>45837</v>
      </c>
      <c r="F1722" s="3">
        <v>3</v>
      </c>
      <c r="G1722" s="3">
        <v>132</v>
      </c>
      <c r="H1722" s="7" t="s">
        <v>63</v>
      </c>
      <c r="I1722" s="5">
        <f>VLOOKUP(H1722,Tabela1[],2,FALSE)*G1722</f>
        <v>0</v>
      </c>
      <c r="J1722" s="6" t="str">
        <f>IFERROR(G1722/VLOOKUP(H1722,Tabela1[],3,FALSE),"")</f>
        <v/>
      </c>
      <c r="K1722" s="11" cm="1">
        <f t="array" ref="K1722">VLOOKUP(MAX(_xlfn._xlws.FILTER(Tabela3[data],Tabela3[data]&lt;=Tabela2[[#This Row],[data]])),Tabela3[],2,FALSE)</f>
        <v>12.6</v>
      </c>
    </row>
    <row r="1723" spans="5:11" x14ac:dyDescent="0.35">
      <c r="E1723" s="4">
        <v>45838</v>
      </c>
      <c r="F1723" s="3">
        <v>1</v>
      </c>
      <c r="G1723" s="3">
        <v>200</v>
      </c>
      <c r="H1723" s="7" t="s">
        <v>23</v>
      </c>
      <c r="I1723" s="5">
        <f>VLOOKUP(H1723,Tabela1[],2,FALSE)*G1723</f>
        <v>0</v>
      </c>
      <c r="J1723" s="6">
        <f>IFERROR(G1723/VLOOKUP(H1723,Tabela1[],3,FALSE),"")</f>
        <v>0.97192224622030243</v>
      </c>
      <c r="K1723" s="11" cm="1">
        <f t="array" ref="K1723">VLOOKUP(MAX(_xlfn._xlws.FILTER(Tabela3[data],Tabela3[data]&lt;=Tabela2[[#This Row],[data]])),Tabela3[],2,FALSE)</f>
        <v>12.6</v>
      </c>
    </row>
    <row r="1724" spans="5:11" x14ac:dyDescent="0.35">
      <c r="E1724" s="4">
        <v>45838</v>
      </c>
      <c r="F1724" s="3">
        <v>1</v>
      </c>
      <c r="G1724" s="3">
        <v>20</v>
      </c>
      <c r="H1724" s="7" t="s">
        <v>96</v>
      </c>
      <c r="I1724" s="5">
        <f>VLOOKUP(H1724,Tabela1[],2,FALSE)*G1724</f>
        <v>0</v>
      </c>
      <c r="J1724" s="6" t="str">
        <f>IFERROR(G1724/VLOOKUP(H1724,Tabela1[],3,FALSE),"")</f>
        <v/>
      </c>
      <c r="K1724" s="11" cm="1">
        <f t="array" ref="K1724">VLOOKUP(MAX(_xlfn._xlws.FILTER(Tabela3[data],Tabela3[data]&lt;=Tabela2[[#This Row],[data]])),Tabela3[],2,FALSE)</f>
        <v>12.6</v>
      </c>
    </row>
    <row r="1725" spans="5:11" x14ac:dyDescent="0.35">
      <c r="E1725" s="4">
        <v>45838</v>
      </c>
      <c r="F1725" s="3">
        <v>2</v>
      </c>
      <c r="G1725" s="3">
        <v>45</v>
      </c>
      <c r="H1725" s="7" t="s">
        <v>71</v>
      </c>
      <c r="I1725" s="5">
        <f>VLOOKUP(H1725,Tabela1[],2,FALSE)*G1725</f>
        <v>0</v>
      </c>
      <c r="J1725" s="6" t="str">
        <f>IFERROR(G1725/VLOOKUP(H1725,Tabela1[],3,FALSE),"")</f>
        <v/>
      </c>
      <c r="K1725" s="11" cm="1">
        <f t="array" ref="K1725">VLOOKUP(MAX(_xlfn._xlws.FILTER(Tabela3[data],Tabela3[data]&lt;=Tabela2[[#This Row],[data]])),Tabela3[],2,FALSE)</f>
        <v>12.6</v>
      </c>
    </row>
    <row r="1726" spans="5:11" x14ac:dyDescent="0.35">
      <c r="E1726" s="4">
        <v>45838</v>
      </c>
      <c r="F1726" s="3">
        <v>2</v>
      </c>
      <c r="G1726" s="3">
        <v>5</v>
      </c>
      <c r="H1726" s="7" t="s">
        <v>47</v>
      </c>
      <c r="I1726" s="5">
        <f>VLOOKUP(H1726,Tabela1[],2,FALSE)*G1726</f>
        <v>0</v>
      </c>
      <c r="J1726" s="6" t="str">
        <f>IFERROR(G1726/VLOOKUP(H1726,Tabela1[],3,FALSE),"")</f>
        <v/>
      </c>
      <c r="K1726" s="11" cm="1">
        <f t="array" ref="K1726">VLOOKUP(MAX(_xlfn._xlws.FILTER(Tabela3[data],Tabela3[data]&lt;=Tabela2[[#This Row],[data]])),Tabela3[],2,FALSE)</f>
        <v>12.6</v>
      </c>
    </row>
    <row r="1727" spans="5:11" x14ac:dyDescent="0.35">
      <c r="E1727" s="4">
        <v>45838</v>
      </c>
      <c r="F1727" s="3">
        <v>3</v>
      </c>
      <c r="G1727" s="3">
        <v>50</v>
      </c>
      <c r="H1727" s="7" t="s">
        <v>96</v>
      </c>
      <c r="I1727" s="5">
        <f>VLOOKUP(H1727,Tabela1[],2,FALSE)*G1727</f>
        <v>0</v>
      </c>
      <c r="J1727" s="6" t="str">
        <f>IFERROR(G1727/VLOOKUP(H1727,Tabela1[],3,FALSE),"")</f>
        <v/>
      </c>
      <c r="K1727" s="11" cm="1">
        <f t="array" ref="K1727">VLOOKUP(MAX(_xlfn._xlws.FILTER(Tabela3[data],Tabela3[data]&lt;=Tabela2[[#This Row],[data]])),Tabela3[],2,FALSE)</f>
        <v>12.6</v>
      </c>
    </row>
    <row r="1728" spans="5:11" x14ac:dyDescent="0.35">
      <c r="E1728" s="4">
        <v>45838</v>
      </c>
      <c r="F1728" s="3">
        <v>3</v>
      </c>
      <c r="G1728" s="3">
        <v>200</v>
      </c>
      <c r="H1728" s="7" t="s">
        <v>23</v>
      </c>
      <c r="I1728" s="5">
        <f>VLOOKUP(H1728,Tabela1[],2,FALSE)*G1728</f>
        <v>0</v>
      </c>
      <c r="J1728" s="6">
        <f>IFERROR(G1728/VLOOKUP(H1728,Tabela1[],3,FALSE),"")</f>
        <v>0.97192224622030243</v>
      </c>
      <c r="K1728" s="11" cm="1">
        <f t="array" ref="K1728">VLOOKUP(MAX(_xlfn._xlws.FILTER(Tabela3[data],Tabela3[data]&lt;=Tabela2[[#This Row],[data]])),Tabela3[],2,FALSE)</f>
        <v>12.6</v>
      </c>
    </row>
    <row r="1729" spans="5:11" x14ac:dyDescent="0.35">
      <c r="E1729" s="4">
        <v>45839</v>
      </c>
      <c r="F1729" s="3">
        <v>1</v>
      </c>
      <c r="G1729" s="3">
        <v>3</v>
      </c>
      <c r="H1729" s="7" t="s">
        <v>65</v>
      </c>
      <c r="I1729" s="5">
        <f>VLOOKUP(H1729,Tabela1[],2,FALSE)*G1729</f>
        <v>0</v>
      </c>
      <c r="J1729" s="6" t="str">
        <f>IFERROR(G1729/VLOOKUP(H1729,Tabela1[],3,FALSE),"")</f>
        <v/>
      </c>
      <c r="K1729" s="11" cm="1">
        <f t="array" ref="K1729">VLOOKUP(MAX(_xlfn._xlws.FILTER(Tabela3[data],Tabela3[data]&lt;=Tabela2[[#This Row],[data]])),Tabela3[],2,FALSE)</f>
        <v>12.6</v>
      </c>
    </row>
    <row r="1730" spans="5:11" x14ac:dyDescent="0.35">
      <c r="E1730" s="4">
        <v>45839</v>
      </c>
      <c r="F1730" s="3">
        <v>2</v>
      </c>
      <c r="G1730" s="3">
        <v>35</v>
      </c>
      <c r="H1730" s="7" t="s">
        <v>71</v>
      </c>
      <c r="I1730" s="5">
        <f>VLOOKUP(H1730,Tabela1[],2,FALSE)*G1730</f>
        <v>0</v>
      </c>
      <c r="J1730" s="6" t="str">
        <f>IFERROR(G1730/VLOOKUP(H1730,Tabela1[],3,FALSE),"")</f>
        <v/>
      </c>
      <c r="K1730" s="11" cm="1">
        <f t="array" ref="K1730">VLOOKUP(MAX(_xlfn._xlws.FILTER(Tabela3[data],Tabela3[data]&lt;=Tabela2[[#This Row],[data]])),Tabela3[],2,FALSE)</f>
        <v>12.6</v>
      </c>
    </row>
    <row r="1731" spans="5:11" x14ac:dyDescent="0.35">
      <c r="E1731" s="4">
        <v>45839</v>
      </c>
      <c r="F1731" s="3">
        <v>2</v>
      </c>
      <c r="G1731" s="3">
        <v>5</v>
      </c>
      <c r="H1731" s="7" t="s">
        <v>47</v>
      </c>
      <c r="I1731" s="5">
        <f>VLOOKUP(H1731,Tabela1[],2,FALSE)*G1731</f>
        <v>0</v>
      </c>
      <c r="J1731" s="6" t="str">
        <f>IFERROR(G1731/VLOOKUP(H1731,Tabela1[],3,FALSE),"")</f>
        <v/>
      </c>
      <c r="K1731" s="11" cm="1">
        <f t="array" ref="K1731">VLOOKUP(MAX(_xlfn._xlws.FILTER(Tabela3[data],Tabela3[data]&lt;=Tabela2[[#This Row],[data]])),Tabela3[],2,FALSE)</f>
        <v>12.6</v>
      </c>
    </row>
    <row r="1732" spans="5:11" x14ac:dyDescent="0.35">
      <c r="E1732" s="4">
        <v>45839</v>
      </c>
      <c r="F1732" s="3">
        <v>2</v>
      </c>
      <c r="G1732" s="3">
        <v>56</v>
      </c>
      <c r="H1732" s="7" t="s">
        <v>92</v>
      </c>
      <c r="I1732" s="5">
        <f>VLOOKUP(H1732,Tabela1[],2,FALSE)*G1732</f>
        <v>0</v>
      </c>
      <c r="J1732" s="6" t="str">
        <f>IFERROR(G1732/VLOOKUP(H1732,Tabela1[],3,FALSE),"")</f>
        <v/>
      </c>
      <c r="K1732" s="11" cm="1">
        <f t="array" ref="K1732">VLOOKUP(MAX(_xlfn._xlws.FILTER(Tabela3[data],Tabela3[data]&lt;=Tabela2[[#This Row],[data]])),Tabela3[],2,FALSE)</f>
        <v>12.6</v>
      </c>
    </row>
    <row r="1733" spans="5:11" x14ac:dyDescent="0.35">
      <c r="E1733" s="4">
        <v>45839</v>
      </c>
      <c r="F1733" s="3">
        <v>2</v>
      </c>
      <c r="G1733" s="3">
        <v>14</v>
      </c>
      <c r="H1733" s="7" t="s">
        <v>95</v>
      </c>
      <c r="I1733" s="5">
        <f>VLOOKUP(H1733,Tabela1[],2,FALSE)*G1733</f>
        <v>0</v>
      </c>
      <c r="J1733" s="6" t="str">
        <f>IFERROR(G1733/VLOOKUP(H1733,Tabela1[],3,FALSE),"")</f>
        <v/>
      </c>
      <c r="K1733" s="11" cm="1">
        <f t="array" ref="K1733">VLOOKUP(MAX(_xlfn._xlws.FILTER(Tabela3[data],Tabela3[data]&lt;=Tabela2[[#This Row],[data]])),Tabela3[],2,FALSE)</f>
        <v>12.6</v>
      </c>
    </row>
    <row r="1734" spans="5:11" x14ac:dyDescent="0.35">
      <c r="E1734" s="4">
        <v>45839</v>
      </c>
      <c r="F1734" s="3">
        <v>3</v>
      </c>
      <c r="G1734" s="3">
        <v>159</v>
      </c>
      <c r="H1734" s="7" t="s">
        <v>65</v>
      </c>
      <c r="I1734" s="5">
        <f>VLOOKUP(H1734,Tabela1[],2,FALSE)*G1734</f>
        <v>0</v>
      </c>
      <c r="J1734" s="6" t="str">
        <f>IFERROR(G1734/VLOOKUP(H1734,Tabela1[],3,FALSE),"")</f>
        <v/>
      </c>
      <c r="K1734" s="11" cm="1">
        <f t="array" ref="K1734">VLOOKUP(MAX(_xlfn._xlws.FILTER(Tabela3[data],Tabela3[data]&lt;=Tabela2[[#This Row],[data]])),Tabela3[],2,FALSE)</f>
        <v>12.6</v>
      </c>
    </row>
    <row r="1735" spans="5:11" x14ac:dyDescent="0.35">
      <c r="E1735" s="4">
        <v>45840</v>
      </c>
      <c r="F1735" s="3">
        <v>1</v>
      </c>
      <c r="G1735" s="3">
        <v>35</v>
      </c>
      <c r="H1735" s="7" t="s">
        <v>43</v>
      </c>
      <c r="I1735" s="5">
        <f>VLOOKUP(H1735,Tabela1[],2,FALSE)*G1735</f>
        <v>0</v>
      </c>
      <c r="J1735" s="6" t="str">
        <f>IFERROR(G1735/VLOOKUP(H1735,Tabela1[],3,FALSE),"")</f>
        <v/>
      </c>
      <c r="K1735" s="11" cm="1">
        <f t="array" ref="K1735">VLOOKUP(MAX(_xlfn._xlws.FILTER(Tabela3[data],Tabela3[data]&lt;=Tabela2[[#This Row],[data]])),Tabela3[],2,FALSE)</f>
        <v>12.6</v>
      </c>
    </row>
    <row r="1736" spans="5:11" x14ac:dyDescent="0.35">
      <c r="E1736" s="4">
        <v>45840</v>
      </c>
      <c r="F1736" s="3">
        <v>1</v>
      </c>
      <c r="G1736" s="3">
        <v>126</v>
      </c>
      <c r="H1736" s="7" t="s">
        <v>65</v>
      </c>
      <c r="I1736" s="5">
        <f>VLOOKUP(H1736,Tabela1[],2,FALSE)*G1736</f>
        <v>0</v>
      </c>
      <c r="J1736" s="6" t="str">
        <f>IFERROR(G1736/VLOOKUP(H1736,Tabela1[],3,FALSE),"")</f>
        <v/>
      </c>
      <c r="K1736" s="11" cm="1">
        <f t="array" ref="K1736">VLOOKUP(MAX(_xlfn._xlws.FILTER(Tabela3[data],Tabela3[data]&lt;=Tabela2[[#This Row],[data]])),Tabela3[],2,FALSE)</f>
        <v>12.6</v>
      </c>
    </row>
    <row r="1737" spans="5:11" x14ac:dyDescent="0.35">
      <c r="E1737" s="4">
        <v>45840</v>
      </c>
      <c r="F1737" s="3">
        <v>2</v>
      </c>
      <c r="G1737" s="3">
        <v>10</v>
      </c>
      <c r="H1737" s="7" t="s">
        <v>54</v>
      </c>
      <c r="I1737" s="5">
        <f>VLOOKUP(H1737,Tabela1[],2,FALSE)*G1737</f>
        <v>0</v>
      </c>
      <c r="J1737" s="6" t="str">
        <f>IFERROR(G1737/VLOOKUP(H1737,Tabela1[],3,FALSE),"")</f>
        <v/>
      </c>
      <c r="K1737" s="11" cm="1">
        <f t="array" ref="K1737">VLOOKUP(MAX(_xlfn._xlws.FILTER(Tabela3[data],Tabela3[data]&lt;=Tabela2[[#This Row],[data]])),Tabela3[],2,FALSE)</f>
        <v>12.6</v>
      </c>
    </row>
    <row r="1738" spans="5:11" x14ac:dyDescent="0.35">
      <c r="E1738" s="4">
        <v>45840</v>
      </c>
      <c r="F1738" s="3">
        <v>2</v>
      </c>
      <c r="G1738" s="3">
        <v>100</v>
      </c>
      <c r="H1738" s="7" t="s">
        <v>90</v>
      </c>
      <c r="I1738" s="5">
        <f>VLOOKUP(H1738,Tabela1[],2,FALSE)*G1738</f>
        <v>0</v>
      </c>
      <c r="J1738" s="6" t="str">
        <f>IFERROR(G1738/VLOOKUP(H1738,Tabela1[],3,FALSE),"")</f>
        <v/>
      </c>
      <c r="K1738" s="11" cm="1">
        <f t="array" ref="K1738">VLOOKUP(MAX(_xlfn._xlws.FILTER(Tabela3[data],Tabela3[data]&lt;=Tabela2[[#This Row],[data]])),Tabela3[],2,FALSE)</f>
        <v>12.6</v>
      </c>
    </row>
    <row r="1739" spans="5:11" x14ac:dyDescent="0.35">
      <c r="E1739" s="4">
        <v>45840</v>
      </c>
      <c r="F1739" s="3">
        <v>2</v>
      </c>
      <c r="G1739" s="3">
        <v>5</v>
      </c>
      <c r="H1739" s="7" t="s">
        <v>97</v>
      </c>
      <c r="I1739" s="5">
        <f>VLOOKUP(H1739,Tabela1[],2,FALSE)*G1739</f>
        <v>0</v>
      </c>
      <c r="J1739" s="6" t="str">
        <f>IFERROR(G1739/VLOOKUP(H1739,Tabela1[],3,FALSE),"")</f>
        <v/>
      </c>
      <c r="K1739" s="11" cm="1">
        <f t="array" ref="K1739">VLOOKUP(MAX(_xlfn._xlws.FILTER(Tabela3[data],Tabela3[data]&lt;=Tabela2[[#This Row],[data]])),Tabela3[],2,FALSE)</f>
        <v>12.6</v>
      </c>
    </row>
    <row r="1740" spans="5:11" x14ac:dyDescent="0.35">
      <c r="E1740" s="4">
        <v>45840</v>
      </c>
      <c r="F1740" s="3">
        <v>3</v>
      </c>
      <c r="G1740" s="3">
        <v>113</v>
      </c>
      <c r="H1740" s="7" t="s">
        <v>65</v>
      </c>
      <c r="I1740" s="5">
        <f>VLOOKUP(H1740,Tabela1[],2,FALSE)*G1740</f>
        <v>0</v>
      </c>
      <c r="J1740" s="6" t="str">
        <f>IFERROR(G1740/VLOOKUP(H1740,Tabela1[],3,FALSE),"")</f>
        <v/>
      </c>
      <c r="K1740" s="11" cm="1">
        <f t="array" ref="K1740">VLOOKUP(MAX(_xlfn._xlws.FILTER(Tabela3[data],Tabela3[data]&lt;=Tabela2[[#This Row],[data]])),Tabela3[],2,FALSE)</f>
        <v>12.6</v>
      </c>
    </row>
    <row r="1741" spans="5:11" x14ac:dyDescent="0.35">
      <c r="E1741" s="4">
        <v>45840</v>
      </c>
      <c r="F1741" s="3">
        <v>3</v>
      </c>
      <c r="G1741" s="3">
        <v>120</v>
      </c>
      <c r="H1741" s="7" t="s">
        <v>72</v>
      </c>
      <c r="I1741" s="5">
        <f>VLOOKUP(H1741,Tabela1[],2,FALSE)*G1741</f>
        <v>0</v>
      </c>
      <c r="J1741" s="6" t="str">
        <f>IFERROR(G1741/VLOOKUP(H1741,Tabela1[],3,FALSE),"")</f>
        <v/>
      </c>
      <c r="K1741" s="11" cm="1">
        <f t="array" ref="K1741">VLOOKUP(MAX(_xlfn._xlws.FILTER(Tabela3[data],Tabela3[data]&lt;=Tabela2[[#This Row],[data]])),Tabela3[],2,FALSE)</f>
        <v>12.6</v>
      </c>
    </row>
    <row r="1742" spans="5:11" x14ac:dyDescent="0.35">
      <c r="E1742" s="4">
        <v>45841</v>
      </c>
      <c r="F1742" s="3">
        <v>2</v>
      </c>
      <c r="G1742" s="3">
        <v>4</v>
      </c>
      <c r="H1742" s="7" t="s">
        <v>98</v>
      </c>
      <c r="I1742" s="5">
        <f>VLOOKUP(H1742,Tabela1[],2,FALSE)*G1742</f>
        <v>0</v>
      </c>
      <c r="J1742" s="6" t="str">
        <f>IFERROR(G1742/VLOOKUP(H1742,Tabela1[],3,FALSE),"")</f>
        <v/>
      </c>
      <c r="K1742" s="11" cm="1">
        <f t="array" ref="K1742">VLOOKUP(MAX(_xlfn._xlws.FILTER(Tabela3[data],Tabela3[data]&lt;=Tabela2[[#This Row],[data]])),Tabela3[],2,FALSE)</f>
        <v>12.6</v>
      </c>
    </row>
    <row r="1743" spans="5:11" x14ac:dyDescent="0.35">
      <c r="E1743" s="4">
        <v>45841</v>
      </c>
      <c r="F1743" s="3">
        <v>2</v>
      </c>
      <c r="G1743" s="3">
        <v>87</v>
      </c>
      <c r="H1743" s="7" t="s">
        <v>107</v>
      </c>
      <c r="I1743" s="5">
        <f>VLOOKUP(H1743,Tabela1[],2,FALSE)*G1743</f>
        <v>0</v>
      </c>
      <c r="J1743" s="6" t="str">
        <f>IFERROR(G1743/VLOOKUP(H1743,Tabela1[],3,FALSE),"")</f>
        <v/>
      </c>
      <c r="K1743" s="11" cm="1">
        <f t="array" ref="K1743">VLOOKUP(MAX(_xlfn._xlws.FILTER(Tabela3[data],Tabela3[data]&lt;=Tabela2[[#This Row],[data]])),Tabela3[],2,FALSE)</f>
        <v>12.6</v>
      </c>
    </row>
    <row r="1744" spans="5:11" x14ac:dyDescent="0.35">
      <c r="E1744" s="4">
        <v>45841</v>
      </c>
      <c r="F1744" s="3">
        <v>2</v>
      </c>
      <c r="G1744" s="3">
        <v>18</v>
      </c>
      <c r="H1744" s="7" t="s">
        <v>71</v>
      </c>
      <c r="I1744" s="5">
        <f>VLOOKUP(H1744,Tabela1[],2,FALSE)*G1744</f>
        <v>0</v>
      </c>
      <c r="J1744" s="6" t="str">
        <f>IFERROR(G1744/VLOOKUP(H1744,Tabela1[],3,FALSE),"")</f>
        <v/>
      </c>
      <c r="K1744" s="11" cm="1">
        <f t="array" ref="K1744">VLOOKUP(MAX(_xlfn._xlws.FILTER(Tabela3[data],Tabela3[data]&lt;=Tabela2[[#This Row],[data]])),Tabela3[],2,FALSE)</f>
        <v>12.6</v>
      </c>
    </row>
    <row r="1745" spans="5:11" x14ac:dyDescent="0.35">
      <c r="E1745" s="4">
        <v>45841</v>
      </c>
      <c r="F1745" s="3">
        <v>2</v>
      </c>
      <c r="G1745" s="3">
        <v>6</v>
      </c>
      <c r="H1745" s="7" t="s">
        <v>47</v>
      </c>
      <c r="I1745" s="5">
        <f>VLOOKUP(H1745,Tabela1[],2,FALSE)*G1745</f>
        <v>0</v>
      </c>
      <c r="J1745" s="6" t="str">
        <f>IFERROR(G1745/VLOOKUP(H1745,Tabela1[],3,FALSE),"")</f>
        <v/>
      </c>
      <c r="K1745" s="11" cm="1">
        <f t="array" ref="K1745">VLOOKUP(MAX(_xlfn._xlws.FILTER(Tabela3[data],Tabela3[data]&lt;=Tabela2[[#This Row],[data]])),Tabela3[],2,FALSE)</f>
        <v>12.6</v>
      </c>
    </row>
    <row r="1746" spans="5:11" x14ac:dyDescent="0.35">
      <c r="E1746" s="4">
        <v>45841</v>
      </c>
      <c r="F1746" s="3">
        <v>2</v>
      </c>
      <c r="G1746" s="3">
        <v>55</v>
      </c>
      <c r="H1746" s="7" t="s">
        <v>94</v>
      </c>
      <c r="I1746" s="5">
        <f>VLOOKUP(H1746,Tabela1[],2,FALSE)*G1746</f>
        <v>0</v>
      </c>
      <c r="J1746" s="6" t="str">
        <f>IFERROR(G1746/VLOOKUP(H1746,Tabela1[],3,FALSE),"")</f>
        <v/>
      </c>
      <c r="K1746" s="11" cm="1">
        <f t="array" ref="K1746">VLOOKUP(MAX(_xlfn._xlws.FILTER(Tabela3[data],Tabela3[data]&lt;=Tabela2[[#This Row],[data]])),Tabela3[],2,FALSE)</f>
        <v>12.6</v>
      </c>
    </row>
    <row r="1747" spans="5:11" x14ac:dyDescent="0.35">
      <c r="E1747" s="4">
        <v>45841</v>
      </c>
      <c r="F1747" s="3">
        <v>2</v>
      </c>
      <c r="G1747" s="3">
        <v>5</v>
      </c>
      <c r="H1747" s="7" t="s">
        <v>97</v>
      </c>
      <c r="I1747" s="5">
        <f>VLOOKUP(H1747,Tabela1[],2,FALSE)*G1747</f>
        <v>0</v>
      </c>
      <c r="J1747" s="6" t="str">
        <f>IFERROR(G1747/VLOOKUP(H1747,Tabela1[],3,FALSE),"")</f>
        <v/>
      </c>
      <c r="K1747" s="11" cm="1">
        <f t="array" ref="K1747">VLOOKUP(MAX(_xlfn._xlws.FILTER(Tabela3[data],Tabela3[data]&lt;=Tabela2[[#This Row],[data]])),Tabela3[],2,FALSE)</f>
        <v>12.6</v>
      </c>
    </row>
    <row r="1748" spans="5:11" x14ac:dyDescent="0.35">
      <c r="E1748" s="4">
        <v>45841</v>
      </c>
      <c r="F1748" s="3">
        <v>2</v>
      </c>
      <c r="G1748" s="3">
        <v>10</v>
      </c>
      <c r="H1748" s="7" t="s">
        <v>99</v>
      </c>
      <c r="I1748" s="5">
        <f>VLOOKUP(H1748,Tabela1[],2,FALSE)*G1748</f>
        <v>0</v>
      </c>
      <c r="J1748" s="6" t="str">
        <f>IFERROR(G1748/VLOOKUP(H1748,Tabela1[],3,FALSE),"")</f>
        <v/>
      </c>
      <c r="K1748" s="11" cm="1">
        <f t="array" ref="K1748">VLOOKUP(MAX(_xlfn._xlws.FILTER(Tabela3[data],Tabela3[data]&lt;=Tabela2[[#This Row],[data]])),Tabela3[],2,FALSE)</f>
        <v>12.6</v>
      </c>
    </row>
    <row r="1749" spans="5:11" x14ac:dyDescent="0.35">
      <c r="E1749" s="4">
        <v>45841</v>
      </c>
      <c r="F1749" s="3">
        <v>3</v>
      </c>
      <c r="G1749" s="3">
        <v>74</v>
      </c>
      <c r="H1749" s="7" t="s">
        <v>72</v>
      </c>
      <c r="I1749" s="5">
        <f>VLOOKUP(H1749,Tabela1[],2,FALSE)*G1749</f>
        <v>0</v>
      </c>
      <c r="J1749" s="6" t="str">
        <f>IFERROR(G1749/VLOOKUP(H1749,Tabela1[],3,FALSE),"")</f>
        <v/>
      </c>
      <c r="K1749" s="11" cm="1">
        <f t="array" ref="K1749">VLOOKUP(MAX(_xlfn._xlws.FILTER(Tabela3[data],Tabela3[data]&lt;=Tabela2[[#This Row],[data]])),Tabela3[],2,FALSE)</f>
        <v>12.6</v>
      </c>
    </row>
    <row r="1750" spans="5:11" x14ac:dyDescent="0.35">
      <c r="E1750" s="4">
        <v>45842</v>
      </c>
      <c r="F1750" s="3">
        <v>1</v>
      </c>
      <c r="G1750" s="3">
        <v>71</v>
      </c>
      <c r="H1750" s="7" t="s">
        <v>72</v>
      </c>
      <c r="I1750" s="5">
        <f>VLOOKUP(H1750,Tabela1[],2,FALSE)*G1750</f>
        <v>0</v>
      </c>
      <c r="J1750" s="6" t="str">
        <f>IFERROR(G1750/VLOOKUP(H1750,Tabela1[],3,FALSE),"")</f>
        <v/>
      </c>
      <c r="K1750" s="11" cm="1">
        <f t="array" ref="K1750">VLOOKUP(MAX(_xlfn._xlws.FILTER(Tabela3[data],Tabela3[data]&lt;=Tabela2[[#This Row],[data]])),Tabela3[],2,FALSE)</f>
        <v>12.6</v>
      </c>
    </row>
    <row r="1751" spans="5:11" x14ac:dyDescent="0.35">
      <c r="E1751" s="4">
        <v>45842</v>
      </c>
      <c r="F1751" s="3">
        <v>1</v>
      </c>
      <c r="G1751" s="3">
        <v>3</v>
      </c>
      <c r="H1751" s="7" t="s">
        <v>97</v>
      </c>
      <c r="I1751" s="5">
        <f>VLOOKUP(H1751,Tabela1[],2,FALSE)*G1751</f>
        <v>0</v>
      </c>
      <c r="J1751" s="6" t="str">
        <f>IFERROR(G1751/VLOOKUP(H1751,Tabela1[],3,FALSE),"")</f>
        <v/>
      </c>
      <c r="K1751" s="11" cm="1">
        <f t="array" ref="K1751">VLOOKUP(MAX(_xlfn._xlws.FILTER(Tabela3[data],Tabela3[data]&lt;=Tabela2[[#This Row],[data]])),Tabela3[],2,FALSE)</f>
        <v>12.6</v>
      </c>
    </row>
    <row r="1752" spans="5:11" x14ac:dyDescent="0.35">
      <c r="E1752" s="4">
        <v>45842</v>
      </c>
      <c r="F1752" s="3">
        <v>2</v>
      </c>
      <c r="G1752" s="3">
        <v>4</v>
      </c>
      <c r="H1752" s="7" t="s">
        <v>99</v>
      </c>
      <c r="I1752" s="5">
        <f>VLOOKUP(H1752,Tabela1[],2,FALSE)*G1752</f>
        <v>0</v>
      </c>
      <c r="J1752" s="6" t="str">
        <f>IFERROR(G1752/VLOOKUP(H1752,Tabela1[],3,FALSE),"")</f>
        <v/>
      </c>
      <c r="K1752" s="11" cm="1">
        <f t="array" ref="K1752">VLOOKUP(MAX(_xlfn._xlws.FILTER(Tabela3[data],Tabela3[data]&lt;=Tabela2[[#This Row],[data]])),Tabela3[],2,FALSE)</f>
        <v>12.6</v>
      </c>
    </row>
    <row r="1753" spans="5:11" x14ac:dyDescent="0.35">
      <c r="E1753" s="4">
        <v>45842</v>
      </c>
      <c r="F1753" s="3">
        <v>2</v>
      </c>
      <c r="G1753" s="3">
        <v>77</v>
      </c>
      <c r="H1753" s="7" t="s">
        <v>90</v>
      </c>
      <c r="I1753" s="5">
        <f>VLOOKUP(H1753,Tabela1[],2,FALSE)*G1753</f>
        <v>0</v>
      </c>
      <c r="J1753" s="6" t="str">
        <f>IFERROR(G1753/VLOOKUP(H1753,Tabela1[],3,FALSE),"")</f>
        <v/>
      </c>
      <c r="K1753" s="11" cm="1">
        <f t="array" ref="K1753">VLOOKUP(MAX(_xlfn._xlws.FILTER(Tabela3[data],Tabela3[data]&lt;=Tabela2[[#This Row],[data]])),Tabela3[],2,FALSE)</f>
        <v>12.6</v>
      </c>
    </row>
    <row r="1754" spans="5:11" x14ac:dyDescent="0.35">
      <c r="E1754" s="4">
        <v>45842</v>
      </c>
      <c r="F1754" s="3">
        <v>2</v>
      </c>
      <c r="G1754" s="3">
        <v>10</v>
      </c>
      <c r="H1754" s="7" t="s">
        <v>99</v>
      </c>
      <c r="I1754" s="5">
        <f>VLOOKUP(H1754,Tabela1[],2,FALSE)*G1754</f>
        <v>0</v>
      </c>
      <c r="J1754" s="6" t="str">
        <f>IFERROR(G1754/VLOOKUP(H1754,Tabela1[],3,FALSE),"")</f>
        <v/>
      </c>
      <c r="K1754" s="11" cm="1">
        <f t="array" ref="K1754">VLOOKUP(MAX(_xlfn._xlws.FILTER(Tabela3[data],Tabela3[data]&lt;=Tabela2[[#This Row],[data]])),Tabela3[],2,FALSE)</f>
        <v>12.6</v>
      </c>
    </row>
    <row r="1755" spans="5:11" x14ac:dyDescent="0.35">
      <c r="E1755" s="4">
        <v>45842</v>
      </c>
      <c r="F1755" s="3">
        <v>3</v>
      </c>
      <c r="G1755" s="3">
        <v>11</v>
      </c>
      <c r="H1755" s="7" t="s">
        <v>91</v>
      </c>
      <c r="I1755" s="5">
        <f>VLOOKUP(H1755,Tabela1[],2,FALSE)*G1755</f>
        <v>0</v>
      </c>
      <c r="J1755" s="6" t="str">
        <f>IFERROR(G1755/VLOOKUP(H1755,Tabela1[],3,FALSE),"")</f>
        <v/>
      </c>
      <c r="K1755" s="11" cm="1">
        <f t="array" ref="K1755">VLOOKUP(MAX(_xlfn._xlws.FILTER(Tabela3[data],Tabela3[data]&lt;=Tabela2[[#This Row],[data]])),Tabela3[],2,FALSE)</f>
        <v>12.6</v>
      </c>
    </row>
    <row r="1756" spans="5:11" x14ac:dyDescent="0.35">
      <c r="E1756" s="4">
        <v>45842</v>
      </c>
      <c r="F1756" s="3">
        <v>3</v>
      </c>
      <c r="G1756" s="3">
        <v>4</v>
      </c>
      <c r="H1756" s="7" t="s">
        <v>99</v>
      </c>
      <c r="I1756" s="5">
        <f>VLOOKUP(H1756,Tabela1[],2,FALSE)*G1756</f>
        <v>0</v>
      </c>
      <c r="J1756" s="6" t="str">
        <f>IFERROR(G1756/VLOOKUP(H1756,Tabela1[],3,FALSE),"")</f>
        <v/>
      </c>
      <c r="K1756" s="11" cm="1">
        <f t="array" ref="K1756">VLOOKUP(MAX(_xlfn._xlws.FILTER(Tabela3[data],Tabela3[data]&lt;=Tabela2[[#This Row],[data]])),Tabela3[],2,FALSE)</f>
        <v>12.6</v>
      </c>
    </row>
    <row r="1757" spans="5:11" x14ac:dyDescent="0.35">
      <c r="E1757" s="4">
        <v>45842</v>
      </c>
      <c r="F1757" s="3">
        <v>3</v>
      </c>
      <c r="G1757" s="3">
        <v>138</v>
      </c>
      <c r="H1757" s="7" t="s">
        <v>72</v>
      </c>
      <c r="I1757" s="5">
        <f>VLOOKUP(H1757,Tabela1[],2,FALSE)*G1757</f>
        <v>0</v>
      </c>
      <c r="J1757" s="6" t="str">
        <f>IFERROR(G1757/VLOOKUP(H1757,Tabela1[],3,FALSE),"")</f>
        <v/>
      </c>
      <c r="K1757" s="11" cm="1">
        <f t="array" ref="K1757">VLOOKUP(MAX(_xlfn._xlws.FILTER(Tabela3[data],Tabela3[data]&lt;=Tabela2[[#This Row],[data]])),Tabela3[],2,FALSE)</f>
        <v>12.6</v>
      </c>
    </row>
    <row r="1758" spans="5:11" x14ac:dyDescent="0.35">
      <c r="E1758" s="4">
        <v>45842</v>
      </c>
      <c r="F1758" s="3">
        <v>3</v>
      </c>
      <c r="G1758" s="3">
        <v>130</v>
      </c>
      <c r="H1758" s="7" t="s">
        <v>26</v>
      </c>
      <c r="I1758" s="5">
        <f>VLOOKUP(H1758,Tabela1[],2,FALSE)*G1758</f>
        <v>0</v>
      </c>
      <c r="J1758" s="6">
        <f>IFERROR(G1758/VLOOKUP(H1758,Tabela1[],3,FALSE),"")</f>
        <v>0.53497942386831276</v>
      </c>
      <c r="K1758" s="11" cm="1">
        <f t="array" ref="K1758">VLOOKUP(MAX(_xlfn._xlws.FILTER(Tabela3[data],Tabela3[data]&lt;=Tabela2[[#This Row],[data]])),Tabela3[],2,FALSE)</f>
        <v>12.6</v>
      </c>
    </row>
    <row r="1759" spans="5:11" x14ac:dyDescent="0.35">
      <c r="E1759" s="4">
        <v>45843</v>
      </c>
      <c r="F1759" s="3">
        <v>2</v>
      </c>
      <c r="G1759" s="3">
        <v>65</v>
      </c>
      <c r="H1759" s="7" t="s">
        <v>92</v>
      </c>
      <c r="I1759" s="5">
        <f>VLOOKUP(H1759,Tabela1[],2,FALSE)*G1759</f>
        <v>0</v>
      </c>
      <c r="J1759" s="6" t="str">
        <f>IFERROR(G1759/VLOOKUP(H1759,Tabela1[],3,FALSE),"")</f>
        <v/>
      </c>
      <c r="K1759" s="11" cm="1">
        <f t="array" ref="K1759">VLOOKUP(MAX(_xlfn._xlws.FILTER(Tabela3[data],Tabela3[data]&lt;=Tabela2[[#This Row],[data]])),Tabela3[],2,FALSE)</f>
        <v>12.6</v>
      </c>
    </row>
    <row r="1760" spans="5:11" x14ac:dyDescent="0.35">
      <c r="E1760" s="4">
        <v>45843</v>
      </c>
      <c r="F1760" s="3">
        <v>2</v>
      </c>
      <c r="G1760" s="3">
        <v>11</v>
      </c>
      <c r="H1760" s="7" t="s">
        <v>91</v>
      </c>
      <c r="I1760" s="5">
        <f>VLOOKUP(H1760,Tabela1[],2,FALSE)*G1760</f>
        <v>0</v>
      </c>
      <c r="J1760" s="6" t="str">
        <f>IFERROR(G1760/VLOOKUP(H1760,Tabela1[],3,FALSE),"")</f>
        <v/>
      </c>
      <c r="K1760" s="11" cm="1">
        <f t="array" ref="K1760">VLOOKUP(MAX(_xlfn._xlws.FILTER(Tabela3[data],Tabela3[data]&lt;=Tabela2[[#This Row],[data]])),Tabela3[],2,FALSE)</f>
        <v>12.6</v>
      </c>
    </row>
    <row r="1761" spans="5:11" x14ac:dyDescent="0.35">
      <c r="E1761" s="4">
        <v>45843</v>
      </c>
      <c r="F1761" s="3">
        <v>2</v>
      </c>
      <c r="G1761" s="3">
        <v>17</v>
      </c>
      <c r="H1761" s="7" t="s">
        <v>42</v>
      </c>
      <c r="I1761" s="5">
        <f>VLOOKUP(H1761,Tabela1[],2,FALSE)*G1761</f>
        <v>0</v>
      </c>
      <c r="J1761" s="6" t="str">
        <f>IFERROR(G1761/VLOOKUP(H1761,Tabela1[],3,FALSE),"")</f>
        <v/>
      </c>
      <c r="K1761" s="11" cm="1">
        <f t="array" ref="K1761">VLOOKUP(MAX(_xlfn._xlws.FILTER(Tabela3[data],Tabela3[data]&lt;=Tabela2[[#This Row],[data]])),Tabela3[],2,FALSE)</f>
        <v>12.6</v>
      </c>
    </row>
    <row r="1762" spans="5:11" x14ac:dyDescent="0.35">
      <c r="E1762" s="4">
        <v>45843</v>
      </c>
      <c r="F1762" s="3">
        <v>2</v>
      </c>
      <c r="G1762" s="3">
        <v>8</v>
      </c>
      <c r="H1762" s="7" t="s">
        <v>98</v>
      </c>
      <c r="I1762" s="5">
        <f>VLOOKUP(H1762,Tabela1[],2,FALSE)*G1762</f>
        <v>0</v>
      </c>
      <c r="J1762" s="6" t="str">
        <f>IFERROR(G1762/VLOOKUP(H1762,Tabela1[],3,FALSE),"")</f>
        <v/>
      </c>
      <c r="K1762" s="11" cm="1">
        <f t="array" ref="K1762">VLOOKUP(MAX(_xlfn._xlws.FILTER(Tabela3[data],Tabela3[data]&lt;=Tabela2[[#This Row],[data]])),Tabela3[],2,FALSE)</f>
        <v>12.6</v>
      </c>
    </row>
    <row r="1763" spans="5:11" x14ac:dyDescent="0.35">
      <c r="E1763" s="4">
        <v>45843</v>
      </c>
      <c r="F1763" s="3">
        <v>3</v>
      </c>
      <c r="G1763" s="3">
        <v>200</v>
      </c>
      <c r="H1763" s="7" t="s">
        <v>26</v>
      </c>
      <c r="I1763" s="5">
        <f>VLOOKUP(H1763,Tabela1[],2,FALSE)*G1763</f>
        <v>0</v>
      </c>
      <c r="J1763" s="6">
        <f>IFERROR(G1763/VLOOKUP(H1763,Tabela1[],3,FALSE),"")</f>
        <v>0.82304526748971196</v>
      </c>
      <c r="K1763" s="11" cm="1">
        <f t="array" ref="K1763">VLOOKUP(MAX(_xlfn._xlws.FILTER(Tabela3[data],Tabela3[data]&lt;=Tabela2[[#This Row],[data]])),Tabela3[],2,FALSE)</f>
        <v>12.6</v>
      </c>
    </row>
    <row r="1764" spans="5:11" x14ac:dyDescent="0.35">
      <c r="E1764" s="4">
        <v>45844</v>
      </c>
      <c r="F1764" s="3">
        <v>1</v>
      </c>
      <c r="G1764" s="3">
        <v>68</v>
      </c>
      <c r="H1764" s="7" t="s">
        <v>26</v>
      </c>
      <c r="I1764" s="5">
        <f>VLOOKUP(H1764,Tabela1[],2,FALSE)*G1764</f>
        <v>0</v>
      </c>
      <c r="J1764" s="6">
        <f>IFERROR(G1764/VLOOKUP(H1764,Tabela1[],3,FALSE),"")</f>
        <v>0.27983539094650206</v>
      </c>
      <c r="K1764" s="11" cm="1">
        <f t="array" ref="K1764">VLOOKUP(MAX(_xlfn._xlws.FILTER(Tabela3[data],Tabela3[data]&lt;=Tabela2[[#This Row],[data]])),Tabela3[],2,FALSE)</f>
        <v>12.6</v>
      </c>
    </row>
    <row r="1765" spans="5:11" x14ac:dyDescent="0.35">
      <c r="E1765" s="4">
        <v>45844</v>
      </c>
      <c r="F1765" s="3">
        <v>1</v>
      </c>
      <c r="G1765" s="3">
        <v>55</v>
      </c>
      <c r="H1765" s="7" t="s">
        <v>73</v>
      </c>
      <c r="I1765" s="5">
        <f>VLOOKUP(H1765,Tabela1[],2,FALSE)*G1765</f>
        <v>0</v>
      </c>
      <c r="J1765" s="6" t="str">
        <f>IFERROR(G1765/VLOOKUP(H1765,Tabela1[],3,FALSE),"")</f>
        <v/>
      </c>
      <c r="K1765" s="11" cm="1">
        <f t="array" ref="K1765">VLOOKUP(MAX(_xlfn._xlws.FILTER(Tabela3[data],Tabela3[data]&lt;=Tabela2[[#This Row],[data]])),Tabela3[],2,FALSE)</f>
        <v>12.6</v>
      </c>
    </row>
    <row r="1766" spans="5:11" x14ac:dyDescent="0.35">
      <c r="E1766" s="4">
        <v>45844</v>
      </c>
      <c r="F1766" s="3">
        <v>1</v>
      </c>
      <c r="G1766" s="3">
        <v>90</v>
      </c>
      <c r="H1766" s="7" t="s">
        <v>26</v>
      </c>
      <c r="I1766" s="5">
        <f>VLOOKUP(H1766,Tabela1[],2,FALSE)*G1766</f>
        <v>0</v>
      </c>
      <c r="J1766" s="6">
        <f>IFERROR(G1766/VLOOKUP(H1766,Tabela1[],3,FALSE),"")</f>
        <v>0.37037037037037035</v>
      </c>
      <c r="K1766" s="11" cm="1">
        <f t="array" ref="K1766">VLOOKUP(MAX(_xlfn._xlws.FILTER(Tabela3[data],Tabela3[data]&lt;=Tabela2[[#This Row],[data]])),Tabela3[],2,FALSE)</f>
        <v>12.6</v>
      </c>
    </row>
    <row r="1767" spans="5:11" x14ac:dyDescent="0.35">
      <c r="E1767" s="4">
        <v>45844</v>
      </c>
      <c r="F1767" s="3">
        <v>1</v>
      </c>
      <c r="G1767" s="3">
        <v>60</v>
      </c>
      <c r="H1767" s="7" t="s">
        <v>54</v>
      </c>
      <c r="I1767" s="5">
        <f>VLOOKUP(H1767,Tabela1[],2,FALSE)*G1767</f>
        <v>0</v>
      </c>
      <c r="J1767" s="6" t="str">
        <f>IFERROR(G1767/VLOOKUP(H1767,Tabela1[],3,FALSE),"")</f>
        <v/>
      </c>
      <c r="K1767" s="11" cm="1">
        <f t="array" ref="K1767">VLOOKUP(MAX(_xlfn._xlws.FILTER(Tabela3[data],Tabela3[data]&lt;=Tabela2[[#This Row],[data]])),Tabela3[],2,FALSE)</f>
        <v>12.6</v>
      </c>
    </row>
    <row r="1768" spans="5:11" x14ac:dyDescent="0.35">
      <c r="E1768" s="4">
        <v>45844</v>
      </c>
      <c r="F1768" s="3">
        <v>1</v>
      </c>
      <c r="G1768" s="3">
        <v>1</v>
      </c>
      <c r="H1768" s="7" t="s">
        <v>99</v>
      </c>
      <c r="I1768" s="5">
        <f>VLOOKUP(H1768,Tabela1[],2,FALSE)*G1768</f>
        <v>0</v>
      </c>
      <c r="J1768" s="6" t="str">
        <f>IFERROR(G1768/VLOOKUP(H1768,Tabela1[],3,FALSE),"")</f>
        <v/>
      </c>
      <c r="K1768" s="11" cm="1">
        <f t="array" ref="K1768">VLOOKUP(MAX(_xlfn._xlws.FILTER(Tabela3[data],Tabela3[data]&lt;=Tabela2[[#This Row],[data]])),Tabela3[],2,FALSE)</f>
        <v>12.6</v>
      </c>
    </row>
    <row r="1769" spans="5:11" x14ac:dyDescent="0.35">
      <c r="E1769" s="4">
        <v>45844</v>
      </c>
      <c r="F1769" s="3">
        <v>2</v>
      </c>
      <c r="G1769" s="3">
        <v>4</v>
      </c>
      <c r="H1769" s="7" t="s">
        <v>99</v>
      </c>
      <c r="I1769" s="5">
        <f>VLOOKUP(H1769,Tabela1[],2,FALSE)*G1769</f>
        <v>0</v>
      </c>
      <c r="J1769" s="6" t="str">
        <f>IFERROR(G1769/VLOOKUP(H1769,Tabela1[],3,FALSE),"")</f>
        <v/>
      </c>
      <c r="K1769" s="11" cm="1">
        <f t="array" ref="K1769">VLOOKUP(MAX(_xlfn._xlws.FILTER(Tabela3[data],Tabela3[data]&lt;=Tabela2[[#This Row],[data]])),Tabela3[],2,FALSE)</f>
        <v>12.6</v>
      </c>
    </row>
    <row r="1770" spans="5:11" x14ac:dyDescent="0.35">
      <c r="E1770" s="4">
        <v>45844</v>
      </c>
      <c r="F1770" s="3">
        <v>2</v>
      </c>
      <c r="G1770" s="3">
        <v>100</v>
      </c>
      <c r="H1770" s="7" t="s">
        <v>100</v>
      </c>
      <c r="I1770" s="5">
        <f>VLOOKUP(H1770,Tabela1[],2,FALSE)*G1770</f>
        <v>0</v>
      </c>
      <c r="J1770" s="6" t="str">
        <f>IFERROR(G1770/VLOOKUP(H1770,Tabela1[],3,FALSE),"")</f>
        <v/>
      </c>
      <c r="K1770" s="11" cm="1">
        <f t="array" ref="K1770">VLOOKUP(MAX(_xlfn._xlws.FILTER(Tabela3[data],Tabela3[data]&lt;=Tabela2[[#This Row],[data]])),Tabela3[],2,FALSE)</f>
        <v>12.6</v>
      </c>
    </row>
    <row r="1771" spans="5:11" x14ac:dyDescent="0.35">
      <c r="E1771" s="4">
        <v>45844</v>
      </c>
      <c r="F1771" s="3">
        <v>3</v>
      </c>
      <c r="G1771" s="3">
        <v>200</v>
      </c>
      <c r="H1771" s="7" t="s">
        <v>26</v>
      </c>
      <c r="I1771" s="5">
        <f>VLOOKUP(H1771,Tabela1[],2,FALSE)*G1771</f>
        <v>0</v>
      </c>
      <c r="J1771" s="6">
        <f>IFERROR(G1771/VLOOKUP(H1771,Tabela1[],3,FALSE),"")</f>
        <v>0.82304526748971196</v>
      </c>
      <c r="K1771" s="11" cm="1">
        <f t="array" ref="K1771">VLOOKUP(MAX(_xlfn._xlws.FILTER(Tabela3[data],Tabela3[data]&lt;=Tabela2[[#This Row],[data]])),Tabela3[],2,FALSE)</f>
        <v>12.6</v>
      </c>
    </row>
    <row r="1772" spans="5:11" x14ac:dyDescent="0.35">
      <c r="E1772" s="4">
        <v>45845</v>
      </c>
      <c r="F1772" s="3">
        <v>1</v>
      </c>
      <c r="G1772" s="3">
        <v>95</v>
      </c>
      <c r="H1772" s="7" t="s">
        <v>90</v>
      </c>
      <c r="I1772" s="5">
        <f>VLOOKUP(H1772,Tabela1[],2,FALSE)*G1772</f>
        <v>0</v>
      </c>
      <c r="J1772" s="6" t="str">
        <f>IFERROR(G1772/VLOOKUP(H1772,Tabela1[],3,FALSE),"")</f>
        <v/>
      </c>
      <c r="K1772" s="11" cm="1">
        <f t="array" ref="K1772">VLOOKUP(MAX(_xlfn._xlws.FILTER(Tabela3[data],Tabela3[data]&lt;=Tabela2[[#This Row],[data]])),Tabela3[],2,FALSE)</f>
        <v>12.6</v>
      </c>
    </row>
    <row r="1773" spans="5:11" x14ac:dyDescent="0.35">
      <c r="E1773" s="4">
        <v>45845</v>
      </c>
      <c r="F1773" s="3">
        <v>2</v>
      </c>
      <c r="G1773" s="3">
        <v>50</v>
      </c>
      <c r="H1773" s="7" t="s">
        <v>103</v>
      </c>
      <c r="I1773" s="5">
        <f>VLOOKUP(H1773,Tabela1[],2,FALSE)*G1773</f>
        <v>0</v>
      </c>
      <c r="J1773" s="6" t="str">
        <f>IFERROR(G1773/VLOOKUP(H1773,Tabela1[],3,FALSE),"")</f>
        <v/>
      </c>
      <c r="K1773" s="11" cm="1">
        <f t="array" ref="K1773">VLOOKUP(MAX(_xlfn._xlws.FILTER(Tabela3[data],Tabela3[data]&lt;=Tabela2[[#This Row],[data]])),Tabela3[],2,FALSE)</f>
        <v>12.6</v>
      </c>
    </row>
    <row r="1774" spans="5:11" x14ac:dyDescent="0.35">
      <c r="E1774" s="4">
        <v>45845</v>
      </c>
      <c r="F1774" s="3">
        <v>2</v>
      </c>
      <c r="G1774" s="3">
        <v>11</v>
      </c>
      <c r="H1774" s="7" t="s">
        <v>91</v>
      </c>
      <c r="I1774" s="5">
        <f>VLOOKUP(H1774,Tabela1[],2,FALSE)*G1774</f>
        <v>0</v>
      </c>
      <c r="J1774" s="6" t="str">
        <f>IFERROR(G1774/VLOOKUP(H1774,Tabela1[],3,FALSE),"")</f>
        <v/>
      </c>
      <c r="K1774" s="11" cm="1">
        <f t="array" ref="K1774">VLOOKUP(MAX(_xlfn._xlws.FILTER(Tabela3[data],Tabela3[data]&lt;=Tabela2[[#This Row],[data]])),Tabela3[],2,FALSE)</f>
        <v>12.6</v>
      </c>
    </row>
    <row r="1775" spans="5:11" x14ac:dyDescent="0.35">
      <c r="E1775" s="4">
        <v>45845</v>
      </c>
      <c r="F1775" s="3">
        <v>2</v>
      </c>
      <c r="G1775" s="3">
        <v>10</v>
      </c>
      <c r="H1775" s="7" t="s">
        <v>99</v>
      </c>
      <c r="I1775" s="5">
        <f>VLOOKUP(H1775,Tabela1[],2,FALSE)*G1775</f>
        <v>0</v>
      </c>
      <c r="J1775" s="6" t="str">
        <f>IFERROR(G1775/VLOOKUP(H1775,Tabela1[],3,FALSE),"")</f>
        <v/>
      </c>
      <c r="K1775" s="11" cm="1">
        <f t="array" ref="K1775">VLOOKUP(MAX(_xlfn._xlws.FILTER(Tabela3[data],Tabela3[data]&lt;=Tabela2[[#This Row],[data]])),Tabela3[],2,FALSE)</f>
        <v>12.6</v>
      </c>
    </row>
    <row r="1776" spans="5:11" x14ac:dyDescent="0.35">
      <c r="E1776" s="4">
        <v>45845</v>
      </c>
      <c r="F1776" s="3">
        <v>3</v>
      </c>
      <c r="G1776" s="3">
        <v>108</v>
      </c>
      <c r="H1776" s="7" t="s">
        <v>26</v>
      </c>
      <c r="I1776" s="5">
        <f>VLOOKUP(H1776,Tabela1[],2,FALSE)*G1776</f>
        <v>0</v>
      </c>
      <c r="J1776" s="6">
        <f>IFERROR(G1776/VLOOKUP(H1776,Tabela1[],3,FALSE),"")</f>
        <v>0.44444444444444442</v>
      </c>
      <c r="K1776" s="11" cm="1">
        <f t="array" ref="K1776">VLOOKUP(MAX(_xlfn._xlws.FILTER(Tabela3[data],Tabela3[data]&lt;=Tabela2[[#This Row],[data]])),Tabela3[],2,FALSE)</f>
        <v>12.6</v>
      </c>
    </row>
    <row r="1777" spans="5:11" x14ac:dyDescent="0.35">
      <c r="E1777" s="4">
        <v>45845</v>
      </c>
      <c r="F1777" s="3">
        <v>3</v>
      </c>
      <c r="G1777" s="3">
        <v>25</v>
      </c>
      <c r="H1777" s="7" t="s">
        <v>73</v>
      </c>
      <c r="I1777" s="5">
        <f>VLOOKUP(H1777,Tabela1[],2,FALSE)*G1777</f>
        <v>0</v>
      </c>
      <c r="J1777" s="6" t="str">
        <f>IFERROR(G1777/VLOOKUP(H1777,Tabela1[],3,FALSE),"")</f>
        <v/>
      </c>
      <c r="K1777" s="11" cm="1">
        <f t="array" ref="K1777">VLOOKUP(MAX(_xlfn._xlws.FILTER(Tabela3[data],Tabela3[data]&lt;=Tabela2[[#This Row],[data]])),Tabela3[],2,FALSE)</f>
        <v>12.6</v>
      </c>
    </row>
    <row r="1778" spans="5:11" x14ac:dyDescent="0.35">
      <c r="E1778" s="4">
        <v>45845</v>
      </c>
      <c r="F1778" s="3">
        <v>3</v>
      </c>
      <c r="G1778" s="3">
        <v>200</v>
      </c>
      <c r="H1778" s="7" t="s">
        <v>70</v>
      </c>
      <c r="I1778" s="5">
        <f>VLOOKUP(H1778,Tabela1[],2,FALSE)*G1778</f>
        <v>0</v>
      </c>
      <c r="J1778" s="6" t="str">
        <f>IFERROR(G1778/VLOOKUP(H1778,Tabela1[],3,FALSE),"")</f>
        <v/>
      </c>
      <c r="K1778" s="11" cm="1">
        <f t="array" ref="K1778">VLOOKUP(MAX(_xlfn._xlws.FILTER(Tabela3[data],Tabela3[data]&lt;=Tabela2[[#This Row],[data]])),Tabela3[],2,FALSE)</f>
        <v>12.6</v>
      </c>
    </row>
    <row r="1779" spans="5:11" x14ac:dyDescent="0.35">
      <c r="E1779" s="4">
        <v>45846</v>
      </c>
      <c r="F1779" s="3">
        <v>1</v>
      </c>
      <c r="G1779" s="3">
        <v>3</v>
      </c>
      <c r="H1779" s="7" t="s">
        <v>97</v>
      </c>
      <c r="I1779" s="5">
        <f>VLOOKUP(H1779,Tabela1[],2,FALSE)*G1779</f>
        <v>0</v>
      </c>
      <c r="J1779" s="6" t="str">
        <f>IFERROR(G1779/VLOOKUP(H1779,Tabela1[],3,FALSE),"")</f>
        <v/>
      </c>
      <c r="K1779" s="11" cm="1">
        <f t="array" ref="K1779">VLOOKUP(MAX(_xlfn._xlws.FILTER(Tabela3[data],Tabela3[data]&lt;=Tabela2[[#This Row],[data]])),Tabela3[],2,FALSE)</f>
        <v>12.6</v>
      </c>
    </row>
    <row r="1780" spans="5:11" x14ac:dyDescent="0.35">
      <c r="E1780" s="4">
        <v>45846</v>
      </c>
      <c r="F1780" s="3">
        <v>2</v>
      </c>
      <c r="G1780" s="3">
        <v>150</v>
      </c>
      <c r="H1780" s="7" t="s">
        <v>100</v>
      </c>
      <c r="I1780" s="5">
        <f>VLOOKUP(H1780,Tabela1[],2,FALSE)*G1780</f>
        <v>0</v>
      </c>
      <c r="J1780" s="6" t="str">
        <f>IFERROR(G1780/VLOOKUP(H1780,Tabela1[],3,FALSE),"")</f>
        <v/>
      </c>
      <c r="K1780" s="11" cm="1">
        <f t="array" ref="K1780">VLOOKUP(MAX(_xlfn._xlws.FILTER(Tabela3[data],Tabela3[data]&lt;=Tabela2[[#This Row],[data]])),Tabela3[],2,FALSE)</f>
        <v>12.6</v>
      </c>
    </row>
    <row r="1781" spans="5:11" x14ac:dyDescent="0.35">
      <c r="E1781" s="4">
        <v>45846</v>
      </c>
      <c r="F1781" s="3">
        <v>2</v>
      </c>
      <c r="G1781" s="3">
        <v>1</v>
      </c>
      <c r="H1781" s="7" t="s">
        <v>99</v>
      </c>
      <c r="I1781" s="5">
        <f>VLOOKUP(H1781,Tabela1[],2,FALSE)*G1781</f>
        <v>0</v>
      </c>
      <c r="J1781" s="6" t="str">
        <f>IFERROR(G1781/VLOOKUP(H1781,Tabela1[],3,FALSE),"")</f>
        <v/>
      </c>
      <c r="K1781" s="11" cm="1">
        <f t="array" ref="K1781">VLOOKUP(MAX(_xlfn._xlws.FILTER(Tabela3[data],Tabela3[data]&lt;=Tabela2[[#This Row],[data]])),Tabela3[],2,FALSE)</f>
        <v>12.6</v>
      </c>
    </row>
    <row r="1782" spans="5:11" x14ac:dyDescent="0.35">
      <c r="E1782" s="4">
        <v>45846</v>
      </c>
      <c r="F1782" s="3">
        <v>3</v>
      </c>
      <c r="G1782" s="3">
        <v>197</v>
      </c>
      <c r="H1782" s="7" t="s">
        <v>70</v>
      </c>
      <c r="I1782" s="5">
        <f>VLOOKUP(H1782,Tabela1[],2,FALSE)*G1782</f>
        <v>0</v>
      </c>
      <c r="J1782" s="6" t="str">
        <f>IFERROR(G1782/VLOOKUP(H1782,Tabela1[],3,FALSE),"")</f>
        <v/>
      </c>
      <c r="K1782" s="11" cm="1">
        <f t="array" ref="K1782">VLOOKUP(MAX(_xlfn._xlws.FILTER(Tabela3[data],Tabela3[data]&lt;=Tabela2[[#This Row],[data]])),Tabela3[],2,FALSE)</f>
        <v>12.6</v>
      </c>
    </row>
    <row r="1783" spans="5:11" x14ac:dyDescent="0.35">
      <c r="E1783" s="4">
        <v>45846</v>
      </c>
      <c r="F1783" s="3">
        <v>3</v>
      </c>
      <c r="G1783" s="3">
        <v>100</v>
      </c>
      <c r="H1783" s="7" t="s">
        <v>102</v>
      </c>
      <c r="I1783" s="5">
        <f>VLOOKUP(H1783,Tabela1[],2,FALSE)*G1783</f>
        <v>0</v>
      </c>
      <c r="J1783" s="6" t="str">
        <f>IFERROR(G1783/VLOOKUP(H1783,Tabela1[],3,FALSE),"")</f>
        <v/>
      </c>
      <c r="K1783" s="11" cm="1">
        <f t="array" ref="K1783">VLOOKUP(MAX(_xlfn._xlws.FILTER(Tabela3[data],Tabela3[data]&lt;=Tabela2[[#This Row],[data]])),Tabela3[],2,FALSE)</f>
        <v>12.6</v>
      </c>
    </row>
    <row r="1784" spans="5:11" x14ac:dyDescent="0.35">
      <c r="E1784" s="4">
        <v>45846</v>
      </c>
      <c r="F1784" s="3">
        <v>3</v>
      </c>
      <c r="G1784" s="3">
        <v>20</v>
      </c>
      <c r="H1784" s="7" t="s">
        <v>71</v>
      </c>
      <c r="I1784" s="5">
        <f>VLOOKUP(H1784,Tabela1[],2,FALSE)*G1784</f>
        <v>0</v>
      </c>
      <c r="J1784" s="6" t="str">
        <f>IFERROR(G1784/VLOOKUP(H1784,Tabela1[],3,FALSE),"")</f>
        <v/>
      </c>
      <c r="K1784" s="11" cm="1">
        <f t="array" ref="K1784">VLOOKUP(MAX(_xlfn._xlws.FILTER(Tabela3[data],Tabela3[data]&lt;=Tabela2[[#This Row],[data]])),Tabela3[],2,FALSE)</f>
        <v>12.6</v>
      </c>
    </row>
    <row r="1785" spans="5:11" x14ac:dyDescent="0.35">
      <c r="E1785" s="4">
        <v>45847</v>
      </c>
      <c r="F1785" s="3">
        <v>1</v>
      </c>
      <c r="G1785" s="3">
        <v>100</v>
      </c>
      <c r="H1785" s="7" t="s">
        <v>103</v>
      </c>
      <c r="I1785" s="5">
        <f>VLOOKUP(H1785,Tabela1[],2,FALSE)*G1785</f>
        <v>0</v>
      </c>
      <c r="J1785" s="6" t="str">
        <f>IFERROR(G1785/VLOOKUP(H1785,Tabela1[],3,FALSE),"")</f>
        <v/>
      </c>
      <c r="K1785" s="11" cm="1">
        <f t="array" ref="K1785">VLOOKUP(MAX(_xlfn._xlws.FILTER(Tabela3[data],Tabela3[data]&lt;=Tabela2[[#This Row],[data]])),Tabela3[],2,FALSE)</f>
        <v>12.6</v>
      </c>
    </row>
    <row r="1786" spans="5:11" x14ac:dyDescent="0.35">
      <c r="E1786" s="4">
        <v>45847</v>
      </c>
      <c r="F1786" s="3">
        <v>1</v>
      </c>
      <c r="G1786" s="3">
        <v>38</v>
      </c>
      <c r="H1786" s="7" t="s">
        <v>73</v>
      </c>
      <c r="I1786" s="5">
        <f>VLOOKUP(H1786,Tabela1[],2,FALSE)*G1786</f>
        <v>0</v>
      </c>
      <c r="J1786" s="6" t="str">
        <f>IFERROR(G1786/VLOOKUP(H1786,Tabela1[],3,FALSE),"")</f>
        <v/>
      </c>
      <c r="K1786" s="11" cm="1">
        <f t="array" ref="K1786">VLOOKUP(MAX(_xlfn._xlws.FILTER(Tabela3[data],Tabela3[data]&lt;=Tabela2[[#This Row],[data]])),Tabela3[],2,FALSE)</f>
        <v>12.6</v>
      </c>
    </row>
    <row r="1787" spans="5:11" x14ac:dyDescent="0.35">
      <c r="E1787" s="4">
        <v>45847</v>
      </c>
      <c r="F1787" s="3">
        <v>1</v>
      </c>
      <c r="G1787" s="3">
        <v>11</v>
      </c>
      <c r="H1787" s="7" t="s">
        <v>99</v>
      </c>
      <c r="I1787" s="5">
        <f>VLOOKUP(H1787,Tabela1[],2,FALSE)*G1787</f>
        <v>0</v>
      </c>
      <c r="J1787" s="6" t="str">
        <f>IFERROR(G1787/VLOOKUP(H1787,Tabela1[],3,FALSE),"")</f>
        <v/>
      </c>
      <c r="K1787" s="11" cm="1">
        <f t="array" ref="K1787">VLOOKUP(MAX(_xlfn._xlws.FILTER(Tabela3[data],Tabela3[data]&lt;=Tabela2[[#This Row],[data]])),Tabela3[],2,FALSE)</f>
        <v>12.6</v>
      </c>
    </row>
    <row r="1788" spans="5:11" x14ac:dyDescent="0.35">
      <c r="E1788" s="4">
        <v>45847</v>
      </c>
      <c r="F1788" s="3">
        <v>2</v>
      </c>
      <c r="G1788" s="3">
        <v>204</v>
      </c>
      <c r="H1788" s="7" t="s">
        <v>103</v>
      </c>
      <c r="I1788" s="5">
        <f>VLOOKUP(H1788,Tabela1[],2,FALSE)*G1788</f>
        <v>0</v>
      </c>
      <c r="J1788" s="6" t="str">
        <f>IFERROR(G1788/VLOOKUP(H1788,Tabela1[],3,FALSE),"")</f>
        <v/>
      </c>
      <c r="K1788" s="11" cm="1">
        <f t="array" ref="K1788">VLOOKUP(MAX(_xlfn._xlws.FILTER(Tabela3[data],Tabela3[data]&lt;=Tabela2[[#This Row],[data]])),Tabela3[],2,FALSE)</f>
        <v>12.6</v>
      </c>
    </row>
    <row r="1789" spans="5:11" x14ac:dyDescent="0.35">
      <c r="E1789" s="4">
        <v>45847</v>
      </c>
      <c r="F1789" s="3">
        <v>2</v>
      </c>
      <c r="G1789" s="3">
        <v>38</v>
      </c>
      <c r="H1789" s="7" t="s">
        <v>73</v>
      </c>
      <c r="I1789" s="5">
        <f>VLOOKUP(H1789,Tabela1[],2,FALSE)*G1789</f>
        <v>0</v>
      </c>
      <c r="J1789" s="6" t="str">
        <f>IFERROR(G1789/VLOOKUP(H1789,Tabela1[],3,FALSE),"")</f>
        <v/>
      </c>
      <c r="K1789" s="11" cm="1">
        <f t="array" ref="K1789">VLOOKUP(MAX(_xlfn._xlws.FILTER(Tabela3[data],Tabela3[data]&lt;=Tabela2[[#This Row],[data]])),Tabela3[],2,FALSE)</f>
        <v>12.6</v>
      </c>
    </row>
    <row r="1790" spans="5:11" x14ac:dyDescent="0.35">
      <c r="E1790" s="4">
        <v>45848</v>
      </c>
      <c r="F1790" s="3">
        <v>1</v>
      </c>
      <c r="G1790" s="3">
        <v>118</v>
      </c>
      <c r="H1790" s="7" t="s">
        <v>8</v>
      </c>
      <c r="I1790" s="5">
        <f>VLOOKUP(H1790,Tabela1[],2,FALSE)*G1790</f>
        <v>450.17</v>
      </c>
      <c r="J1790" s="6">
        <f>IFERROR(G1790/VLOOKUP(H1790,Tabela1[],3,FALSE),"")</f>
        <v>1.5546772068511201</v>
      </c>
      <c r="K1790" s="11" cm="1">
        <f t="array" ref="K1790">VLOOKUP(MAX(_xlfn._xlws.FILTER(Tabela3[data],Tabela3[data]&lt;=Tabela2[[#This Row],[data]])),Tabela3[],2,FALSE)</f>
        <v>12.6</v>
      </c>
    </row>
    <row r="1791" spans="5:11" x14ac:dyDescent="0.35">
      <c r="E1791" s="4">
        <v>45848</v>
      </c>
      <c r="F1791" s="3">
        <v>1</v>
      </c>
      <c r="G1791" s="3">
        <v>30</v>
      </c>
      <c r="H1791" s="7" t="s">
        <v>43</v>
      </c>
      <c r="I1791" s="5">
        <f>VLOOKUP(H1791,Tabela1[],2,FALSE)*G1791</f>
        <v>0</v>
      </c>
      <c r="J1791" s="6" t="str">
        <f>IFERROR(G1791/VLOOKUP(H1791,Tabela1[],3,FALSE),"")</f>
        <v/>
      </c>
      <c r="K1791" s="11" cm="1">
        <f t="array" ref="K1791">VLOOKUP(MAX(_xlfn._xlws.FILTER(Tabela3[data],Tabela3[data]&lt;=Tabela2[[#This Row],[data]])),Tabela3[],2,FALSE)</f>
        <v>12.6</v>
      </c>
    </row>
    <row r="1792" spans="5:11" x14ac:dyDescent="0.35">
      <c r="E1792" s="4">
        <v>45848</v>
      </c>
      <c r="F1792" s="3">
        <v>1</v>
      </c>
      <c r="G1792" s="3">
        <v>5</v>
      </c>
      <c r="H1792" s="7" t="s">
        <v>47</v>
      </c>
      <c r="I1792" s="5">
        <f>VLOOKUP(H1792,Tabela1[],2,FALSE)*G1792</f>
        <v>0</v>
      </c>
      <c r="J1792" s="6" t="str">
        <f>IFERROR(G1792/VLOOKUP(H1792,Tabela1[],3,FALSE),"")</f>
        <v/>
      </c>
      <c r="K1792" s="11" cm="1">
        <f t="array" ref="K1792">VLOOKUP(MAX(_xlfn._xlws.FILTER(Tabela3[data],Tabela3[data]&lt;=Tabela2[[#This Row],[data]])),Tabela3[],2,FALSE)</f>
        <v>12.6</v>
      </c>
    </row>
    <row r="1793" spans="5:11" x14ac:dyDescent="0.35">
      <c r="E1793" s="4">
        <v>45848</v>
      </c>
      <c r="F1793" s="3">
        <v>1</v>
      </c>
      <c r="G1793" s="3">
        <v>27</v>
      </c>
      <c r="H1793" s="7" t="s">
        <v>104</v>
      </c>
      <c r="I1793" s="5">
        <f>VLOOKUP(H1793,Tabela1[],2,FALSE)*G1793</f>
        <v>0</v>
      </c>
      <c r="J1793" s="6" t="str">
        <f>IFERROR(G1793/VLOOKUP(H1793,Tabela1[],3,FALSE),"")</f>
        <v/>
      </c>
      <c r="K1793" s="11" cm="1">
        <f t="array" ref="K1793">VLOOKUP(MAX(_xlfn._xlws.FILTER(Tabela3[data],Tabela3[data]&lt;=Tabela2[[#This Row],[data]])),Tabela3[],2,FALSE)</f>
        <v>12.6</v>
      </c>
    </row>
    <row r="1794" spans="5:11" x14ac:dyDescent="0.35">
      <c r="E1794" s="4">
        <v>45848</v>
      </c>
      <c r="F1794" s="3">
        <v>1</v>
      </c>
      <c r="G1794" s="3">
        <v>3</v>
      </c>
      <c r="H1794" s="7" t="s">
        <v>97</v>
      </c>
      <c r="I1794" s="5">
        <f>VLOOKUP(H1794,Tabela1[],2,FALSE)*G1794</f>
        <v>0</v>
      </c>
      <c r="J1794" s="6" t="str">
        <f>IFERROR(G1794/VLOOKUP(H1794,Tabela1[],3,FALSE),"")</f>
        <v/>
      </c>
      <c r="K1794" s="11" cm="1">
        <f t="array" ref="K1794">VLOOKUP(MAX(_xlfn._xlws.FILTER(Tabela3[data],Tabela3[data]&lt;=Tabela2[[#This Row],[data]])),Tabela3[],2,FALSE)</f>
        <v>12.6</v>
      </c>
    </row>
    <row r="1795" spans="5:11" x14ac:dyDescent="0.35">
      <c r="E1795" s="4">
        <v>45848</v>
      </c>
      <c r="F1795" s="3">
        <v>2</v>
      </c>
      <c r="G1795" s="3">
        <v>68</v>
      </c>
      <c r="H1795" s="7" t="s">
        <v>103</v>
      </c>
      <c r="I1795" s="5">
        <f>VLOOKUP(H1795,Tabela1[],2,FALSE)*G1795</f>
        <v>0</v>
      </c>
      <c r="J1795" s="6" t="str">
        <f>IFERROR(G1795/VLOOKUP(H1795,Tabela1[],3,FALSE),"")</f>
        <v/>
      </c>
      <c r="K1795" s="11" cm="1">
        <f t="array" ref="K1795">VLOOKUP(MAX(_xlfn._xlws.FILTER(Tabela3[data],Tabela3[data]&lt;=Tabela2[[#This Row],[data]])),Tabela3[],2,FALSE)</f>
        <v>12.6</v>
      </c>
    </row>
    <row r="1796" spans="5:11" x14ac:dyDescent="0.35">
      <c r="E1796" s="4">
        <v>45848</v>
      </c>
      <c r="F1796" s="3">
        <v>2</v>
      </c>
      <c r="G1796" s="3">
        <f>200-68-77</f>
        <v>55</v>
      </c>
      <c r="H1796" s="7" t="s">
        <v>63</v>
      </c>
      <c r="I1796" s="5">
        <f>VLOOKUP(H1796,Tabela1[],2,FALSE)*G1796</f>
        <v>0</v>
      </c>
      <c r="J1796" s="6" t="str">
        <f>IFERROR(G1796/VLOOKUP(H1796,Tabela1[],3,FALSE),"")</f>
        <v/>
      </c>
      <c r="K1796" s="11" cm="1">
        <f t="array" ref="K1796">VLOOKUP(MAX(_xlfn._xlws.FILTER(Tabela3[data],Tabela3[data]&lt;=Tabela2[[#This Row],[data]])),Tabela3[],2,FALSE)</f>
        <v>12.6</v>
      </c>
    </row>
    <row r="1797" spans="5:11" x14ac:dyDescent="0.35">
      <c r="E1797" s="4">
        <v>45849</v>
      </c>
      <c r="F1797" s="3">
        <v>1</v>
      </c>
      <c r="G1797" s="3">
        <v>52</v>
      </c>
      <c r="H1797" s="7" t="s">
        <v>100</v>
      </c>
      <c r="I1797" s="5">
        <f>VLOOKUP(H1797,Tabela1[],2,FALSE)*G1797</f>
        <v>0</v>
      </c>
      <c r="J1797" s="6" t="str">
        <f>IFERROR(G1797/VLOOKUP(H1797,Tabela1[],3,FALSE),"")</f>
        <v/>
      </c>
      <c r="K1797" s="11" cm="1">
        <f t="array" ref="K1797">VLOOKUP(MAX(_xlfn._xlws.FILTER(Tabela3[data],Tabela3[data]&lt;=Tabela2[[#This Row],[data]])),Tabela3[],2,FALSE)</f>
        <v>12.5</v>
      </c>
    </row>
    <row r="1798" spans="5:11" x14ac:dyDescent="0.35">
      <c r="E1798" s="4">
        <v>45849</v>
      </c>
      <c r="F1798" s="3">
        <v>1</v>
      </c>
      <c r="G1798" s="3">
        <v>2</v>
      </c>
      <c r="H1798" s="7" t="s">
        <v>99</v>
      </c>
      <c r="I1798" s="5">
        <f>VLOOKUP(H1798,Tabela1[],2,FALSE)*G1798</f>
        <v>0</v>
      </c>
      <c r="J1798" s="6" t="str">
        <f>IFERROR(G1798/VLOOKUP(H1798,Tabela1[],3,FALSE),"")</f>
        <v/>
      </c>
      <c r="K1798" s="11" cm="1">
        <f t="array" ref="K1798">VLOOKUP(MAX(_xlfn._xlws.FILTER(Tabela3[data],Tabela3[data]&lt;=Tabela2[[#This Row],[data]])),Tabela3[],2,FALSE)</f>
        <v>12.5</v>
      </c>
    </row>
    <row r="1799" spans="5:11" x14ac:dyDescent="0.35">
      <c r="E1799" s="4">
        <v>45849</v>
      </c>
      <c r="F1799" s="3">
        <v>1</v>
      </c>
      <c r="G1799" s="3">
        <v>4</v>
      </c>
      <c r="H1799" s="7" t="s">
        <v>99</v>
      </c>
      <c r="I1799" s="5">
        <f>VLOOKUP(H1799,Tabela1[],2,FALSE)*G1799</f>
        <v>0</v>
      </c>
      <c r="J1799" s="6" t="str">
        <f>IFERROR(G1799/VLOOKUP(H1799,Tabela1[],3,FALSE),"")</f>
        <v/>
      </c>
      <c r="K1799" s="11" cm="1">
        <f t="array" ref="K1799">VLOOKUP(MAX(_xlfn._xlws.FILTER(Tabela3[data],Tabela3[data]&lt;=Tabela2[[#This Row],[data]])),Tabela3[],2,FALSE)</f>
        <v>12.5</v>
      </c>
    </row>
    <row r="1800" spans="5:11" x14ac:dyDescent="0.35">
      <c r="E1800" s="4">
        <v>45849</v>
      </c>
      <c r="F1800" s="3">
        <v>1</v>
      </c>
      <c r="G1800" s="3">
        <v>3</v>
      </c>
      <c r="H1800" s="7" t="s">
        <v>97</v>
      </c>
      <c r="I1800" s="5">
        <f>VLOOKUP(H1800,Tabela1[],2,FALSE)*G1800</f>
        <v>0</v>
      </c>
      <c r="J1800" s="6" t="str">
        <f>IFERROR(G1800/VLOOKUP(H1800,Tabela1[],3,FALSE),"")</f>
        <v/>
      </c>
      <c r="K1800" s="11" cm="1">
        <f t="array" ref="K1800">VLOOKUP(MAX(_xlfn._xlws.FILTER(Tabela3[data],Tabela3[data]&lt;=Tabela2[[#This Row],[data]])),Tabela3[],2,FALSE)</f>
        <v>12.5</v>
      </c>
    </row>
    <row r="1801" spans="5:11" x14ac:dyDescent="0.35">
      <c r="E1801" s="4">
        <v>45849</v>
      </c>
      <c r="F1801" s="3">
        <v>2</v>
      </c>
      <c r="G1801" s="3">
        <v>4</v>
      </c>
      <c r="H1801" s="7" t="s">
        <v>104</v>
      </c>
      <c r="I1801" s="5">
        <f>VLOOKUP(H1801,Tabela1[],2,FALSE)*G1801</f>
        <v>0</v>
      </c>
      <c r="J1801" s="6" t="str">
        <f>IFERROR(G1801/VLOOKUP(H1801,Tabela1[],3,FALSE),"")</f>
        <v/>
      </c>
      <c r="K1801" s="11" cm="1">
        <f t="array" ref="K1801">VLOOKUP(MAX(_xlfn._xlws.FILTER(Tabela3[data],Tabela3[data]&lt;=Tabela2[[#This Row],[data]])),Tabela3[],2,FALSE)</f>
        <v>12.5</v>
      </c>
    </row>
    <row r="1802" spans="5:11" x14ac:dyDescent="0.35">
      <c r="E1802" s="4">
        <v>45849</v>
      </c>
      <c r="F1802" s="3">
        <v>2</v>
      </c>
      <c r="G1802" s="3">
        <v>275</v>
      </c>
      <c r="H1802" s="7" t="s">
        <v>63</v>
      </c>
      <c r="I1802" s="5">
        <f>VLOOKUP(H1802,Tabela1[],2,FALSE)*G1802</f>
        <v>0</v>
      </c>
      <c r="J1802" s="6" t="str">
        <f>IFERROR(G1802/VLOOKUP(H1802,Tabela1[],3,FALSE),"")</f>
        <v/>
      </c>
      <c r="K1802" s="11" cm="1">
        <f t="array" ref="K1802">VLOOKUP(MAX(_xlfn._xlws.FILTER(Tabela3[data],Tabela3[data]&lt;=Tabela2[[#This Row],[data]])),Tabela3[],2,FALSE)</f>
        <v>12.5</v>
      </c>
    </row>
    <row r="1803" spans="5:11" x14ac:dyDescent="0.35">
      <c r="E1803" s="4">
        <v>45850</v>
      </c>
      <c r="F1803" s="3">
        <v>1</v>
      </c>
      <c r="G1803" s="3">
        <v>180</v>
      </c>
      <c r="H1803" s="7" t="s">
        <v>8</v>
      </c>
      <c r="I1803" s="5">
        <f>VLOOKUP(H1803,Tabela1[],2,FALSE)*G1803</f>
        <v>686.7</v>
      </c>
      <c r="J1803" s="6">
        <f>IFERROR(G1803/VLOOKUP(H1803,Tabela1[],3,FALSE),"")</f>
        <v>2.3715415019762847</v>
      </c>
      <c r="K1803" s="11" cm="1">
        <f t="array" ref="K1803">VLOOKUP(MAX(_xlfn._xlws.FILTER(Tabela3[data],Tabela3[data]&lt;=Tabela2[[#This Row],[data]])),Tabela3[],2,FALSE)</f>
        <v>12.5</v>
      </c>
    </row>
    <row r="1804" spans="5:11" x14ac:dyDescent="0.35">
      <c r="E1804" s="4">
        <v>45850</v>
      </c>
      <c r="F1804" s="3">
        <v>2</v>
      </c>
      <c r="G1804" s="3">
        <v>105</v>
      </c>
      <c r="H1804" s="7" t="s">
        <v>63</v>
      </c>
      <c r="I1804" s="5">
        <f>VLOOKUP(H1804,Tabela1[],2,FALSE)*G1804</f>
        <v>0</v>
      </c>
      <c r="J1804" s="6" t="str">
        <f>IFERROR(G1804/VLOOKUP(H1804,Tabela1[],3,FALSE),"")</f>
        <v/>
      </c>
      <c r="K1804" s="11" cm="1">
        <f t="array" ref="K1804">VLOOKUP(MAX(_xlfn._xlws.FILTER(Tabela3[data],Tabela3[data]&lt;=Tabela2[[#This Row],[data]])),Tabela3[],2,FALSE)</f>
        <v>12.5</v>
      </c>
    </row>
    <row r="1805" spans="5:11" x14ac:dyDescent="0.35">
      <c r="E1805" s="4">
        <v>45851</v>
      </c>
      <c r="F1805" s="3">
        <v>1</v>
      </c>
      <c r="G1805" s="3">
        <v>100</v>
      </c>
      <c r="H1805" s="7" t="s">
        <v>103</v>
      </c>
      <c r="I1805" s="5">
        <f>VLOOKUP(H1805,Tabela1[],2,FALSE)*G1805</f>
        <v>0</v>
      </c>
      <c r="J1805" s="6" t="str">
        <f>IFERROR(G1805/VLOOKUP(H1805,Tabela1[],3,FALSE),"")</f>
        <v/>
      </c>
      <c r="K1805" s="11" cm="1">
        <f t="array" ref="K1805">VLOOKUP(MAX(_xlfn._xlws.FILTER(Tabela3[data],Tabela3[data]&lt;=Tabela2[[#This Row],[data]])),Tabela3[],2,FALSE)</f>
        <v>12.5</v>
      </c>
    </row>
    <row r="1806" spans="5:11" x14ac:dyDescent="0.35">
      <c r="E1806" s="4">
        <v>45851</v>
      </c>
      <c r="F1806" s="3">
        <v>2</v>
      </c>
      <c r="G1806" s="3">
        <v>1</v>
      </c>
      <c r="H1806" s="7" t="s">
        <v>97</v>
      </c>
      <c r="I1806" s="5">
        <f>VLOOKUP(H1806,Tabela1[],2,FALSE)*G1806</f>
        <v>0</v>
      </c>
      <c r="J1806" s="6" t="str">
        <f>IFERROR(G1806/VLOOKUP(H1806,Tabela1[],3,FALSE),"")</f>
        <v/>
      </c>
      <c r="K1806" s="11" cm="1">
        <f t="array" ref="K1806">VLOOKUP(MAX(_xlfn._xlws.FILTER(Tabela3[data],Tabela3[data]&lt;=Tabela2[[#This Row],[data]])),Tabela3[],2,FALSE)</f>
        <v>12.5</v>
      </c>
    </row>
    <row r="1807" spans="5:11" x14ac:dyDescent="0.35">
      <c r="E1807" s="4">
        <v>45851</v>
      </c>
      <c r="F1807" s="3">
        <v>2</v>
      </c>
      <c r="G1807" s="3">
        <v>6</v>
      </c>
      <c r="H1807" s="7" t="s">
        <v>104</v>
      </c>
      <c r="I1807" s="5">
        <f>VLOOKUP(H1807,Tabela1[],2,FALSE)*G1807</f>
        <v>0</v>
      </c>
      <c r="J1807" s="6" t="str">
        <f>IFERROR(G1807/VLOOKUP(H1807,Tabela1[],3,FALSE),"")</f>
        <v/>
      </c>
      <c r="K1807" s="11" cm="1">
        <f t="array" ref="K1807">VLOOKUP(MAX(_xlfn._xlws.FILTER(Tabela3[data],Tabela3[data]&lt;=Tabela2[[#This Row],[data]])),Tabela3[],2,FALSE)</f>
        <v>12.5</v>
      </c>
    </row>
    <row r="1808" spans="5:11" x14ac:dyDescent="0.35">
      <c r="E1808" s="4">
        <v>45851</v>
      </c>
      <c r="F1808" s="3">
        <v>2</v>
      </c>
      <c r="G1808" s="3">
        <v>22</v>
      </c>
      <c r="H1808" s="7" t="s">
        <v>63</v>
      </c>
      <c r="I1808" s="5">
        <f>VLOOKUP(H1808,Tabela1[],2,FALSE)*G1808</f>
        <v>0</v>
      </c>
      <c r="J1808" s="6" t="str">
        <f>IFERROR(G1808/VLOOKUP(H1808,Tabela1[],3,FALSE),"")</f>
        <v/>
      </c>
      <c r="K1808" s="11" cm="1">
        <f t="array" ref="K1808">VLOOKUP(MAX(_xlfn._xlws.FILTER(Tabela3[data],Tabela3[data]&lt;=Tabela2[[#This Row],[data]])),Tabela3[],2,FALSE)</f>
        <v>12.5</v>
      </c>
    </row>
    <row r="1809" spans="5:11" x14ac:dyDescent="0.35">
      <c r="E1809" s="4">
        <v>45851</v>
      </c>
      <c r="F1809" s="3">
        <v>2</v>
      </c>
      <c r="G1809" s="3">
        <v>180</v>
      </c>
      <c r="H1809" s="7" t="s">
        <v>34</v>
      </c>
      <c r="I1809" s="5">
        <f>VLOOKUP(H1809,Tabela1[],2,FALSE)*G1809</f>
        <v>0</v>
      </c>
      <c r="J1809" s="6" t="str">
        <f>IFERROR(G1809/VLOOKUP(H1809,Tabela1[],3,FALSE),"")</f>
        <v/>
      </c>
      <c r="K1809" s="11" cm="1">
        <f t="array" ref="K1809">VLOOKUP(MAX(_xlfn._xlws.FILTER(Tabela3[data],Tabela3[data]&lt;=Tabela2[[#This Row],[data]])),Tabela3[],2,FALSE)</f>
        <v>12.5</v>
      </c>
    </row>
    <row r="1810" spans="5:11" x14ac:dyDescent="0.35">
      <c r="E1810" s="4">
        <v>45852</v>
      </c>
      <c r="F1810" s="3">
        <v>1</v>
      </c>
      <c r="G1810" s="3">
        <v>100</v>
      </c>
      <c r="H1810" s="7" t="s">
        <v>34</v>
      </c>
      <c r="I1810" s="5">
        <f>VLOOKUP(H1810,Tabela1[],2,FALSE)*G1810</f>
        <v>0</v>
      </c>
      <c r="J1810" s="6" t="str">
        <f>IFERROR(G1810/VLOOKUP(H1810,Tabela1[],3,FALSE),"")</f>
        <v/>
      </c>
      <c r="K1810" s="11" cm="1">
        <f t="array" ref="K1810">VLOOKUP(MAX(_xlfn._xlws.FILTER(Tabela3[data],Tabela3[data]&lt;=Tabela2[[#This Row],[data]])),Tabela3[],2,FALSE)</f>
        <v>12.5</v>
      </c>
    </row>
    <row r="1811" spans="5:11" x14ac:dyDescent="0.35">
      <c r="E1811" s="4">
        <v>45852</v>
      </c>
      <c r="F1811" s="3">
        <v>2</v>
      </c>
      <c r="G1811" s="3">
        <v>100</v>
      </c>
      <c r="H1811" s="7" t="s">
        <v>100</v>
      </c>
      <c r="I1811" s="5">
        <f>VLOOKUP(H1811,Tabela1[],2,FALSE)*G1811</f>
        <v>0</v>
      </c>
      <c r="J1811" s="6" t="str">
        <f>IFERROR(G1811/VLOOKUP(H1811,Tabela1[],3,FALSE),"")</f>
        <v/>
      </c>
      <c r="K1811" s="11" cm="1">
        <f t="array" ref="K1811">VLOOKUP(MAX(_xlfn._xlws.FILTER(Tabela3[data],Tabela3[data]&lt;=Tabela2[[#This Row],[data]])),Tabela3[],2,FALSE)</f>
        <v>12.5</v>
      </c>
    </row>
    <row r="1812" spans="5:11" x14ac:dyDescent="0.35">
      <c r="E1812" s="4">
        <v>45852</v>
      </c>
      <c r="F1812" s="3">
        <v>2</v>
      </c>
      <c r="G1812" s="3">
        <v>1</v>
      </c>
      <c r="H1812" s="7" t="s">
        <v>104</v>
      </c>
      <c r="I1812" s="5">
        <f>VLOOKUP(H1812,Tabela1[],2,FALSE)*G1812</f>
        <v>0</v>
      </c>
      <c r="J1812" s="6" t="str">
        <f>IFERROR(G1812/VLOOKUP(H1812,Tabela1[],3,FALSE),"")</f>
        <v/>
      </c>
      <c r="K1812" s="11" cm="1">
        <f t="array" ref="K1812">VLOOKUP(MAX(_xlfn._xlws.FILTER(Tabela3[data],Tabela3[data]&lt;=Tabela2[[#This Row],[data]])),Tabela3[],2,FALSE)</f>
        <v>12.5</v>
      </c>
    </row>
    <row r="1813" spans="5:11" x14ac:dyDescent="0.35">
      <c r="E1813" s="4">
        <v>45852</v>
      </c>
      <c r="F1813" s="3">
        <v>2</v>
      </c>
      <c r="G1813" s="3">
        <v>2</v>
      </c>
      <c r="H1813" s="7" t="s">
        <v>104</v>
      </c>
      <c r="I1813" s="5">
        <f>VLOOKUP(H1813,Tabela1[],2,FALSE)*G1813</f>
        <v>0</v>
      </c>
      <c r="J1813" s="6" t="str">
        <f>IFERROR(G1813/VLOOKUP(H1813,Tabela1[],3,FALSE),"")</f>
        <v/>
      </c>
      <c r="K1813" s="11" cm="1">
        <f t="array" ref="K1813">VLOOKUP(MAX(_xlfn._xlws.FILTER(Tabela3[data],Tabela3[data]&lt;=Tabela2[[#This Row],[data]])),Tabela3[],2,FALSE)</f>
        <v>12.5</v>
      </c>
    </row>
    <row r="1814" spans="5:11" x14ac:dyDescent="0.35">
      <c r="E1814" s="4">
        <v>45852</v>
      </c>
      <c r="F1814" s="3">
        <v>3</v>
      </c>
      <c r="G1814" s="3">
        <v>150</v>
      </c>
      <c r="H1814" s="7" t="s">
        <v>34</v>
      </c>
      <c r="I1814" s="5">
        <f>VLOOKUP(H1814,Tabela1[],2,FALSE)*G1814</f>
        <v>0</v>
      </c>
      <c r="J1814" s="6" t="str">
        <f>IFERROR(G1814/VLOOKUP(H1814,Tabela1[],3,FALSE),"")</f>
        <v/>
      </c>
      <c r="K1814" s="11" cm="1">
        <f t="array" ref="K1814">VLOOKUP(MAX(_xlfn._xlws.FILTER(Tabela3[data],Tabela3[data]&lt;=Tabela2[[#This Row],[data]])),Tabela3[],2,FALSE)</f>
        <v>12.5</v>
      </c>
    </row>
    <row r="1815" spans="5:11" x14ac:dyDescent="0.35">
      <c r="E1815" s="4">
        <v>45852</v>
      </c>
      <c r="F1815" s="3">
        <v>3</v>
      </c>
      <c r="G1815" s="3">
        <v>100</v>
      </c>
      <c r="H1815" s="7" t="s">
        <v>105</v>
      </c>
      <c r="I1815" s="5">
        <f>VLOOKUP(H1815,Tabela1[],2,FALSE)*G1815</f>
        <v>0</v>
      </c>
      <c r="J1815" s="6" t="str">
        <f>IFERROR(G1815/VLOOKUP(H1815,Tabela1[],3,FALSE),"")</f>
        <v/>
      </c>
      <c r="K1815" s="11" cm="1">
        <f t="array" ref="K1815">VLOOKUP(MAX(_xlfn._xlws.FILTER(Tabela3[data],Tabela3[data]&lt;=Tabela2[[#This Row],[data]])),Tabela3[],2,FALSE)</f>
        <v>12.5</v>
      </c>
    </row>
    <row r="1816" spans="5:11" x14ac:dyDescent="0.35">
      <c r="E1816" s="4">
        <v>45852</v>
      </c>
      <c r="F1816" s="3">
        <v>3</v>
      </c>
      <c r="G1816" s="3">
        <v>5</v>
      </c>
      <c r="H1816" s="7" t="s">
        <v>54</v>
      </c>
      <c r="I1816" s="5">
        <f>VLOOKUP(H1816,Tabela1[],2,FALSE)*G1816</f>
        <v>0</v>
      </c>
      <c r="J1816" s="6" t="str">
        <f>IFERROR(G1816/VLOOKUP(H1816,Tabela1[],3,FALSE),"")</f>
        <v/>
      </c>
      <c r="K1816" s="11" cm="1">
        <f t="array" ref="K1816">VLOOKUP(MAX(_xlfn._xlws.FILTER(Tabela3[data],Tabela3[data]&lt;=Tabela2[[#This Row],[data]])),Tabela3[],2,FALSE)</f>
        <v>12.5</v>
      </c>
    </row>
    <row r="1817" spans="5:11" x14ac:dyDescent="0.35">
      <c r="E1817" s="4">
        <v>45853</v>
      </c>
      <c r="F1817" s="3">
        <v>1</v>
      </c>
      <c r="G1817" s="3">
        <v>100</v>
      </c>
      <c r="H1817" s="7" t="s">
        <v>105</v>
      </c>
      <c r="I1817" s="5">
        <f>VLOOKUP(H1817,Tabela1[],2,FALSE)*G1817</f>
        <v>0</v>
      </c>
      <c r="J1817" s="6" t="str">
        <f>IFERROR(G1817/VLOOKUP(H1817,Tabela1[],3,FALSE),"")</f>
        <v/>
      </c>
      <c r="K1817" s="11" cm="1">
        <f t="array" ref="K1817">VLOOKUP(MAX(_xlfn._xlws.FILTER(Tabela3[data],Tabela3[data]&lt;=Tabela2[[#This Row],[data]])),Tabela3[],2,FALSE)</f>
        <v>12.5</v>
      </c>
    </row>
    <row r="1818" spans="5:11" x14ac:dyDescent="0.35">
      <c r="E1818" s="4">
        <v>45853</v>
      </c>
      <c r="F1818" s="3">
        <v>1</v>
      </c>
      <c r="G1818" s="3">
        <v>50</v>
      </c>
      <c r="H1818" s="7" t="s">
        <v>73</v>
      </c>
      <c r="I1818" s="5">
        <f>VLOOKUP(H1818,Tabela1[],2,FALSE)*G1818</f>
        <v>0</v>
      </c>
      <c r="J1818" s="6" t="str">
        <f>IFERROR(G1818/VLOOKUP(H1818,Tabela1[],3,FALSE),"")</f>
        <v/>
      </c>
      <c r="K1818" s="11" cm="1">
        <f t="array" ref="K1818">VLOOKUP(MAX(_xlfn._xlws.FILTER(Tabela3[data],Tabela3[data]&lt;=Tabela2[[#This Row],[data]])),Tabela3[],2,FALSE)</f>
        <v>12.5</v>
      </c>
    </row>
    <row r="1819" spans="5:11" x14ac:dyDescent="0.35">
      <c r="E1819" s="4">
        <v>45853</v>
      </c>
      <c r="F1819" s="3">
        <v>2</v>
      </c>
      <c r="G1819" s="3">
        <v>100</v>
      </c>
      <c r="H1819" s="7" t="s">
        <v>100</v>
      </c>
      <c r="I1819" s="5">
        <f>VLOOKUP(H1819,Tabela1[],2,FALSE)*G1819</f>
        <v>0</v>
      </c>
      <c r="J1819" s="6" t="str">
        <f>IFERROR(G1819/VLOOKUP(H1819,Tabela1[],3,FALSE),"")</f>
        <v/>
      </c>
      <c r="K1819" s="11" cm="1">
        <f t="array" ref="K1819">VLOOKUP(MAX(_xlfn._xlws.FILTER(Tabela3[data],Tabela3[data]&lt;=Tabela2[[#This Row],[data]])),Tabela3[],2,FALSE)</f>
        <v>12.5</v>
      </c>
    </row>
    <row r="1820" spans="5:11" x14ac:dyDescent="0.35">
      <c r="E1820" s="4">
        <v>45853</v>
      </c>
      <c r="F1820" s="3">
        <v>2</v>
      </c>
      <c r="G1820" s="3">
        <v>50</v>
      </c>
      <c r="H1820" s="7" t="s">
        <v>73</v>
      </c>
      <c r="I1820" s="5">
        <f>VLOOKUP(H1820,Tabela1[],2,FALSE)*G1820</f>
        <v>0</v>
      </c>
      <c r="J1820" s="6" t="str">
        <f>IFERROR(G1820/VLOOKUP(H1820,Tabela1[],3,FALSE),"")</f>
        <v/>
      </c>
      <c r="K1820" s="11" cm="1">
        <f t="array" ref="K1820">VLOOKUP(MAX(_xlfn._xlws.FILTER(Tabela3[data],Tabela3[data]&lt;=Tabela2[[#This Row],[data]])),Tabela3[],2,FALSE)</f>
        <v>12.5</v>
      </c>
    </row>
    <row r="1821" spans="5:11" x14ac:dyDescent="0.35">
      <c r="E1821" s="4">
        <v>45853</v>
      </c>
      <c r="F1821" s="3">
        <v>2</v>
      </c>
      <c r="G1821" s="3">
        <v>12</v>
      </c>
      <c r="H1821" s="7" t="s">
        <v>104</v>
      </c>
      <c r="I1821" s="5">
        <f>VLOOKUP(H1821,Tabela1[],2,FALSE)*G1821</f>
        <v>0</v>
      </c>
      <c r="J1821" s="6" t="str">
        <f>IFERROR(G1821/VLOOKUP(H1821,Tabela1[],3,FALSE),"")</f>
        <v/>
      </c>
      <c r="K1821" s="11" cm="1">
        <f t="array" ref="K1821">VLOOKUP(MAX(_xlfn._xlws.FILTER(Tabela3[data],Tabela3[data]&lt;=Tabela2[[#This Row],[data]])),Tabela3[],2,FALSE)</f>
        <v>12.5</v>
      </c>
    </row>
    <row r="1822" spans="5:11" x14ac:dyDescent="0.35">
      <c r="E1822" s="4">
        <v>45853</v>
      </c>
      <c r="F1822" s="3">
        <v>3</v>
      </c>
      <c r="G1822" s="3">
        <v>200</v>
      </c>
      <c r="H1822" s="7" t="s">
        <v>105</v>
      </c>
      <c r="I1822" s="5">
        <f>VLOOKUP(H1822,Tabela1[],2,FALSE)*G1822</f>
        <v>0</v>
      </c>
      <c r="J1822" s="6" t="str">
        <f>IFERROR(G1822/VLOOKUP(H1822,Tabela1[],3,FALSE),"")</f>
        <v/>
      </c>
      <c r="K1822" s="11" cm="1">
        <f t="array" ref="K1822">VLOOKUP(MAX(_xlfn._xlws.FILTER(Tabela3[data],Tabela3[data]&lt;=Tabela2[[#This Row],[data]])),Tabela3[],2,FALSE)</f>
        <v>12.5</v>
      </c>
    </row>
    <row r="1823" spans="5:11" x14ac:dyDescent="0.35">
      <c r="E1823" s="4">
        <v>45854</v>
      </c>
      <c r="F1823" s="3">
        <v>2</v>
      </c>
      <c r="G1823" s="3">
        <v>100</v>
      </c>
      <c r="H1823" s="7" t="s">
        <v>103</v>
      </c>
      <c r="I1823" s="5">
        <f>VLOOKUP(H1823,Tabela1[],2,FALSE)*G1823</f>
        <v>0</v>
      </c>
      <c r="J1823" s="6" t="str">
        <f>IFERROR(G1823/VLOOKUP(H1823,Tabela1[],3,FALSE),"")</f>
        <v/>
      </c>
      <c r="K1823" s="11" cm="1">
        <f t="array" ref="K1823">VLOOKUP(MAX(_xlfn._xlws.FILTER(Tabela3[data],Tabela3[data]&lt;=Tabela2[[#This Row],[data]])),Tabela3[],2,FALSE)</f>
        <v>12.5</v>
      </c>
    </row>
    <row r="1824" spans="5:11" x14ac:dyDescent="0.35">
      <c r="E1824" s="4">
        <v>45854</v>
      </c>
      <c r="F1824" s="3">
        <v>3</v>
      </c>
      <c r="G1824" s="3">
        <v>144</v>
      </c>
      <c r="H1824" s="7" t="s">
        <v>68</v>
      </c>
      <c r="I1824" s="5">
        <f>VLOOKUP(H1824,Tabela1[],2,FALSE)*G1824</f>
        <v>0</v>
      </c>
      <c r="J1824" s="6" t="str">
        <f>IFERROR(G1824/VLOOKUP(H1824,Tabela1[],3,FALSE),"")</f>
        <v/>
      </c>
      <c r="K1824" s="11" cm="1">
        <f t="array" ref="K1824">VLOOKUP(MAX(_xlfn._xlws.FILTER(Tabela3[data],Tabela3[data]&lt;=Tabela2[[#This Row],[data]])),Tabela3[],2,FALSE)</f>
        <v>12.5</v>
      </c>
    </row>
    <row r="1825" spans="5:11" x14ac:dyDescent="0.35">
      <c r="E1825" s="4">
        <v>45855</v>
      </c>
      <c r="F1825" s="3">
        <v>1</v>
      </c>
      <c r="G1825" s="3">
        <v>100</v>
      </c>
      <c r="H1825" s="7" t="s">
        <v>68</v>
      </c>
      <c r="I1825" s="5">
        <f>VLOOKUP(H1825,Tabela1[],2,FALSE)*G1825</f>
        <v>0</v>
      </c>
      <c r="J1825" s="6" t="str">
        <f>IFERROR(G1825/VLOOKUP(H1825,Tabela1[],3,FALSE),"")</f>
        <v/>
      </c>
      <c r="K1825" s="11" cm="1">
        <f t="array" ref="K1825">VLOOKUP(MAX(_xlfn._xlws.FILTER(Tabela3[data],Tabela3[data]&lt;=Tabela2[[#This Row],[data]])),Tabela3[],2,FALSE)</f>
        <v>12.5</v>
      </c>
    </row>
    <row r="1826" spans="5:11" x14ac:dyDescent="0.35">
      <c r="E1826" s="4">
        <v>45855</v>
      </c>
      <c r="F1826" s="3">
        <v>1</v>
      </c>
      <c r="G1826" s="3">
        <v>20</v>
      </c>
      <c r="H1826" s="7" t="s">
        <v>54</v>
      </c>
      <c r="I1826" s="5">
        <f>VLOOKUP(H1826,Tabela1[],2,FALSE)*G1826</f>
        <v>0</v>
      </c>
      <c r="J1826" s="6" t="str">
        <f>IFERROR(G1826/VLOOKUP(H1826,Tabela1[],3,FALSE),"")</f>
        <v/>
      </c>
      <c r="K1826" s="11" cm="1">
        <f t="array" ref="K1826">VLOOKUP(MAX(_xlfn._xlws.FILTER(Tabela3[data],Tabela3[data]&lt;=Tabela2[[#This Row],[data]])),Tabela3[],2,FALSE)</f>
        <v>12.5</v>
      </c>
    </row>
    <row r="1827" spans="5:11" x14ac:dyDescent="0.35">
      <c r="E1827" s="4">
        <v>45855</v>
      </c>
      <c r="F1827" s="3">
        <v>1</v>
      </c>
      <c r="G1827" s="3">
        <v>1</v>
      </c>
      <c r="H1827" s="7" t="s">
        <v>97</v>
      </c>
      <c r="I1827" s="5">
        <f>VLOOKUP(H1827,Tabela1[],2,FALSE)*G1827</f>
        <v>0</v>
      </c>
      <c r="J1827" s="6" t="str">
        <f>IFERROR(G1827/VLOOKUP(H1827,Tabela1[],3,FALSE),"")</f>
        <v/>
      </c>
      <c r="K1827" s="11" cm="1">
        <f t="array" ref="K1827">VLOOKUP(MAX(_xlfn._xlws.FILTER(Tabela3[data],Tabela3[data]&lt;=Tabela2[[#This Row],[data]])),Tabela3[],2,FALSE)</f>
        <v>12.5</v>
      </c>
    </row>
    <row r="1828" spans="5:11" x14ac:dyDescent="0.35">
      <c r="E1828" s="4">
        <v>45855</v>
      </c>
      <c r="F1828" s="3">
        <v>2</v>
      </c>
      <c r="G1828" s="3">
        <v>100</v>
      </c>
      <c r="H1828" s="7" t="s">
        <v>101</v>
      </c>
      <c r="I1828" s="5">
        <f>VLOOKUP(H1828,Tabela1[],2,FALSE)*G1828</f>
        <v>0</v>
      </c>
      <c r="J1828" s="6" t="str">
        <f>IFERROR(G1828/VLOOKUP(H1828,Tabela1[],3,FALSE),"")</f>
        <v/>
      </c>
      <c r="K1828" s="11" cm="1">
        <f t="array" ref="K1828">VLOOKUP(MAX(_xlfn._xlws.FILTER(Tabela3[data],Tabela3[data]&lt;=Tabela2[[#This Row],[data]])),Tabela3[],2,FALSE)</f>
        <v>12.5</v>
      </c>
    </row>
    <row r="1829" spans="5:11" x14ac:dyDescent="0.35">
      <c r="E1829" s="4">
        <v>45855</v>
      </c>
      <c r="F1829" s="3">
        <v>2</v>
      </c>
      <c r="G1829" s="3">
        <v>59</v>
      </c>
      <c r="H1829" s="7" t="s">
        <v>94</v>
      </c>
      <c r="I1829" s="5">
        <f>VLOOKUP(H1829,Tabela1[],2,FALSE)*G1829</f>
        <v>0</v>
      </c>
      <c r="J1829" s="6" t="str">
        <f>IFERROR(G1829/VLOOKUP(H1829,Tabela1[],3,FALSE),"")</f>
        <v/>
      </c>
      <c r="K1829" s="11" cm="1">
        <f t="array" ref="K1829">VLOOKUP(MAX(_xlfn._xlws.FILTER(Tabela3[data],Tabela3[data]&lt;=Tabela2[[#This Row],[data]])),Tabela3[],2,FALSE)</f>
        <v>12.5</v>
      </c>
    </row>
    <row r="1830" spans="5:11" x14ac:dyDescent="0.35">
      <c r="E1830" s="4">
        <v>45855</v>
      </c>
      <c r="F1830" s="3">
        <v>2</v>
      </c>
      <c r="G1830" s="3">
        <v>12</v>
      </c>
      <c r="H1830" s="7" t="s">
        <v>104</v>
      </c>
      <c r="I1830" s="5">
        <f>VLOOKUP(H1830,Tabela1[],2,FALSE)*G1830</f>
        <v>0</v>
      </c>
      <c r="J1830" s="6" t="str">
        <f>IFERROR(G1830/VLOOKUP(H1830,Tabela1[],3,FALSE),"")</f>
        <v/>
      </c>
      <c r="K1830" s="11" cm="1">
        <f t="array" ref="K1830">VLOOKUP(MAX(_xlfn._xlws.FILTER(Tabela3[data],Tabela3[data]&lt;=Tabela2[[#This Row],[data]])),Tabela3[],2,FALSE)</f>
        <v>12.5</v>
      </c>
    </row>
    <row r="1831" spans="5:11" x14ac:dyDescent="0.35">
      <c r="E1831" s="4">
        <v>45855</v>
      </c>
      <c r="F1831" s="3">
        <v>3</v>
      </c>
      <c r="G1831" s="3">
        <v>200</v>
      </c>
      <c r="H1831" s="7" t="s">
        <v>68</v>
      </c>
      <c r="I1831" s="5">
        <f>VLOOKUP(H1831,Tabela1[],2,FALSE)*G1831</f>
        <v>0</v>
      </c>
      <c r="J1831" s="6" t="str">
        <f>IFERROR(G1831/VLOOKUP(H1831,Tabela1[],3,FALSE),"")</f>
        <v/>
      </c>
      <c r="K1831" s="11" cm="1">
        <f t="array" ref="K1831">VLOOKUP(MAX(_xlfn._xlws.FILTER(Tabela3[data],Tabela3[data]&lt;=Tabela2[[#This Row],[data]])),Tabela3[],2,FALSE)</f>
        <v>12.5</v>
      </c>
    </row>
    <row r="1832" spans="5:11" x14ac:dyDescent="0.35">
      <c r="E1832" s="4">
        <v>45855</v>
      </c>
      <c r="F1832" s="3">
        <v>3</v>
      </c>
      <c r="G1832" s="3">
        <v>26</v>
      </c>
      <c r="H1832" s="7" t="s">
        <v>43</v>
      </c>
      <c r="I1832" s="5">
        <f>VLOOKUP(H1832,Tabela1[],2,FALSE)*G1832</f>
        <v>0</v>
      </c>
      <c r="J1832" s="6" t="str">
        <f>IFERROR(G1832/VLOOKUP(H1832,Tabela1[],3,FALSE),"")</f>
        <v/>
      </c>
      <c r="K1832" s="11" cm="1">
        <f t="array" ref="K1832">VLOOKUP(MAX(_xlfn._xlws.FILTER(Tabela3[data],Tabela3[data]&lt;=Tabela2[[#This Row],[data]])),Tabela3[],2,FALSE)</f>
        <v>12.5</v>
      </c>
    </row>
    <row r="1833" spans="5:11" x14ac:dyDescent="0.35">
      <c r="E1833" s="4">
        <v>45855</v>
      </c>
      <c r="F1833" s="3">
        <v>3</v>
      </c>
      <c r="G1833" s="3">
        <v>4</v>
      </c>
      <c r="H1833" s="7" t="s">
        <v>98</v>
      </c>
      <c r="I1833" s="5">
        <f>VLOOKUP(H1833,Tabela1[],2,FALSE)*G1833</f>
        <v>0</v>
      </c>
      <c r="J1833" s="6" t="str">
        <f>IFERROR(G1833/VLOOKUP(H1833,Tabela1[],3,FALSE),"")</f>
        <v/>
      </c>
      <c r="K1833" s="11" cm="1">
        <f t="array" ref="K1833">VLOOKUP(MAX(_xlfn._xlws.FILTER(Tabela3[data],Tabela3[data]&lt;=Tabela2[[#This Row],[data]])),Tabela3[],2,FALSE)</f>
        <v>12.5</v>
      </c>
    </row>
    <row r="1834" spans="5:11" x14ac:dyDescent="0.35">
      <c r="E1834" s="4">
        <v>45856</v>
      </c>
      <c r="F1834" s="3">
        <v>1</v>
      </c>
      <c r="G1834" s="3">
        <v>100</v>
      </c>
      <c r="H1834" s="7" t="s">
        <v>70</v>
      </c>
      <c r="I1834" s="5">
        <f>VLOOKUP(H1834,Tabela1[],2,FALSE)*G1834</f>
        <v>0</v>
      </c>
      <c r="J1834" s="6" t="str">
        <f>IFERROR(G1834/VLOOKUP(H1834,Tabela1[],3,FALSE),"")</f>
        <v/>
      </c>
      <c r="K1834" s="11" cm="1">
        <f t="array" ref="K1834">VLOOKUP(MAX(_xlfn._xlws.FILTER(Tabela3[data],Tabela3[data]&lt;=Tabela2[[#This Row],[data]])),Tabela3[],2,FALSE)</f>
        <v>12.5</v>
      </c>
    </row>
    <row r="1835" spans="5:11" x14ac:dyDescent="0.35">
      <c r="E1835" s="4">
        <v>45856</v>
      </c>
      <c r="F1835" s="3">
        <v>1</v>
      </c>
      <c r="G1835" s="3">
        <v>40</v>
      </c>
      <c r="H1835" s="7" t="s">
        <v>54</v>
      </c>
      <c r="I1835" s="5">
        <f>VLOOKUP(H1835,Tabela1[],2,FALSE)*G1835</f>
        <v>0</v>
      </c>
      <c r="J1835" s="6" t="str">
        <f>IFERROR(G1835/VLOOKUP(H1835,Tabela1[],3,FALSE),"")</f>
        <v/>
      </c>
      <c r="K1835" s="11" cm="1">
        <f t="array" ref="K1835">VLOOKUP(MAX(_xlfn._xlws.FILTER(Tabela3[data],Tabela3[data]&lt;=Tabela2[[#This Row],[data]])),Tabela3[],2,FALSE)</f>
        <v>12.5</v>
      </c>
    </row>
    <row r="1836" spans="5:11" x14ac:dyDescent="0.35">
      <c r="E1836" s="4">
        <v>45856</v>
      </c>
      <c r="F1836" s="3">
        <v>2</v>
      </c>
      <c r="G1836" s="3">
        <v>100</v>
      </c>
      <c r="H1836" s="7" t="s">
        <v>100</v>
      </c>
      <c r="I1836" s="5">
        <f>VLOOKUP(H1836,Tabela1[],2,FALSE)*G1836</f>
        <v>0</v>
      </c>
      <c r="J1836" s="6" t="str">
        <f>IFERROR(G1836/VLOOKUP(H1836,Tabela1[],3,FALSE),"")</f>
        <v/>
      </c>
      <c r="K1836" s="11" cm="1">
        <f t="array" ref="K1836">VLOOKUP(MAX(_xlfn._xlws.FILTER(Tabela3[data],Tabela3[data]&lt;=Tabela2[[#This Row],[data]])),Tabela3[],2,FALSE)</f>
        <v>12.5</v>
      </c>
    </row>
    <row r="1837" spans="5:11" x14ac:dyDescent="0.35">
      <c r="E1837" s="4">
        <v>45856</v>
      </c>
      <c r="F1837" s="3">
        <v>2</v>
      </c>
      <c r="G1837" s="3">
        <v>11</v>
      </c>
      <c r="H1837" s="7" t="s">
        <v>91</v>
      </c>
      <c r="I1837" s="5">
        <f>VLOOKUP(H1837,Tabela1[],2,FALSE)*G1837</f>
        <v>0</v>
      </c>
      <c r="J1837" s="6" t="str">
        <f>IFERROR(G1837/VLOOKUP(H1837,Tabela1[],3,FALSE),"")</f>
        <v/>
      </c>
      <c r="K1837" s="11" cm="1">
        <f t="array" ref="K1837">VLOOKUP(MAX(_xlfn._xlws.FILTER(Tabela3[data],Tabela3[data]&lt;=Tabela2[[#This Row],[data]])),Tabela3[],2,FALSE)</f>
        <v>12.5</v>
      </c>
    </row>
    <row r="1838" spans="5:11" x14ac:dyDescent="0.35">
      <c r="E1838" s="4">
        <v>45856</v>
      </c>
      <c r="F1838" s="3">
        <v>3</v>
      </c>
      <c r="G1838" s="3">
        <v>200</v>
      </c>
      <c r="H1838" s="7" t="s">
        <v>70</v>
      </c>
      <c r="I1838" s="5">
        <f>VLOOKUP(H1838,Tabela1[],2,FALSE)*G1838</f>
        <v>0</v>
      </c>
      <c r="J1838" s="6" t="str">
        <f>IFERROR(G1838/VLOOKUP(H1838,Tabela1[],3,FALSE),"")</f>
        <v/>
      </c>
      <c r="K1838" s="11" cm="1">
        <f t="array" ref="K1838">VLOOKUP(MAX(_xlfn._xlws.FILTER(Tabela3[data],Tabela3[data]&lt;=Tabela2[[#This Row],[data]])),Tabela3[],2,FALSE)</f>
        <v>12.5</v>
      </c>
    </row>
    <row r="1839" spans="5:11" x14ac:dyDescent="0.35">
      <c r="E1839" s="4">
        <v>45857</v>
      </c>
      <c r="F1839" s="3">
        <v>1</v>
      </c>
      <c r="G1839" s="3">
        <v>48</v>
      </c>
      <c r="H1839" s="7" t="s">
        <v>70</v>
      </c>
      <c r="I1839" s="5">
        <f>VLOOKUP(H1839,Tabela1[],2,FALSE)*G1839</f>
        <v>0</v>
      </c>
      <c r="J1839" s="6" t="str">
        <f>IFERROR(G1839/VLOOKUP(H1839,Tabela1[],3,FALSE),"")</f>
        <v/>
      </c>
      <c r="K1839" s="11" cm="1">
        <f t="array" ref="K1839">VLOOKUP(MAX(_xlfn._xlws.FILTER(Tabela3[data],Tabela3[data]&lt;=Tabela2[[#This Row],[data]])),Tabela3[],2,FALSE)</f>
        <v>12.5</v>
      </c>
    </row>
    <row r="1840" spans="5:11" x14ac:dyDescent="0.35">
      <c r="E1840" s="4">
        <v>45857</v>
      </c>
      <c r="F1840" s="3">
        <v>1</v>
      </c>
      <c r="G1840" s="3">
        <v>51</v>
      </c>
      <c r="H1840" s="7" t="s">
        <v>73</v>
      </c>
      <c r="I1840" s="5">
        <f>VLOOKUP(H1840,Tabela1[],2,FALSE)*G1840</f>
        <v>0</v>
      </c>
      <c r="J1840" s="6" t="str">
        <f>IFERROR(G1840/VLOOKUP(H1840,Tabela1[],3,FALSE),"")</f>
        <v/>
      </c>
      <c r="K1840" s="11" cm="1">
        <f t="array" ref="K1840">VLOOKUP(MAX(_xlfn._xlws.FILTER(Tabela3[data],Tabela3[data]&lt;=Tabela2[[#This Row],[data]])),Tabela3[],2,FALSE)</f>
        <v>12.5</v>
      </c>
    </row>
    <row r="1841" spans="5:11" x14ac:dyDescent="0.35">
      <c r="E1841" s="4">
        <v>45857</v>
      </c>
      <c r="F1841" s="3">
        <v>2</v>
      </c>
      <c r="G1841" s="3">
        <v>100</v>
      </c>
      <c r="H1841" s="7" t="s">
        <v>101</v>
      </c>
      <c r="I1841" s="5">
        <f>VLOOKUP(H1841,Tabela1[],2,FALSE)*G1841</f>
        <v>0</v>
      </c>
      <c r="J1841" s="6" t="str">
        <f>IFERROR(G1841/VLOOKUP(H1841,Tabela1[],3,FALSE),"")</f>
        <v/>
      </c>
      <c r="K1841" s="11" cm="1">
        <f t="array" ref="K1841">VLOOKUP(MAX(_xlfn._xlws.FILTER(Tabela3[data],Tabela3[data]&lt;=Tabela2[[#This Row],[data]])),Tabela3[],2,FALSE)</f>
        <v>12.5</v>
      </c>
    </row>
    <row r="1842" spans="5:11" x14ac:dyDescent="0.35">
      <c r="E1842" s="4">
        <v>45857</v>
      </c>
      <c r="F1842" s="3">
        <v>2</v>
      </c>
      <c r="G1842" s="3">
        <v>5</v>
      </c>
      <c r="H1842" s="7" t="s">
        <v>97</v>
      </c>
      <c r="I1842" s="5">
        <f>VLOOKUP(H1842,Tabela1[],2,FALSE)*G1842</f>
        <v>0</v>
      </c>
      <c r="J1842" s="6" t="str">
        <f>IFERROR(G1842/VLOOKUP(H1842,Tabela1[],3,FALSE),"")</f>
        <v/>
      </c>
      <c r="K1842" s="11" cm="1">
        <f t="array" ref="K1842">VLOOKUP(MAX(_xlfn._xlws.FILTER(Tabela3[data],Tabela3[data]&lt;=Tabela2[[#This Row],[data]])),Tabela3[],2,FALSE)</f>
        <v>12.5</v>
      </c>
    </row>
    <row r="1843" spans="5:11" x14ac:dyDescent="0.35">
      <c r="E1843" s="4">
        <v>45857</v>
      </c>
      <c r="F1843" s="3">
        <v>2</v>
      </c>
      <c r="G1843" s="3">
        <v>10</v>
      </c>
      <c r="H1843" s="7" t="s">
        <v>104</v>
      </c>
      <c r="I1843" s="5">
        <f>VLOOKUP(H1843,Tabela1[],2,FALSE)*G1843</f>
        <v>0</v>
      </c>
      <c r="J1843" s="6" t="str">
        <f>IFERROR(G1843/VLOOKUP(H1843,Tabela1[],3,FALSE),"")</f>
        <v/>
      </c>
      <c r="K1843" s="11" cm="1">
        <f t="array" ref="K1843">VLOOKUP(MAX(_xlfn._xlws.FILTER(Tabela3[data],Tabela3[data]&lt;=Tabela2[[#This Row],[data]])),Tabela3[],2,FALSE)</f>
        <v>12.5</v>
      </c>
    </row>
    <row r="1844" spans="5:11" x14ac:dyDescent="0.35">
      <c r="E1844" s="4">
        <v>45857</v>
      </c>
      <c r="F1844" s="3">
        <v>2</v>
      </c>
      <c r="G1844" s="3">
        <v>4</v>
      </c>
      <c r="H1844" s="7" t="s">
        <v>98</v>
      </c>
      <c r="I1844" s="5">
        <f>VLOOKUP(H1844,Tabela1[],2,FALSE)*G1844</f>
        <v>0</v>
      </c>
      <c r="J1844" s="6" t="str">
        <f>IFERROR(G1844/VLOOKUP(H1844,Tabela1[],3,FALSE),"")</f>
        <v/>
      </c>
      <c r="K1844" s="11" cm="1">
        <f t="array" ref="K1844">VLOOKUP(MAX(_xlfn._xlws.FILTER(Tabela3[data],Tabela3[data]&lt;=Tabela2[[#This Row],[data]])),Tabela3[],2,FALSE)</f>
        <v>12.5</v>
      </c>
    </row>
    <row r="1845" spans="5:11" x14ac:dyDescent="0.35">
      <c r="E1845" s="4">
        <v>45857</v>
      </c>
      <c r="F1845" s="3">
        <v>3</v>
      </c>
      <c r="G1845" s="3">
        <v>62</v>
      </c>
      <c r="H1845" s="7" t="s">
        <v>70</v>
      </c>
      <c r="I1845" s="5">
        <f>VLOOKUP(H1845,Tabela1[],2,FALSE)*G1845</f>
        <v>0</v>
      </c>
      <c r="J1845" s="6" t="str">
        <f>IFERROR(G1845/VLOOKUP(H1845,Tabela1[],3,FALSE),"")</f>
        <v/>
      </c>
      <c r="K1845" s="11" cm="1">
        <f t="array" ref="K1845">VLOOKUP(MAX(_xlfn._xlws.FILTER(Tabela3[data],Tabela3[data]&lt;=Tabela2[[#This Row],[data]])),Tabela3[],2,FALSE)</f>
        <v>12.5</v>
      </c>
    </row>
    <row r="1846" spans="5:11" x14ac:dyDescent="0.35">
      <c r="E1846" s="4">
        <v>45857</v>
      </c>
      <c r="F1846" s="3">
        <v>3</v>
      </c>
      <c r="G1846" s="3">
        <v>5</v>
      </c>
      <c r="H1846" s="7" t="s">
        <v>73</v>
      </c>
      <c r="I1846" s="5">
        <f>VLOOKUP(H1846,Tabela1[],2,FALSE)*G1846</f>
        <v>0</v>
      </c>
      <c r="J1846" s="6" t="str">
        <f>IFERROR(G1846/VLOOKUP(H1846,Tabela1[],3,FALSE),"")</f>
        <v/>
      </c>
      <c r="K1846" s="11" cm="1">
        <f t="array" ref="K1846">VLOOKUP(MAX(_xlfn._xlws.FILTER(Tabela3[data],Tabela3[data]&lt;=Tabela2[[#This Row],[data]])),Tabela3[],2,FALSE)</f>
        <v>12.5</v>
      </c>
    </row>
    <row r="1847" spans="5:11" x14ac:dyDescent="0.35">
      <c r="E1847" s="4">
        <v>45857</v>
      </c>
      <c r="F1847" s="3">
        <v>3</v>
      </c>
      <c r="G1847" s="3">
        <v>20</v>
      </c>
      <c r="H1847" s="7" t="s">
        <v>73</v>
      </c>
      <c r="I1847" s="5">
        <f>VLOOKUP(H1847,Tabela1[],2,FALSE)*G1847</f>
        <v>0</v>
      </c>
      <c r="J1847" s="6" t="str">
        <f>IFERROR(G1847/VLOOKUP(H1847,Tabela1[],3,FALSE),"")</f>
        <v/>
      </c>
      <c r="K1847" s="11" cm="1">
        <f t="array" ref="K1847">VLOOKUP(MAX(_xlfn._xlws.FILTER(Tabela3[data],Tabela3[data]&lt;=Tabela2[[#This Row],[data]])),Tabela3[],2,FALSE)</f>
        <v>12.5</v>
      </c>
    </row>
    <row r="1848" spans="5:11" x14ac:dyDescent="0.35">
      <c r="E1848" s="4">
        <v>45857</v>
      </c>
      <c r="F1848" s="3">
        <v>3</v>
      </c>
      <c r="G1848" s="3">
        <v>138</v>
      </c>
      <c r="H1848" s="7" t="s">
        <v>106</v>
      </c>
      <c r="I1848" s="5">
        <f>VLOOKUP(H1848,Tabela1[],2,FALSE)*G1848</f>
        <v>0</v>
      </c>
      <c r="J1848" s="6" t="str">
        <f>IFERROR(G1848/VLOOKUP(H1848,Tabela1[],3,FALSE),"")</f>
        <v/>
      </c>
      <c r="K1848" s="11" cm="1">
        <f t="array" ref="K1848">VLOOKUP(MAX(_xlfn._xlws.FILTER(Tabela3[data],Tabela3[data]&lt;=Tabela2[[#This Row],[data]])),Tabela3[],2,FALSE)</f>
        <v>12.5</v>
      </c>
    </row>
    <row r="1849" spans="5:11" x14ac:dyDescent="0.35">
      <c r="E1849" s="4">
        <v>45857</v>
      </c>
      <c r="F1849" s="3">
        <v>3</v>
      </c>
      <c r="G1849" s="3">
        <v>4</v>
      </c>
      <c r="H1849" s="7" t="s">
        <v>98</v>
      </c>
      <c r="I1849" s="5">
        <f>VLOOKUP(H1849,Tabela1[],2,FALSE)*G1849</f>
        <v>0</v>
      </c>
      <c r="J1849" s="6" t="str">
        <f>IFERROR(G1849/VLOOKUP(H1849,Tabela1[],3,FALSE),"")</f>
        <v/>
      </c>
      <c r="K1849" s="11" cm="1">
        <f t="array" ref="K1849">VLOOKUP(MAX(_xlfn._xlws.FILTER(Tabela3[data],Tabela3[data]&lt;=Tabela2[[#This Row],[data]])),Tabela3[],2,FALSE)</f>
        <v>12.5</v>
      </c>
    </row>
    <row r="1850" spans="5:11" x14ac:dyDescent="0.35">
      <c r="E1850" s="4">
        <v>45857</v>
      </c>
      <c r="F1850" s="3">
        <v>3</v>
      </c>
      <c r="G1850" s="3">
        <v>11</v>
      </c>
      <c r="H1850" s="7" t="s">
        <v>91</v>
      </c>
      <c r="I1850" s="5">
        <f>VLOOKUP(H1850,Tabela1[],2,FALSE)*G1850</f>
        <v>0</v>
      </c>
      <c r="J1850" s="6" t="str">
        <f>IFERROR(G1850/VLOOKUP(H1850,Tabela1[],3,FALSE),"")</f>
        <v/>
      </c>
      <c r="K1850" s="11" cm="1">
        <f t="array" ref="K1850">VLOOKUP(MAX(_xlfn._xlws.FILTER(Tabela3[data],Tabela3[data]&lt;=Tabela2[[#This Row],[data]])),Tabela3[],2,FALSE)</f>
        <v>12.5</v>
      </c>
    </row>
    <row r="1851" spans="5:11" x14ac:dyDescent="0.35">
      <c r="E1851" s="4">
        <v>45858</v>
      </c>
      <c r="F1851" s="3">
        <v>1</v>
      </c>
      <c r="G1851" s="3">
        <v>100</v>
      </c>
      <c r="H1851" s="7" t="s">
        <v>106</v>
      </c>
      <c r="I1851" s="5">
        <f>VLOOKUP(H1851,Tabela1[],2,FALSE)*G1851</f>
        <v>0</v>
      </c>
      <c r="J1851" s="6" t="str">
        <f>IFERROR(G1851/VLOOKUP(H1851,Tabela1[],3,FALSE),"")</f>
        <v/>
      </c>
      <c r="K1851" s="11" cm="1">
        <f t="array" ref="K1851">VLOOKUP(MAX(_xlfn._xlws.FILTER(Tabela3[data],Tabela3[data]&lt;=Tabela2[[#This Row],[data]])),Tabela3[],2,FALSE)</f>
        <v>12.5</v>
      </c>
    </row>
    <row r="1852" spans="5:11" x14ac:dyDescent="0.35">
      <c r="E1852" s="4">
        <v>45858</v>
      </c>
      <c r="F1852" s="3">
        <v>1</v>
      </c>
      <c r="G1852" s="3">
        <v>61</v>
      </c>
      <c r="H1852" s="7" t="s">
        <v>54</v>
      </c>
      <c r="I1852" s="5">
        <f>VLOOKUP(H1852,Tabela1[],2,FALSE)*G1852</f>
        <v>0</v>
      </c>
      <c r="J1852" s="6" t="str">
        <f>IFERROR(G1852/VLOOKUP(H1852,Tabela1[],3,FALSE),"")</f>
        <v/>
      </c>
      <c r="K1852" s="11" cm="1">
        <f t="array" ref="K1852">VLOOKUP(MAX(_xlfn._xlws.FILTER(Tabela3[data],Tabela3[data]&lt;=Tabela2[[#This Row],[data]])),Tabela3[],2,FALSE)</f>
        <v>12.5</v>
      </c>
    </row>
    <row r="1853" spans="5:11" x14ac:dyDescent="0.35">
      <c r="E1853" s="4">
        <v>45858</v>
      </c>
      <c r="F1853" s="3">
        <v>1</v>
      </c>
      <c r="G1853" s="3">
        <v>5</v>
      </c>
      <c r="H1853" s="7" t="s">
        <v>97</v>
      </c>
      <c r="I1853" s="5">
        <f>VLOOKUP(H1853,Tabela1[],2,FALSE)*G1853</f>
        <v>0</v>
      </c>
      <c r="J1853" s="6" t="str">
        <f>IFERROR(G1853/VLOOKUP(H1853,Tabela1[],3,FALSE),"")</f>
        <v/>
      </c>
      <c r="K1853" s="11" cm="1">
        <f t="array" ref="K1853">VLOOKUP(MAX(_xlfn._xlws.FILTER(Tabela3[data],Tabela3[data]&lt;=Tabela2[[#This Row],[data]])),Tabela3[],2,FALSE)</f>
        <v>12.5</v>
      </c>
    </row>
    <row r="1854" spans="5:11" x14ac:dyDescent="0.35">
      <c r="E1854" s="4">
        <v>45858</v>
      </c>
      <c r="F1854" s="3">
        <v>2</v>
      </c>
      <c r="G1854" s="3">
        <v>70</v>
      </c>
      <c r="H1854" s="7" t="s">
        <v>101</v>
      </c>
      <c r="I1854" s="5">
        <f>VLOOKUP(H1854,Tabela1[],2,FALSE)*G1854</f>
        <v>0</v>
      </c>
      <c r="J1854" s="6" t="str">
        <f>IFERROR(G1854/VLOOKUP(H1854,Tabela1[],3,FALSE),"")</f>
        <v/>
      </c>
      <c r="K1854" s="11" cm="1">
        <f t="array" ref="K1854">VLOOKUP(MAX(_xlfn._xlws.FILTER(Tabela3[data],Tabela3[data]&lt;=Tabela2[[#This Row],[data]])),Tabela3[],2,FALSE)</f>
        <v>12.5</v>
      </c>
    </row>
    <row r="1855" spans="5:11" x14ac:dyDescent="0.35">
      <c r="E1855" s="4">
        <v>45858</v>
      </c>
      <c r="F1855" s="3">
        <v>2</v>
      </c>
      <c r="G1855" s="3">
        <v>6</v>
      </c>
      <c r="H1855" s="7" t="s">
        <v>104</v>
      </c>
      <c r="I1855" s="5">
        <f>VLOOKUP(H1855,Tabela1[],2,FALSE)*G1855</f>
        <v>0</v>
      </c>
      <c r="J1855" s="6" t="str">
        <f>IFERROR(G1855/VLOOKUP(H1855,Tabela1[],3,FALSE),"")</f>
        <v/>
      </c>
      <c r="K1855" s="11" cm="1">
        <f t="array" ref="K1855">VLOOKUP(MAX(_xlfn._xlws.FILTER(Tabela3[data],Tabela3[data]&lt;=Tabela2[[#This Row],[data]])),Tabela3[],2,FALSE)</f>
        <v>12.5</v>
      </c>
    </row>
    <row r="1856" spans="5:11" x14ac:dyDescent="0.35">
      <c r="E1856" s="4">
        <v>45858</v>
      </c>
      <c r="F1856" s="3">
        <v>3</v>
      </c>
      <c r="G1856" s="3">
        <v>167</v>
      </c>
      <c r="H1856" s="7" t="s">
        <v>106</v>
      </c>
      <c r="I1856" s="5">
        <f>VLOOKUP(H1856,Tabela1[],2,FALSE)*G1856</f>
        <v>0</v>
      </c>
      <c r="J1856" s="6" t="str">
        <f>IFERROR(G1856/VLOOKUP(H1856,Tabela1[],3,FALSE),"")</f>
        <v/>
      </c>
      <c r="K1856" s="11" cm="1">
        <f t="array" ref="K1856">VLOOKUP(MAX(_xlfn._xlws.FILTER(Tabela3[data],Tabela3[data]&lt;=Tabela2[[#This Row],[data]])),Tabela3[],2,FALSE)</f>
        <v>12.5</v>
      </c>
    </row>
    <row r="1857" spans="5:11" x14ac:dyDescent="0.35">
      <c r="E1857" s="4">
        <v>45859</v>
      </c>
      <c r="F1857" s="3">
        <v>2</v>
      </c>
      <c r="G1857" s="3">
        <v>100</v>
      </c>
      <c r="H1857" s="7" t="s">
        <v>103</v>
      </c>
      <c r="I1857" s="5">
        <f>VLOOKUP(H1857,Tabela1[],2,FALSE)*G1857</f>
        <v>0</v>
      </c>
      <c r="J1857" s="6" t="str">
        <f>IFERROR(G1857/VLOOKUP(H1857,Tabela1[],3,FALSE),"")</f>
        <v/>
      </c>
      <c r="K1857" s="11" cm="1">
        <f t="array" ref="K1857">VLOOKUP(MAX(_xlfn._xlws.FILTER(Tabela3[data],Tabela3[data]&lt;=Tabela2[[#This Row],[data]])),Tabela3[],2,FALSE)</f>
        <v>12.5</v>
      </c>
    </row>
    <row r="1858" spans="5:11" x14ac:dyDescent="0.35">
      <c r="E1858" s="4">
        <v>45859</v>
      </c>
      <c r="F1858" s="3">
        <v>3</v>
      </c>
      <c r="G1858" s="3">
        <v>200</v>
      </c>
      <c r="H1858" s="7" t="s">
        <v>33</v>
      </c>
      <c r="I1858" s="5">
        <f>VLOOKUP(H1858,Tabela1[],2,FALSE)*G1858</f>
        <v>0</v>
      </c>
      <c r="J1858" s="6" t="str">
        <f>IFERROR(G1858/VLOOKUP(H1858,Tabela1[],3,FALSE),"")</f>
        <v/>
      </c>
      <c r="K1858" s="11" cm="1">
        <f t="array" ref="K1858">VLOOKUP(MAX(_xlfn._xlws.FILTER(Tabela3[data],Tabela3[data]&lt;=Tabela2[[#This Row],[data]])),Tabela3[],2,FALSE)</f>
        <v>12.5</v>
      </c>
    </row>
    <row r="1859" spans="5:11" x14ac:dyDescent="0.35">
      <c r="E1859" s="4">
        <v>45859</v>
      </c>
      <c r="F1859" s="3">
        <v>3</v>
      </c>
      <c r="G1859" s="3">
        <v>15</v>
      </c>
      <c r="H1859" s="7" t="s">
        <v>66</v>
      </c>
      <c r="I1859" s="5">
        <f>VLOOKUP(H1859,Tabela1[],2,FALSE)*G1859</f>
        <v>0</v>
      </c>
      <c r="J1859" s="6" t="str">
        <f>IFERROR(G1859/VLOOKUP(H1859,Tabela1[],3,FALSE),"")</f>
        <v/>
      </c>
      <c r="K1859" s="11" cm="1">
        <f t="array" ref="K1859">VLOOKUP(MAX(_xlfn._xlws.FILTER(Tabela3[data],Tabela3[data]&lt;=Tabela2[[#This Row],[data]])),Tabela3[],2,FALSE)</f>
        <v>12.5</v>
      </c>
    </row>
    <row r="1860" spans="5:11" x14ac:dyDescent="0.35">
      <c r="E1860" s="4">
        <v>45859</v>
      </c>
      <c r="F1860" s="3">
        <v>3</v>
      </c>
      <c r="G1860" s="3">
        <v>32</v>
      </c>
      <c r="H1860" s="7" t="s">
        <v>73</v>
      </c>
      <c r="I1860" s="5">
        <f>VLOOKUP(H1860,Tabela1[],2,FALSE)*G1860</f>
        <v>0</v>
      </c>
      <c r="J1860" s="6" t="str">
        <f>IFERROR(G1860/VLOOKUP(H1860,Tabela1[],3,FALSE),"")</f>
        <v/>
      </c>
      <c r="K1860" s="11" cm="1">
        <f t="array" ref="K1860">VLOOKUP(MAX(_xlfn._xlws.FILTER(Tabela3[data],Tabela3[data]&lt;=Tabela2[[#This Row],[data]])),Tabela3[],2,FALSE)</f>
        <v>12.5</v>
      </c>
    </row>
    <row r="1861" spans="5:11" x14ac:dyDescent="0.35">
      <c r="E1861" s="4">
        <v>45860</v>
      </c>
      <c r="F1861" s="3">
        <v>1</v>
      </c>
      <c r="G1861" s="3">
        <v>100</v>
      </c>
      <c r="H1861" s="7" t="s">
        <v>33</v>
      </c>
      <c r="I1861" s="5">
        <f>VLOOKUP(H1861,Tabela1[],2,FALSE)*G1861</f>
        <v>0</v>
      </c>
      <c r="J1861" s="6" t="str">
        <f>IFERROR(G1861/VLOOKUP(H1861,Tabela1[],3,FALSE),"")</f>
        <v/>
      </c>
      <c r="K1861" s="11" cm="1">
        <f t="array" ref="K1861">VLOOKUP(MAX(_xlfn._xlws.FILTER(Tabela3[data],Tabela3[data]&lt;=Tabela2[[#This Row],[data]])),Tabela3[],2,FALSE)</f>
        <v>12.5</v>
      </c>
    </row>
    <row r="1862" spans="5:11" x14ac:dyDescent="0.35">
      <c r="E1862" s="4">
        <v>45860</v>
      </c>
      <c r="F1862" s="3">
        <v>2</v>
      </c>
      <c r="G1862" s="3">
        <v>100</v>
      </c>
      <c r="H1862" s="7" t="s">
        <v>101</v>
      </c>
      <c r="I1862" s="5">
        <f>VLOOKUP(H1862,Tabela1[],2,FALSE)*G1862</f>
        <v>0</v>
      </c>
      <c r="J1862" s="6" t="str">
        <f>IFERROR(G1862/VLOOKUP(H1862,Tabela1[],3,FALSE),"")</f>
        <v/>
      </c>
      <c r="K1862" s="11" cm="1">
        <f t="array" ref="K1862">VLOOKUP(MAX(_xlfn._xlws.FILTER(Tabela3[data],Tabela3[data]&lt;=Tabela2[[#This Row],[data]])),Tabela3[],2,FALSE)</f>
        <v>12.5</v>
      </c>
    </row>
    <row r="1863" spans="5:11" x14ac:dyDescent="0.35">
      <c r="E1863" s="4">
        <v>45860</v>
      </c>
      <c r="F1863" s="3">
        <v>3</v>
      </c>
      <c r="G1863" s="3">
        <v>51</v>
      </c>
      <c r="H1863" s="7" t="s">
        <v>33</v>
      </c>
      <c r="I1863" s="5">
        <f>VLOOKUP(H1863,Tabela1[],2,FALSE)*G1863</f>
        <v>0</v>
      </c>
      <c r="J1863" s="6" t="str">
        <f>IFERROR(G1863/VLOOKUP(H1863,Tabela1[],3,FALSE),"")</f>
        <v/>
      </c>
      <c r="K1863" s="11" cm="1">
        <f t="array" ref="K1863">VLOOKUP(MAX(_xlfn._xlws.FILTER(Tabela3[data],Tabela3[data]&lt;=Tabela2[[#This Row],[data]])),Tabela3[],2,FALSE)</f>
        <v>12.5</v>
      </c>
    </row>
    <row r="1864" spans="5:11" x14ac:dyDescent="0.35">
      <c r="E1864" s="4">
        <v>45860</v>
      </c>
      <c r="F1864" s="3">
        <v>3</v>
      </c>
      <c r="G1864" s="3">
        <v>100</v>
      </c>
      <c r="H1864" s="7" t="s">
        <v>108</v>
      </c>
      <c r="I1864" s="5">
        <f>VLOOKUP(H1864,Tabela1[],2,FALSE)*G1864</f>
        <v>0</v>
      </c>
      <c r="J1864" s="6" t="str">
        <f>IFERROR(G1864/VLOOKUP(H1864,Tabela1[],3,FALSE),"")</f>
        <v/>
      </c>
      <c r="K1864" s="11" cm="1">
        <f t="array" ref="K1864">VLOOKUP(MAX(_xlfn._xlws.FILTER(Tabela3[data],Tabela3[data]&lt;=Tabela2[[#This Row],[data]])),Tabela3[],2,FALSE)</f>
        <v>12.5</v>
      </c>
    </row>
    <row r="1865" spans="5:11" x14ac:dyDescent="0.35">
      <c r="E1865" s="4">
        <v>45861</v>
      </c>
      <c r="F1865" s="3">
        <v>1</v>
      </c>
      <c r="G1865" s="3">
        <v>51</v>
      </c>
      <c r="H1865" s="7" t="s">
        <v>33</v>
      </c>
      <c r="I1865" s="5">
        <f>VLOOKUP(H1865,Tabela1[],2,FALSE)*G1865</f>
        <v>0</v>
      </c>
      <c r="J1865" s="6" t="str">
        <f>IFERROR(G1865/VLOOKUP(H1865,Tabela1[],3,FALSE),"")</f>
        <v/>
      </c>
      <c r="K1865" s="11" cm="1">
        <f t="array" ref="K1865">VLOOKUP(MAX(_xlfn._xlws.FILTER(Tabela3[data],Tabela3[data]&lt;=Tabela2[[#This Row],[data]])),Tabela3[],2,FALSE)</f>
        <v>12.5</v>
      </c>
    </row>
    <row r="1866" spans="5:11" x14ac:dyDescent="0.35">
      <c r="E1866" s="4">
        <v>45861</v>
      </c>
      <c r="F1866" s="3">
        <v>1</v>
      </c>
      <c r="G1866" s="3">
        <v>30</v>
      </c>
      <c r="H1866" s="7" t="s">
        <v>54</v>
      </c>
      <c r="I1866" s="5">
        <f>VLOOKUP(H1866,Tabela1[],2,FALSE)*G1866</f>
        <v>0</v>
      </c>
      <c r="J1866" s="6" t="str">
        <f>IFERROR(G1866/VLOOKUP(H1866,Tabela1[],3,FALSE),"")</f>
        <v/>
      </c>
      <c r="K1866" s="11" cm="1">
        <f t="array" ref="K1866">VLOOKUP(MAX(_xlfn._xlws.FILTER(Tabela3[data],Tabela3[data]&lt;=Tabela2[[#This Row],[data]])),Tabela3[],2,FALSE)</f>
        <v>12.5</v>
      </c>
    </row>
    <row r="1867" spans="5:11" x14ac:dyDescent="0.35">
      <c r="E1867" s="4">
        <v>45861</v>
      </c>
      <c r="F1867" s="3">
        <v>2</v>
      </c>
      <c r="G1867" s="3">
        <v>100</v>
      </c>
      <c r="H1867" s="7" t="s">
        <v>100</v>
      </c>
      <c r="I1867" s="5">
        <f>VLOOKUP(H1867,Tabela1[],2,FALSE)*G1867</f>
        <v>0</v>
      </c>
      <c r="J1867" s="6" t="str">
        <f>IFERROR(G1867/VLOOKUP(H1867,Tabela1[],3,FALSE),"")</f>
        <v/>
      </c>
      <c r="K1867" s="11" cm="1">
        <f t="array" ref="K1867">VLOOKUP(MAX(_xlfn._xlws.FILTER(Tabela3[data],Tabela3[data]&lt;=Tabela2[[#This Row],[data]])),Tabela3[],2,FALSE)</f>
        <v>12.5</v>
      </c>
    </row>
    <row r="1868" spans="5:11" x14ac:dyDescent="0.35">
      <c r="E1868" s="4">
        <v>45861</v>
      </c>
      <c r="F1868" s="3">
        <v>2</v>
      </c>
      <c r="G1868" s="3">
        <v>50</v>
      </c>
      <c r="H1868" s="7" t="s">
        <v>43</v>
      </c>
      <c r="I1868" s="5">
        <f>VLOOKUP(H1868,Tabela1[],2,FALSE)*G1868</f>
        <v>0</v>
      </c>
      <c r="J1868" s="6" t="str">
        <f>IFERROR(G1868/VLOOKUP(H1868,Tabela1[],3,FALSE),"")</f>
        <v/>
      </c>
      <c r="K1868" s="11" cm="1">
        <f t="array" ref="K1868">VLOOKUP(MAX(_xlfn._xlws.FILTER(Tabela3[data],Tabela3[data]&lt;=Tabela2[[#This Row],[data]])),Tabela3[],2,FALSE)</f>
        <v>12.5</v>
      </c>
    </row>
    <row r="1869" spans="5:11" x14ac:dyDescent="0.35">
      <c r="E1869" s="4">
        <v>45861</v>
      </c>
      <c r="F1869" s="3">
        <v>3</v>
      </c>
      <c r="G1869" s="3">
        <v>200</v>
      </c>
      <c r="H1869" s="7" t="s">
        <v>108</v>
      </c>
      <c r="I1869" s="5">
        <f>VLOOKUP(H1869,Tabela1[],2,FALSE)*G1869</f>
        <v>0</v>
      </c>
      <c r="J1869" s="6" t="str">
        <f>IFERROR(G1869/VLOOKUP(H1869,Tabela1[],3,FALSE),"")</f>
        <v/>
      </c>
      <c r="K1869" s="11" cm="1">
        <f t="array" ref="K1869">VLOOKUP(MAX(_xlfn._xlws.FILTER(Tabela3[data],Tabela3[data]&lt;=Tabela2[[#This Row],[data]])),Tabela3[],2,FALSE)</f>
        <v>12.5</v>
      </c>
    </row>
    <row r="1870" spans="5:11" x14ac:dyDescent="0.35">
      <c r="E1870" s="4">
        <v>45861</v>
      </c>
      <c r="F1870" s="3">
        <v>3</v>
      </c>
      <c r="G1870" s="3">
        <v>69</v>
      </c>
      <c r="H1870" s="7" t="s">
        <v>43</v>
      </c>
      <c r="I1870" s="5">
        <f>VLOOKUP(H1870,Tabela1[],2,FALSE)*G1870</f>
        <v>0</v>
      </c>
      <c r="J1870" s="6" t="str">
        <f>IFERROR(G1870/VLOOKUP(H1870,Tabela1[],3,FALSE),"")</f>
        <v/>
      </c>
      <c r="K1870" s="11" cm="1">
        <f t="array" ref="K1870">VLOOKUP(MAX(_xlfn._xlws.FILTER(Tabela3[data],Tabela3[data]&lt;=Tabela2[[#This Row],[data]])),Tabela3[],2,FALSE)</f>
        <v>12.5</v>
      </c>
    </row>
    <row r="1871" spans="5:11" x14ac:dyDescent="0.35">
      <c r="E1871" s="4">
        <v>45862</v>
      </c>
      <c r="F1871" s="3">
        <v>1</v>
      </c>
      <c r="G1871" s="3">
        <v>100</v>
      </c>
      <c r="H1871" s="7" t="s">
        <v>108</v>
      </c>
      <c r="I1871" s="5">
        <f>VLOOKUP(H1871,Tabela1[],2,FALSE)*G1871</f>
        <v>0</v>
      </c>
      <c r="J1871" s="6" t="str">
        <f>IFERROR(G1871/VLOOKUP(H1871,Tabela1[],3,FALSE),"")</f>
        <v/>
      </c>
      <c r="K1871" s="11" cm="1">
        <f t="array" ref="K1871">VLOOKUP(MAX(_xlfn._xlws.FILTER(Tabela3[data],Tabela3[data]&lt;=Tabela2[[#This Row],[data]])),Tabela3[],2,FALSE)</f>
        <v>12.5</v>
      </c>
    </row>
    <row r="1872" spans="5:11" x14ac:dyDescent="0.35">
      <c r="E1872" s="4">
        <v>45862</v>
      </c>
      <c r="F1872" s="3">
        <v>2</v>
      </c>
      <c r="G1872" s="3">
        <v>41</v>
      </c>
      <c r="H1872" s="7" t="s">
        <v>8</v>
      </c>
      <c r="I1872" s="5">
        <f>VLOOKUP(H1872,Tabela1[],2,FALSE)*G1872</f>
        <v>156.41499999999999</v>
      </c>
      <c r="J1872" s="6">
        <f>IFERROR(G1872/VLOOKUP(H1872,Tabela1[],3,FALSE),"")</f>
        <v>0.54018445322793152</v>
      </c>
      <c r="K1872" s="11" cm="1">
        <f t="array" ref="K1872">VLOOKUP(MAX(_xlfn._xlws.FILTER(Tabela3[data],Tabela3[data]&lt;=Tabela2[[#This Row],[data]])),Tabela3[],2,FALSE)</f>
        <v>12.5</v>
      </c>
    </row>
    <row r="1873" spans="5:11" x14ac:dyDescent="0.35">
      <c r="E1873" s="4">
        <v>45862</v>
      </c>
      <c r="F1873" s="3">
        <v>3</v>
      </c>
      <c r="G1873" s="3">
        <v>200</v>
      </c>
      <c r="H1873" s="7" t="s">
        <v>65</v>
      </c>
      <c r="I1873" s="5">
        <f>VLOOKUP(H1873,Tabela1[],2,FALSE)*G1873</f>
        <v>0</v>
      </c>
      <c r="J1873" s="6" t="str">
        <f>IFERROR(G1873/VLOOKUP(H1873,Tabela1[],3,FALSE),"")</f>
        <v/>
      </c>
      <c r="K1873" s="11" cm="1">
        <f t="array" ref="K1873">VLOOKUP(MAX(_xlfn._xlws.FILTER(Tabela3[data],Tabela3[data]&lt;=Tabela2[[#This Row],[data]])),Tabela3[],2,FALSE)</f>
        <v>12.5</v>
      </c>
    </row>
    <row r="1874" spans="5:11" x14ac:dyDescent="0.35">
      <c r="E1874" s="4">
        <v>45863</v>
      </c>
      <c r="F1874" s="3">
        <v>2</v>
      </c>
      <c r="G1874" s="3">
        <v>100</v>
      </c>
      <c r="H1874" s="7" t="s">
        <v>103</v>
      </c>
      <c r="I1874" s="5">
        <f>VLOOKUP(H1874,Tabela1[],2,FALSE)*G1874</f>
        <v>0</v>
      </c>
      <c r="J1874" s="6" t="str">
        <f>IFERROR(G1874/VLOOKUP(H1874,Tabela1[],3,FALSE),"")</f>
        <v/>
      </c>
      <c r="K1874" s="11" cm="1">
        <f t="array" ref="K1874">VLOOKUP(MAX(_xlfn._xlws.FILTER(Tabela3[data],Tabela3[data]&lt;=Tabela2[[#This Row],[data]])),Tabela3[],2,FALSE)</f>
        <v>12.5</v>
      </c>
    </row>
    <row r="1875" spans="5:11" x14ac:dyDescent="0.35">
      <c r="E1875" s="4">
        <v>45863</v>
      </c>
      <c r="F1875" s="3">
        <v>2</v>
      </c>
      <c r="G1875" s="3">
        <v>30</v>
      </c>
      <c r="H1875" s="7" t="s">
        <v>66</v>
      </c>
      <c r="I1875" s="5">
        <f>VLOOKUP(H1875,Tabela1[],2,FALSE)*G1875</f>
        <v>0</v>
      </c>
      <c r="J1875" s="6" t="str">
        <f>IFERROR(G1875/VLOOKUP(H1875,Tabela1[],3,FALSE),"")</f>
        <v/>
      </c>
      <c r="K1875" s="11" cm="1">
        <f t="array" ref="K1875">VLOOKUP(MAX(_xlfn._xlws.FILTER(Tabela3[data],Tabela3[data]&lt;=Tabela2[[#This Row],[data]])),Tabela3[],2,FALSE)</f>
        <v>12.5</v>
      </c>
    </row>
    <row r="1876" spans="5:11" x14ac:dyDescent="0.35">
      <c r="E1876" s="4">
        <v>45863</v>
      </c>
      <c r="F1876" s="3">
        <v>2</v>
      </c>
      <c r="G1876" s="3">
        <v>16</v>
      </c>
      <c r="H1876" s="7" t="s">
        <v>97</v>
      </c>
      <c r="I1876" s="5">
        <f>VLOOKUP(H1876,Tabela1[],2,FALSE)*G1876</f>
        <v>0</v>
      </c>
      <c r="J1876" s="6" t="str">
        <f>IFERROR(G1876/VLOOKUP(H1876,Tabela1[],3,FALSE),"")</f>
        <v/>
      </c>
      <c r="K1876" s="11" cm="1">
        <f t="array" ref="K1876">VLOOKUP(MAX(_xlfn._xlws.FILTER(Tabela3[data],Tabela3[data]&lt;=Tabela2[[#This Row],[data]])),Tabela3[],2,FALSE)</f>
        <v>12.5</v>
      </c>
    </row>
    <row r="1877" spans="5:11" x14ac:dyDescent="0.35">
      <c r="E1877" s="4">
        <v>45863</v>
      </c>
      <c r="F1877" s="3">
        <v>3</v>
      </c>
      <c r="G1877" s="3">
        <v>200</v>
      </c>
      <c r="H1877" s="7" t="s">
        <v>65</v>
      </c>
      <c r="I1877" s="5">
        <f>VLOOKUP(H1877,Tabela1[],2,FALSE)*G1877</f>
        <v>0</v>
      </c>
      <c r="J1877" s="6" t="str">
        <f>IFERROR(G1877/VLOOKUP(H1877,Tabela1[],3,FALSE),"")</f>
        <v/>
      </c>
      <c r="K1877" s="11" cm="1">
        <f t="array" ref="K1877">VLOOKUP(MAX(_xlfn._xlws.FILTER(Tabela3[data],Tabela3[data]&lt;=Tabela2[[#This Row],[data]])),Tabela3[],2,FALSE)</f>
        <v>12.5</v>
      </c>
    </row>
    <row r="1878" spans="5:11" x14ac:dyDescent="0.35">
      <c r="E1878" s="4">
        <v>45864</v>
      </c>
      <c r="F1878" s="3">
        <v>1</v>
      </c>
      <c r="G1878" s="3">
        <v>200</v>
      </c>
      <c r="H1878" s="7" t="s">
        <v>101</v>
      </c>
      <c r="I1878" s="5">
        <f>VLOOKUP(H1878,Tabela1[],2,FALSE)*G1878</f>
        <v>0</v>
      </c>
      <c r="J1878" s="6" t="str">
        <f>IFERROR(G1878/VLOOKUP(H1878,Tabela1[],3,FALSE),"")</f>
        <v/>
      </c>
      <c r="K1878" s="11" cm="1">
        <f t="array" ref="K1878">VLOOKUP(MAX(_xlfn._xlws.FILTER(Tabela3[data],Tabela3[data]&lt;=Tabela2[[#This Row],[data]])),Tabela3[],2,FALSE)</f>
        <v>12.5</v>
      </c>
    </row>
    <row r="1879" spans="5:11" x14ac:dyDescent="0.35">
      <c r="E1879" s="4">
        <v>45864</v>
      </c>
      <c r="F1879" s="3">
        <v>2</v>
      </c>
      <c r="G1879" s="3">
        <v>100</v>
      </c>
      <c r="H1879" s="7" t="s">
        <v>8</v>
      </c>
      <c r="I1879" s="5">
        <f>VLOOKUP(H1879,Tabela1[],2,FALSE)*G1879</f>
        <v>381.5</v>
      </c>
      <c r="J1879" s="6">
        <f>IFERROR(G1879/VLOOKUP(H1879,Tabela1[],3,FALSE),"")</f>
        <v>1.3175230566534917</v>
      </c>
      <c r="K1879" s="11" cm="1">
        <f t="array" ref="K1879">VLOOKUP(MAX(_xlfn._xlws.FILTER(Tabela3[data],Tabela3[data]&lt;=Tabela2[[#This Row],[data]])),Tabela3[],2,FALSE)</f>
        <v>12.5</v>
      </c>
    </row>
    <row r="1880" spans="5:11" x14ac:dyDescent="0.35">
      <c r="E1880" s="4">
        <v>45864</v>
      </c>
      <c r="F1880" s="3">
        <v>2</v>
      </c>
      <c r="G1880" s="3">
        <v>60</v>
      </c>
      <c r="H1880" s="7" t="s">
        <v>66</v>
      </c>
      <c r="I1880" s="5">
        <f>VLOOKUP(H1880,Tabela1[],2,FALSE)*G1880</f>
        <v>0</v>
      </c>
      <c r="J1880" s="6" t="str">
        <f>IFERROR(G1880/VLOOKUP(H1880,Tabela1[],3,FALSE),"")</f>
        <v/>
      </c>
      <c r="K1880" s="11" cm="1">
        <f t="array" ref="K1880">VLOOKUP(MAX(_xlfn._xlws.FILTER(Tabela3[data],Tabela3[data]&lt;=Tabela2[[#This Row],[data]])),Tabela3[],2,FALSE)</f>
        <v>12.5</v>
      </c>
    </row>
    <row r="1881" spans="5:11" x14ac:dyDescent="0.35">
      <c r="E1881" s="4">
        <v>45864</v>
      </c>
      <c r="F1881" s="3">
        <v>2</v>
      </c>
      <c r="G1881" s="3">
        <v>12</v>
      </c>
      <c r="H1881" s="7" t="s">
        <v>109</v>
      </c>
      <c r="I1881" s="5">
        <f>VLOOKUP(H1881,Tabela1[],2,FALSE)*G1881</f>
        <v>0</v>
      </c>
      <c r="J1881" s="6" t="str">
        <f>IFERROR(G1881/VLOOKUP(H1881,Tabela1[],3,FALSE),"")</f>
        <v/>
      </c>
      <c r="K1881" s="11" cm="1">
        <f t="array" ref="K1881">VLOOKUP(MAX(_xlfn._xlws.FILTER(Tabela3[data],Tabela3[data]&lt;=Tabela2[[#This Row],[data]])),Tabela3[],2,FALSE)</f>
        <v>12.5</v>
      </c>
    </row>
    <row r="1882" spans="5:11" x14ac:dyDescent="0.35">
      <c r="E1882" s="4">
        <v>45864</v>
      </c>
      <c r="F1882" s="3">
        <v>2</v>
      </c>
      <c r="G1882" s="3">
        <v>5</v>
      </c>
      <c r="H1882" s="7" t="s">
        <v>97</v>
      </c>
      <c r="I1882" s="5">
        <f>VLOOKUP(H1882,Tabela1[],2,FALSE)*G1882</f>
        <v>0</v>
      </c>
      <c r="J1882" s="6" t="str">
        <f>IFERROR(G1882/VLOOKUP(H1882,Tabela1[],3,FALSE),"")</f>
        <v/>
      </c>
      <c r="K1882" s="11" cm="1">
        <f t="array" ref="K1882">VLOOKUP(MAX(_xlfn._xlws.FILTER(Tabela3[data],Tabela3[data]&lt;=Tabela2[[#This Row],[data]])),Tabela3[],2,FALSE)</f>
        <v>12.5</v>
      </c>
    </row>
    <row r="1883" spans="5:11" x14ac:dyDescent="0.35">
      <c r="E1883" s="4">
        <v>45864</v>
      </c>
      <c r="F1883" s="3">
        <v>3</v>
      </c>
      <c r="G1883" s="3">
        <v>209</v>
      </c>
      <c r="H1883" s="7" t="s">
        <v>101</v>
      </c>
      <c r="I1883" s="5">
        <f>VLOOKUP(H1883,Tabela1[],2,FALSE)*G1883</f>
        <v>0</v>
      </c>
      <c r="J1883" s="6" t="str">
        <f>IFERROR(G1883/VLOOKUP(H1883,Tabela1[],3,FALSE),"")</f>
        <v/>
      </c>
      <c r="K1883" s="11" cm="1">
        <f t="array" ref="K1883">VLOOKUP(MAX(_xlfn._xlws.FILTER(Tabela3[data],Tabela3[data]&lt;=Tabela2[[#This Row],[data]])),Tabela3[],2,FALSE)</f>
        <v>12.5</v>
      </c>
    </row>
    <row r="1884" spans="5:11" x14ac:dyDescent="0.35">
      <c r="E1884" s="4">
        <v>45864</v>
      </c>
      <c r="F1884" s="3">
        <v>3</v>
      </c>
      <c r="G1884" s="3">
        <v>4</v>
      </c>
      <c r="H1884" s="7" t="s">
        <v>98</v>
      </c>
      <c r="I1884" s="5">
        <f>VLOOKUP(H1884,Tabela1[],2,FALSE)*G1884</f>
        <v>0</v>
      </c>
      <c r="J1884" s="6" t="str">
        <f>IFERROR(G1884/VLOOKUP(H1884,Tabela1[],3,FALSE),"")</f>
        <v/>
      </c>
      <c r="K1884" s="11" cm="1">
        <f t="array" ref="K1884">VLOOKUP(MAX(_xlfn._xlws.FILTER(Tabela3[data],Tabela3[data]&lt;=Tabela2[[#This Row],[data]])),Tabela3[],2,FALSE)</f>
        <v>12.5</v>
      </c>
    </row>
    <row r="1885" spans="5:11" x14ac:dyDescent="0.35">
      <c r="E1885" s="4">
        <v>45865</v>
      </c>
      <c r="F1885" s="3">
        <v>1</v>
      </c>
      <c r="G1885" s="3">
        <v>64</v>
      </c>
      <c r="H1885" s="7" t="s">
        <v>27</v>
      </c>
      <c r="I1885" s="5">
        <f>VLOOKUP(H1885,Tabela1[],2,FALSE)*G1885</f>
        <v>0</v>
      </c>
      <c r="J1885" s="6" t="str">
        <f>IFERROR(G1885/VLOOKUP(H1885,Tabela1[],3,FALSE),"")</f>
        <v/>
      </c>
      <c r="K1885" s="11" cm="1">
        <f t="array" ref="K1885">VLOOKUP(MAX(_xlfn._xlws.FILTER(Tabela3[data],Tabela3[data]&lt;=Tabela2[[#This Row],[data]])),Tabela3[],2,FALSE)</f>
        <v>12.5</v>
      </c>
    </row>
    <row r="1886" spans="5:11" x14ac:dyDescent="0.35">
      <c r="E1886" s="4">
        <v>45865</v>
      </c>
      <c r="F1886" s="3">
        <v>1</v>
      </c>
      <c r="G1886" s="3">
        <v>50</v>
      </c>
      <c r="H1886" s="7" t="s">
        <v>54</v>
      </c>
      <c r="I1886" s="5">
        <f>VLOOKUP(H1886,Tabela1[],2,FALSE)*G1886</f>
        <v>0</v>
      </c>
      <c r="J1886" s="6" t="str">
        <f>IFERROR(G1886/VLOOKUP(H1886,Tabela1[],3,FALSE),"")</f>
        <v/>
      </c>
      <c r="K1886" s="11" cm="1">
        <f t="array" ref="K1886">VLOOKUP(MAX(_xlfn._xlws.FILTER(Tabela3[data],Tabela3[data]&lt;=Tabela2[[#This Row],[data]])),Tabela3[],2,FALSE)</f>
        <v>12.5</v>
      </c>
    </row>
    <row r="1887" spans="5:11" x14ac:dyDescent="0.35">
      <c r="E1887" s="4">
        <v>45865</v>
      </c>
      <c r="F1887" s="3">
        <v>1</v>
      </c>
      <c r="G1887" s="3">
        <v>2</v>
      </c>
      <c r="H1887" s="7" t="s">
        <v>97</v>
      </c>
      <c r="I1887" s="5">
        <f>VLOOKUP(H1887,Tabela1[],2,FALSE)*G1887</f>
        <v>0</v>
      </c>
      <c r="J1887" s="6" t="str">
        <f>IFERROR(G1887/VLOOKUP(H1887,Tabela1[],3,FALSE),"")</f>
        <v/>
      </c>
      <c r="K1887" s="11" cm="1">
        <f t="array" ref="K1887">VLOOKUP(MAX(_xlfn._xlws.FILTER(Tabela3[data],Tabela3[data]&lt;=Tabela2[[#This Row],[data]])),Tabela3[],2,FALSE)</f>
        <v>12.5</v>
      </c>
    </row>
    <row r="1888" spans="5:11" x14ac:dyDescent="0.35">
      <c r="E1888" s="4">
        <v>45865</v>
      </c>
      <c r="F1888" s="3">
        <v>1</v>
      </c>
      <c r="G1888" s="3">
        <v>5</v>
      </c>
      <c r="H1888" s="7" t="s">
        <v>109</v>
      </c>
      <c r="I1888" s="5">
        <f>VLOOKUP(H1888,Tabela1[],2,FALSE)*G1888</f>
        <v>0</v>
      </c>
      <c r="J1888" s="6" t="str">
        <f>IFERROR(G1888/VLOOKUP(H1888,Tabela1[],3,FALSE),"")</f>
        <v/>
      </c>
      <c r="K1888" s="11" cm="1">
        <f t="array" ref="K1888">VLOOKUP(MAX(_xlfn._xlws.FILTER(Tabela3[data],Tabela3[data]&lt;=Tabela2[[#This Row],[data]])),Tabela3[],2,FALSE)</f>
        <v>12.5</v>
      </c>
    </row>
    <row r="1889" spans="5:11" x14ac:dyDescent="0.35">
      <c r="E1889" s="4">
        <v>45865</v>
      </c>
      <c r="F1889" s="3">
        <v>2</v>
      </c>
      <c r="G1889" s="3">
        <v>100</v>
      </c>
      <c r="H1889" s="7" t="s">
        <v>100</v>
      </c>
      <c r="I1889" s="5">
        <f>VLOOKUP(H1889,Tabela1[],2,FALSE)*G1889</f>
        <v>0</v>
      </c>
      <c r="J1889" s="6" t="str">
        <f>IFERROR(G1889/VLOOKUP(H1889,Tabela1[],3,FALSE),"")</f>
        <v/>
      </c>
      <c r="K1889" s="11" cm="1">
        <f t="array" ref="K1889">VLOOKUP(MAX(_xlfn._xlws.FILTER(Tabela3[data],Tabela3[data]&lt;=Tabela2[[#This Row],[data]])),Tabela3[],2,FALSE)</f>
        <v>12.5</v>
      </c>
    </row>
    <row r="1890" spans="5:11" x14ac:dyDescent="0.35">
      <c r="E1890" s="4">
        <v>45865</v>
      </c>
      <c r="F1890" s="3">
        <v>2</v>
      </c>
      <c r="G1890" s="3">
        <v>2</v>
      </c>
      <c r="H1890" s="7" t="s">
        <v>109</v>
      </c>
      <c r="I1890" s="5">
        <f>VLOOKUP(H1890,Tabela1[],2,FALSE)*G1890</f>
        <v>0</v>
      </c>
      <c r="J1890" s="6" t="str">
        <f>IFERROR(G1890/VLOOKUP(H1890,Tabela1[],3,FALSE),"")</f>
        <v/>
      </c>
      <c r="K1890" s="11" cm="1">
        <f t="array" ref="K1890">VLOOKUP(MAX(_xlfn._xlws.FILTER(Tabela3[data],Tabela3[data]&lt;=Tabela2[[#This Row],[data]])),Tabela3[],2,FALSE)</f>
        <v>12.5</v>
      </c>
    </row>
    <row r="1891" spans="5:11" x14ac:dyDescent="0.35">
      <c r="E1891" s="4">
        <v>45865</v>
      </c>
      <c r="F1891" s="3">
        <v>3</v>
      </c>
      <c r="G1891" s="3">
        <v>112</v>
      </c>
      <c r="H1891" s="7" t="s">
        <v>27</v>
      </c>
      <c r="I1891" s="5">
        <f>VLOOKUP(H1891,Tabela1[],2,FALSE)*G1891</f>
        <v>0</v>
      </c>
      <c r="J1891" s="6" t="str">
        <f>IFERROR(G1891/VLOOKUP(H1891,Tabela1[],3,FALSE),"")</f>
        <v/>
      </c>
      <c r="K1891" s="11" cm="1">
        <f t="array" ref="K1891">VLOOKUP(MAX(_xlfn._xlws.FILTER(Tabela3[data],Tabela3[data]&lt;=Tabela2[[#This Row],[data]])),Tabela3[],2,FALSE)</f>
        <v>12.5</v>
      </c>
    </row>
    <row r="1892" spans="5:11" x14ac:dyDescent="0.35">
      <c r="E1892" s="4">
        <v>45866</v>
      </c>
      <c r="F1892" s="3">
        <v>2</v>
      </c>
      <c r="G1892" s="3">
        <v>100</v>
      </c>
      <c r="H1892" s="7" t="s">
        <v>103</v>
      </c>
      <c r="I1892" s="5">
        <f>VLOOKUP(H1892,Tabela1[],2,FALSE)*G1892</f>
        <v>0</v>
      </c>
      <c r="J1892" s="6" t="str">
        <f>IFERROR(G1892/VLOOKUP(H1892,Tabela1[],3,FALSE),"")</f>
        <v/>
      </c>
      <c r="K1892" s="11" cm="1">
        <f t="array" ref="K1892">VLOOKUP(MAX(_xlfn._xlws.FILTER(Tabela3[data],Tabela3[data]&lt;=Tabela2[[#This Row],[data]])),Tabela3[],2,FALSE)</f>
        <v>12.5</v>
      </c>
    </row>
    <row r="1893" spans="5:11" x14ac:dyDescent="0.35">
      <c r="E1893" s="4">
        <v>45866</v>
      </c>
      <c r="F1893" s="3">
        <v>2</v>
      </c>
      <c r="G1893" s="3">
        <v>21</v>
      </c>
      <c r="H1893" s="7" t="s">
        <v>43</v>
      </c>
      <c r="I1893" s="5">
        <f>VLOOKUP(H1893,Tabela1[],2,FALSE)*G1893</f>
        <v>0</v>
      </c>
      <c r="J1893" s="6" t="str">
        <f>IFERROR(G1893/VLOOKUP(H1893,Tabela1[],3,FALSE),"")</f>
        <v/>
      </c>
      <c r="K1893" s="11" cm="1">
        <f t="array" ref="K1893">VLOOKUP(MAX(_xlfn._xlws.FILTER(Tabela3[data],Tabela3[data]&lt;=Tabela2[[#This Row],[data]])),Tabela3[],2,FALSE)</f>
        <v>12.5</v>
      </c>
    </row>
    <row r="1894" spans="5:11" x14ac:dyDescent="0.35">
      <c r="E1894" s="4">
        <v>45866</v>
      </c>
      <c r="F1894" s="3">
        <v>2</v>
      </c>
      <c r="G1894" s="3">
        <v>15</v>
      </c>
      <c r="H1894" s="7" t="s">
        <v>109</v>
      </c>
      <c r="I1894" s="5">
        <f>VLOOKUP(H1894,Tabela1[],2,FALSE)*G1894</f>
        <v>0</v>
      </c>
      <c r="J1894" s="6" t="str">
        <f>IFERROR(G1894/VLOOKUP(H1894,Tabela1[],3,FALSE),"")</f>
        <v/>
      </c>
      <c r="K1894" s="11" cm="1">
        <f t="array" ref="K1894">VLOOKUP(MAX(_xlfn._xlws.FILTER(Tabela3[data],Tabela3[data]&lt;=Tabela2[[#This Row],[data]])),Tabela3[],2,FALSE)</f>
        <v>12.5</v>
      </c>
    </row>
    <row r="1895" spans="5:11" x14ac:dyDescent="0.35">
      <c r="E1895" s="4">
        <v>45866</v>
      </c>
      <c r="F1895" s="3">
        <v>2</v>
      </c>
      <c r="G1895" s="3">
        <v>5</v>
      </c>
      <c r="H1895" s="7" t="s">
        <v>97</v>
      </c>
      <c r="I1895" s="5">
        <f>VLOOKUP(H1895,Tabela1[],2,FALSE)*G1895</f>
        <v>0</v>
      </c>
      <c r="J1895" s="6" t="str">
        <f>IFERROR(G1895/VLOOKUP(H1895,Tabela1[],3,FALSE),"")</f>
        <v/>
      </c>
      <c r="K1895" s="11" cm="1">
        <f t="array" ref="K1895">VLOOKUP(MAX(_xlfn._xlws.FILTER(Tabela3[data],Tabela3[data]&lt;=Tabela2[[#This Row],[data]])),Tabela3[],2,FALSE)</f>
        <v>12.5</v>
      </c>
    </row>
    <row r="1896" spans="5:11" x14ac:dyDescent="0.35">
      <c r="E1896" s="4">
        <v>45866</v>
      </c>
      <c r="F1896" s="3">
        <v>3</v>
      </c>
      <c r="G1896" s="3">
        <v>140</v>
      </c>
      <c r="H1896" s="7" t="s">
        <v>27</v>
      </c>
      <c r="I1896" s="5">
        <f>VLOOKUP(H1896,Tabela1[],2,FALSE)*G1896</f>
        <v>0</v>
      </c>
      <c r="J1896" s="6" t="str">
        <f>IFERROR(G1896/VLOOKUP(H1896,Tabela1[],3,FALSE),"")</f>
        <v/>
      </c>
      <c r="K1896" s="11" cm="1">
        <f t="array" ref="K1896">VLOOKUP(MAX(_xlfn._xlws.FILTER(Tabela3[data],Tabela3[data]&lt;=Tabela2[[#This Row],[data]])),Tabela3[],2,FALSE)</f>
        <v>12.5</v>
      </c>
    </row>
    <row r="1897" spans="5:11" x14ac:dyDescent="0.35">
      <c r="E1897" s="4">
        <v>45866</v>
      </c>
      <c r="F1897" s="3">
        <v>3</v>
      </c>
      <c r="G1897" s="3">
        <v>63</v>
      </c>
      <c r="H1897" s="7" t="s">
        <v>43</v>
      </c>
      <c r="I1897" s="5">
        <f>VLOOKUP(H1897,Tabela1[],2,FALSE)*G1897</f>
        <v>0</v>
      </c>
      <c r="J1897" s="6" t="str">
        <f>IFERROR(G1897/VLOOKUP(H1897,Tabela1[],3,FALSE),"")</f>
        <v/>
      </c>
      <c r="K1897" s="11" cm="1">
        <f t="array" ref="K1897">VLOOKUP(MAX(_xlfn._xlws.FILTER(Tabela3[data],Tabela3[data]&lt;=Tabela2[[#This Row],[data]])),Tabela3[],2,FALSE)</f>
        <v>12.5</v>
      </c>
    </row>
    <row r="1898" spans="5:11" x14ac:dyDescent="0.35">
      <c r="E1898" s="4">
        <v>45866</v>
      </c>
      <c r="F1898" s="3">
        <v>3</v>
      </c>
      <c r="G1898" s="3">
        <v>80</v>
      </c>
      <c r="H1898" s="7" t="s">
        <v>27</v>
      </c>
      <c r="I1898" s="5">
        <f>VLOOKUP(H1898,Tabela1[],2,FALSE)*G1898</f>
        <v>0</v>
      </c>
      <c r="J1898" s="6" t="str">
        <f>IFERROR(G1898/VLOOKUP(H1898,Tabela1[],3,FALSE),"")</f>
        <v/>
      </c>
      <c r="K1898" s="11" cm="1">
        <f t="array" ref="K1898">VLOOKUP(MAX(_xlfn._xlws.FILTER(Tabela3[data],Tabela3[data]&lt;=Tabela2[[#This Row],[data]])),Tabela3[],2,FALSE)</f>
        <v>12.5</v>
      </c>
    </row>
    <row r="1899" spans="5:11" x14ac:dyDescent="0.35">
      <c r="E1899" s="4">
        <v>45866</v>
      </c>
      <c r="F1899" s="3">
        <v>3</v>
      </c>
      <c r="G1899" s="3">
        <v>4</v>
      </c>
      <c r="H1899" s="7" t="s">
        <v>98</v>
      </c>
      <c r="I1899" s="5">
        <f>VLOOKUP(H1899,Tabela1[],2,FALSE)*G1899</f>
        <v>0</v>
      </c>
      <c r="J1899" s="6" t="str">
        <f>IFERROR(G1899/VLOOKUP(H1899,Tabela1[],3,FALSE),"")</f>
        <v/>
      </c>
      <c r="K1899" s="11" cm="1">
        <f t="array" ref="K1899">VLOOKUP(MAX(_xlfn._xlws.FILTER(Tabela3[data],Tabela3[data]&lt;=Tabela2[[#This Row],[data]])),Tabela3[],2,FALSE)</f>
        <v>12.5</v>
      </c>
    </row>
    <row r="1900" spans="5:11" x14ac:dyDescent="0.35">
      <c r="E1900" s="4">
        <v>45867</v>
      </c>
      <c r="F1900" s="3">
        <v>1</v>
      </c>
      <c r="G1900" s="3">
        <v>150</v>
      </c>
      <c r="H1900" s="7" t="s">
        <v>106</v>
      </c>
      <c r="I1900" s="5">
        <f>VLOOKUP(H1900,Tabela1[],2,FALSE)*G1900</f>
        <v>0</v>
      </c>
      <c r="J1900" s="6" t="str">
        <f>IFERROR(G1900/VLOOKUP(H1900,Tabela1[],3,FALSE),"")</f>
        <v/>
      </c>
      <c r="K1900" s="11" cm="1">
        <f t="array" ref="K1900">VLOOKUP(MAX(_xlfn._xlws.FILTER(Tabela3[data],Tabela3[data]&lt;=Tabela2[[#This Row],[data]])),Tabela3[],2,FALSE)</f>
        <v>12.5</v>
      </c>
    </row>
    <row r="1901" spans="5:11" x14ac:dyDescent="0.35">
      <c r="E1901" s="4">
        <v>45867</v>
      </c>
      <c r="F1901" s="3">
        <v>1</v>
      </c>
      <c r="G1901" s="3">
        <v>3</v>
      </c>
      <c r="H1901" s="7" t="s">
        <v>97</v>
      </c>
      <c r="I1901" s="5">
        <f>VLOOKUP(H1901,Tabela1[],2,FALSE)*G1901</f>
        <v>0</v>
      </c>
      <c r="J1901" s="6" t="str">
        <f>IFERROR(G1901/VLOOKUP(H1901,Tabela1[],3,FALSE),"")</f>
        <v/>
      </c>
      <c r="K1901" s="11" cm="1">
        <f t="array" ref="K1901">VLOOKUP(MAX(_xlfn._xlws.FILTER(Tabela3[data],Tabela3[data]&lt;=Tabela2[[#This Row],[data]])),Tabela3[],2,FALSE)</f>
        <v>12.5</v>
      </c>
    </row>
    <row r="1902" spans="5:11" x14ac:dyDescent="0.35">
      <c r="E1902" s="4">
        <v>45867</v>
      </c>
      <c r="F1902" s="3">
        <v>1</v>
      </c>
      <c r="G1902" s="3">
        <v>11</v>
      </c>
      <c r="H1902" s="7" t="s">
        <v>109</v>
      </c>
      <c r="I1902" s="5">
        <f>VLOOKUP(H1902,Tabela1[],2,FALSE)*G1902</f>
        <v>0</v>
      </c>
      <c r="J1902" s="6" t="str">
        <f>IFERROR(G1902/VLOOKUP(H1902,Tabela1[],3,FALSE),"")</f>
        <v/>
      </c>
      <c r="K1902" s="11" cm="1">
        <f t="array" ref="K1902">VLOOKUP(MAX(_xlfn._xlws.FILTER(Tabela3[data],Tabela3[data]&lt;=Tabela2[[#This Row],[data]])),Tabela3[],2,FALSE)</f>
        <v>12.5</v>
      </c>
    </row>
    <row r="1903" spans="5:11" x14ac:dyDescent="0.35">
      <c r="E1903" s="4">
        <v>45867</v>
      </c>
      <c r="F1903" s="3">
        <v>2</v>
      </c>
      <c r="G1903" s="3">
        <v>100</v>
      </c>
      <c r="H1903" s="7" t="s">
        <v>100</v>
      </c>
      <c r="I1903" s="5">
        <f>VLOOKUP(H1903,Tabela1[],2,FALSE)*G1903</f>
        <v>0</v>
      </c>
      <c r="J1903" s="6" t="str">
        <f>IFERROR(G1903/VLOOKUP(H1903,Tabela1[],3,FALSE),"")</f>
        <v/>
      </c>
      <c r="K1903" s="11" cm="1">
        <f t="array" ref="K1903">VLOOKUP(MAX(_xlfn._xlws.FILTER(Tabela3[data],Tabela3[data]&lt;=Tabela2[[#This Row],[data]])),Tabela3[],2,FALSE)</f>
        <v>12.5</v>
      </c>
    </row>
    <row r="1904" spans="5:11" x14ac:dyDescent="0.35">
      <c r="E1904" s="4">
        <v>45867</v>
      </c>
      <c r="F1904" s="3">
        <v>2</v>
      </c>
      <c r="G1904" s="3">
        <v>20</v>
      </c>
      <c r="H1904" s="7" t="s">
        <v>54</v>
      </c>
      <c r="I1904" s="5">
        <f>VLOOKUP(H1904,Tabela1[],2,FALSE)*G1904</f>
        <v>0</v>
      </c>
      <c r="J1904" s="6" t="str">
        <f>IFERROR(G1904/VLOOKUP(H1904,Tabela1[],3,FALSE),"")</f>
        <v/>
      </c>
      <c r="K1904" s="11" cm="1">
        <f t="array" ref="K1904">VLOOKUP(MAX(_xlfn._xlws.FILTER(Tabela3[data],Tabela3[data]&lt;=Tabela2[[#This Row],[data]])),Tabela3[],2,FALSE)</f>
        <v>12.5</v>
      </c>
    </row>
    <row r="1905" spans="5:11" x14ac:dyDescent="0.35">
      <c r="E1905" s="4">
        <v>45867</v>
      </c>
      <c r="F1905" s="3">
        <v>3</v>
      </c>
      <c r="G1905" s="3">
        <v>25</v>
      </c>
      <c r="H1905" s="7" t="s">
        <v>54</v>
      </c>
      <c r="I1905" s="5">
        <f>VLOOKUP(H1905,Tabela1[],2,FALSE)*G1905</f>
        <v>0</v>
      </c>
      <c r="J1905" s="6" t="str">
        <f>IFERROR(G1905/VLOOKUP(H1905,Tabela1[],3,FALSE),"")</f>
        <v/>
      </c>
      <c r="K1905" s="11" cm="1">
        <f t="array" ref="K1905">VLOOKUP(MAX(_xlfn._xlws.FILTER(Tabela3[data],Tabela3[data]&lt;=Tabela2[[#This Row],[data]])),Tabela3[],2,FALSE)</f>
        <v>12.5</v>
      </c>
    </row>
    <row r="1906" spans="5:11" x14ac:dyDescent="0.35">
      <c r="E1906" s="4">
        <v>45867</v>
      </c>
      <c r="F1906" s="3">
        <v>3</v>
      </c>
      <c r="G1906" s="3">
        <v>150</v>
      </c>
      <c r="H1906" s="7" t="s">
        <v>106</v>
      </c>
      <c r="I1906" s="5">
        <f>VLOOKUP(H1906,Tabela1[],2,FALSE)*G1906</f>
        <v>0</v>
      </c>
      <c r="J1906" s="6" t="str">
        <f>IFERROR(G1906/VLOOKUP(H1906,Tabela1[],3,FALSE),"")</f>
        <v/>
      </c>
      <c r="K1906" s="11" cm="1">
        <f t="array" ref="K1906">VLOOKUP(MAX(_xlfn._xlws.FILTER(Tabela3[data],Tabela3[data]&lt;=Tabela2[[#This Row],[data]])),Tabela3[],2,FALSE)</f>
        <v>12.5</v>
      </c>
    </row>
    <row r="1907" spans="5:11" x14ac:dyDescent="0.35">
      <c r="E1907" s="4">
        <v>45867</v>
      </c>
      <c r="F1907" s="3">
        <v>3</v>
      </c>
      <c r="G1907" s="3">
        <v>11</v>
      </c>
      <c r="H1907" s="7" t="s">
        <v>91</v>
      </c>
      <c r="I1907" s="5">
        <f>VLOOKUP(H1907,Tabela1[],2,FALSE)*G1907</f>
        <v>0</v>
      </c>
      <c r="J1907" s="6" t="str">
        <f>IFERROR(G1907/VLOOKUP(H1907,Tabela1[],3,FALSE),"")</f>
        <v/>
      </c>
      <c r="K1907" s="11" cm="1">
        <f t="array" ref="K1907">VLOOKUP(MAX(_xlfn._xlws.FILTER(Tabela3[data],Tabela3[data]&lt;=Tabela2[[#This Row],[data]])),Tabela3[],2,FALSE)</f>
        <v>12.5</v>
      </c>
    </row>
    <row r="1908" spans="5:11" x14ac:dyDescent="0.35">
      <c r="E1908" s="4">
        <v>45868</v>
      </c>
      <c r="F1908" s="3">
        <v>1</v>
      </c>
      <c r="G1908" s="3">
        <v>88</v>
      </c>
      <c r="H1908" s="7" t="s">
        <v>106</v>
      </c>
      <c r="I1908" s="5">
        <f>VLOOKUP(H1908,Tabela1[],2,FALSE)*G1908</f>
        <v>0</v>
      </c>
      <c r="J1908" s="6" t="str">
        <f>IFERROR(G1908/VLOOKUP(H1908,Tabela1[],3,FALSE),"")</f>
        <v/>
      </c>
      <c r="K1908" s="11" cm="1">
        <f t="array" ref="K1908">VLOOKUP(MAX(_xlfn._xlws.FILTER(Tabela3[data],Tabela3[data]&lt;=Tabela2[[#This Row],[data]])),Tabela3[],2,FALSE)</f>
        <v>12.5</v>
      </c>
    </row>
    <row r="1909" spans="5:11" x14ac:dyDescent="0.35">
      <c r="E1909" s="4">
        <v>45868</v>
      </c>
      <c r="F1909" s="3">
        <v>1</v>
      </c>
      <c r="G1909" s="3">
        <v>50</v>
      </c>
      <c r="H1909" s="7" t="s">
        <v>74</v>
      </c>
      <c r="I1909" s="5">
        <f>VLOOKUP(H1909,Tabela1[],2,FALSE)*G1909</f>
        <v>0</v>
      </c>
      <c r="J1909" s="6" t="str">
        <f>IFERROR(G1909/VLOOKUP(H1909,Tabela1[],3,FALSE),"")</f>
        <v/>
      </c>
      <c r="K1909" s="11" cm="1">
        <f t="array" ref="K1909">VLOOKUP(MAX(_xlfn._xlws.FILTER(Tabela3[data],Tabela3[data]&lt;=Tabela2[[#This Row],[data]])),Tabela3[],2,FALSE)</f>
        <v>12.5</v>
      </c>
    </row>
    <row r="1910" spans="5:11" x14ac:dyDescent="0.35">
      <c r="E1910" s="4">
        <v>45868</v>
      </c>
      <c r="F1910" s="3">
        <v>1</v>
      </c>
      <c r="G1910" s="3">
        <v>4</v>
      </c>
      <c r="H1910" s="7" t="s">
        <v>98</v>
      </c>
      <c r="I1910" s="5">
        <f>VLOOKUP(H1910,Tabela1[],2,FALSE)*G1910</f>
        <v>0</v>
      </c>
      <c r="J1910" s="6" t="str">
        <f>IFERROR(G1910/VLOOKUP(H1910,Tabela1[],3,FALSE),"")</f>
        <v/>
      </c>
      <c r="K1910" s="11" cm="1">
        <f t="array" ref="K1910">VLOOKUP(MAX(_xlfn._xlws.FILTER(Tabela3[data],Tabela3[data]&lt;=Tabela2[[#This Row],[data]])),Tabela3[],2,FALSE)</f>
        <v>12.5</v>
      </c>
    </row>
    <row r="1911" spans="5:11" x14ac:dyDescent="0.35">
      <c r="E1911" s="4">
        <v>45868</v>
      </c>
      <c r="F1911" s="3">
        <v>1</v>
      </c>
      <c r="G1911" s="3">
        <v>20</v>
      </c>
      <c r="H1911" s="7" t="s">
        <v>47</v>
      </c>
      <c r="I1911" s="5">
        <f>VLOOKUP(H1911,Tabela1[],2,FALSE)*G1911</f>
        <v>0</v>
      </c>
      <c r="J1911" s="6" t="str">
        <f>IFERROR(G1911/VLOOKUP(H1911,Tabela1[],3,FALSE),"")</f>
        <v/>
      </c>
      <c r="K1911" s="11" cm="1">
        <f t="array" ref="K1911">VLOOKUP(MAX(_xlfn._xlws.FILTER(Tabela3[data],Tabela3[data]&lt;=Tabela2[[#This Row],[data]])),Tabela3[],2,FALSE)</f>
        <v>12.5</v>
      </c>
    </row>
    <row r="1912" spans="5:11" x14ac:dyDescent="0.35">
      <c r="E1912" s="4">
        <v>45868</v>
      </c>
      <c r="F1912" s="3">
        <v>2</v>
      </c>
      <c r="G1912" s="3">
        <v>100</v>
      </c>
      <c r="H1912" s="7" t="s">
        <v>101</v>
      </c>
      <c r="I1912" s="5">
        <f>VLOOKUP(H1912,Tabela1[],2,FALSE)*G1912</f>
        <v>0</v>
      </c>
      <c r="J1912" s="6" t="str">
        <f>IFERROR(G1912/VLOOKUP(H1912,Tabela1[],3,FALSE),"")</f>
        <v/>
      </c>
      <c r="K1912" s="11" cm="1">
        <f t="array" ref="K1912">VLOOKUP(MAX(_xlfn._xlws.FILTER(Tabela3[data],Tabela3[data]&lt;=Tabela2[[#This Row],[data]])),Tabela3[],2,FALSE)</f>
        <v>12.5</v>
      </c>
    </row>
    <row r="1913" spans="5:11" x14ac:dyDescent="0.35">
      <c r="E1913" s="4">
        <v>45868</v>
      </c>
      <c r="F1913" s="3">
        <v>2</v>
      </c>
      <c r="G1913" s="3">
        <v>10</v>
      </c>
      <c r="H1913" s="7" t="s">
        <v>73</v>
      </c>
      <c r="I1913" s="5">
        <f>VLOOKUP(H1913,Tabela1[],2,FALSE)*G1913</f>
        <v>0</v>
      </c>
      <c r="J1913" s="6" t="str">
        <f>IFERROR(G1913/VLOOKUP(H1913,Tabela1[],3,FALSE),"")</f>
        <v/>
      </c>
      <c r="K1913" s="11" cm="1">
        <f t="array" ref="K1913">VLOOKUP(MAX(_xlfn._xlws.FILTER(Tabela3[data],Tabela3[data]&lt;=Tabela2[[#This Row],[data]])),Tabela3[],2,FALSE)</f>
        <v>12.5</v>
      </c>
    </row>
    <row r="1914" spans="5:11" x14ac:dyDescent="0.35">
      <c r="E1914" s="4">
        <v>45868</v>
      </c>
      <c r="F1914" s="3">
        <v>2</v>
      </c>
      <c r="G1914" s="3">
        <v>20</v>
      </c>
      <c r="H1914" s="7" t="s">
        <v>73</v>
      </c>
      <c r="I1914" s="5">
        <f>VLOOKUP(H1914,Tabela1[],2,FALSE)*G1914</f>
        <v>0</v>
      </c>
      <c r="J1914" s="6" t="str">
        <f>IFERROR(G1914/VLOOKUP(H1914,Tabela1[],3,FALSE),"")</f>
        <v/>
      </c>
      <c r="K1914" s="11" cm="1">
        <f t="array" ref="K1914">VLOOKUP(MAX(_xlfn._xlws.FILTER(Tabela3[data],Tabela3[data]&lt;=Tabela2[[#This Row],[data]])),Tabela3[],2,FALSE)</f>
        <v>12.5</v>
      </c>
    </row>
    <row r="1915" spans="5:11" x14ac:dyDescent="0.35">
      <c r="E1915" s="4">
        <v>45868</v>
      </c>
      <c r="F1915" s="3">
        <v>2</v>
      </c>
      <c r="G1915" s="3">
        <v>17</v>
      </c>
      <c r="H1915" s="7" t="s">
        <v>110</v>
      </c>
      <c r="I1915" s="5">
        <f>VLOOKUP(H1915,Tabela1[],2,FALSE)*G1915</f>
        <v>0</v>
      </c>
      <c r="J1915" s="6" t="str">
        <f>IFERROR(G1915/VLOOKUP(H1915,Tabela1[],3,FALSE),"")</f>
        <v/>
      </c>
      <c r="K1915" s="11" cm="1">
        <f t="array" ref="K1915">VLOOKUP(MAX(_xlfn._xlws.FILTER(Tabela3[data],Tabela3[data]&lt;=Tabela2[[#This Row],[data]])),Tabela3[],2,FALSE)</f>
        <v>12.5</v>
      </c>
    </row>
    <row r="1916" spans="5:11" x14ac:dyDescent="0.35">
      <c r="E1916" s="4">
        <v>45868</v>
      </c>
      <c r="F1916" s="3">
        <v>3</v>
      </c>
      <c r="G1916" s="3">
        <v>200</v>
      </c>
      <c r="H1916" s="7" t="s">
        <v>74</v>
      </c>
      <c r="I1916" s="5">
        <f>VLOOKUP(H1916,Tabela1[],2,FALSE)*G1916</f>
        <v>0</v>
      </c>
      <c r="J1916" s="6" t="str">
        <f>IFERROR(G1916/VLOOKUP(H1916,Tabela1[],3,FALSE),"")</f>
        <v/>
      </c>
      <c r="K1916" s="11" cm="1">
        <f t="array" ref="K1916">VLOOKUP(MAX(_xlfn._xlws.FILTER(Tabela3[data],Tabela3[data]&lt;=Tabela2[[#This Row],[data]])),Tabela3[],2,FALSE)</f>
        <v>12.5</v>
      </c>
    </row>
    <row r="1917" spans="5:11" x14ac:dyDescent="0.35">
      <c r="E1917" s="4">
        <v>45868</v>
      </c>
      <c r="F1917" s="3">
        <v>3</v>
      </c>
      <c r="G1917" s="3">
        <v>20</v>
      </c>
      <c r="H1917" s="7" t="s">
        <v>73</v>
      </c>
      <c r="I1917" s="5">
        <f>VLOOKUP(H1917,Tabela1[],2,FALSE)*G1917</f>
        <v>0</v>
      </c>
      <c r="J1917" s="6" t="str">
        <f>IFERROR(G1917/VLOOKUP(H1917,Tabela1[],3,FALSE),"")</f>
        <v/>
      </c>
      <c r="K1917" s="11" cm="1">
        <f t="array" ref="K1917">VLOOKUP(MAX(_xlfn._xlws.FILTER(Tabela3[data],Tabela3[data]&lt;=Tabela2[[#This Row],[data]])),Tabela3[],2,FALSE)</f>
        <v>12.5</v>
      </c>
    </row>
    <row r="1918" spans="5:11" x14ac:dyDescent="0.35">
      <c r="E1918" s="4">
        <v>45869</v>
      </c>
      <c r="F1918" s="3">
        <v>2</v>
      </c>
      <c r="G1918" s="3">
        <v>20</v>
      </c>
      <c r="H1918" s="7" t="s">
        <v>73</v>
      </c>
      <c r="I1918" s="5">
        <f>VLOOKUP(H1918,Tabela1[],2,FALSE)*G1918</f>
        <v>0</v>
      </c>
      <c r="J1918" s="6" t="str">
        <f>IFERROR(G1918/VLOOKUP(H1918,Tabela1[],3,FALSE),"")</f>
        <v/>
      </c>
      <c r="K1918" s="11" cm="1">
        <f t="array" ref="K1918">VLOOKUP(MAX(_xlfn._xlws.FILTER(Tabela3[data],Tabela3[data]&lt;=Tabela2[[#This Row],[data]])),Tabela3[],2,FALSE)</f>
        <v>12.5</v>
      </c>
    </row>
    <row r="1919" spans="5:11" x14ac:dyDescent="0.35">
      <c r="E1919" s="4">
        <v>45869</v>
      </c>
      <c r="F1919" s="3">
        <v>2</v>
      </c>
      <c r="G1919" s="3">
        <v>20</v>
      </c>
      <c r="H1919" s="7" t="s">
        <v>73</v>
      </c>
      <c r="I1919" s="5">
        <f>VLOOKUP(H1919,Tabela1[],2,FALSE)*G1919</f>
        <v>0</v>
      </c>
      <c r="J1919" s="6" t="str">
        <f>IFERROR(G1919/VLOOKUP(H1919,Tabela1[],3,FALSE),"")</f>
        <v/>
      </c>
      <c r="K1919" s="11" cm="1">
        <f t="array" ref="K1919">VLOOKUP(MAX(_xlfn._xlws.FILTER(Tabela3[data],Tabela3[data]&lt;=Tabela2[[#This Row],[data]])),Tabela3[],2,FALSE)</f>
        <v>12.5</v>
      </c>
    </row>
    <row r="1920" spans="5:11" x14ac:dyDescent="0.35">
      <c r="E1920" s="4">
        <v>45869</v>
      </c>
      <c r="F1920" s="3">
        <v>2</v>
      </c>
      <c r="G1920" s="3">
        <v>100</v>
      </c>
      <c r="H1920" s="7" t="s">
        <v>103</v>
      </c>
      <c r="I1920" s="5">
        <f>VLOOKUP(H1920,Tabela1[],2,FALSE)*G1920</f>
        <v>0</v>
      </c>
      <c r="J1920" s="6" t="str">
        <f>IFERROR(G1920/VLOOKUP(H1920,Tabela1[],3,FALSE),"")</f>
        <v/>
      </c>
      <c r="K1920" s="11" cm="1">
        <f t="array" ref="K1920">VLOOKUP(MAX(_xlfn._xlws.FILTER(Tabela3[data],Tabela3[data]&lt;=Tabela2[[#This Row],[data]])),Tabela3[],2,FALSE)</f>
        <v>12.5</v>
      </c>
    </row>
    <row r="1921" spans="5:11" x14ac:dyDescent="0.35">
      <c r="E1921" s="4">
        <v>45869</v>
      </c>
      <c r="F1921" s="3">
        <v>2</v>
      </c>
      <c r="G1921" s="3">
        <v>23</v>
      </c>
      <c r="H1921" s="7" t="s">
        <v>73</v>
      </c>
      <c r="I1921" s="5">
        <f>VLOOKUP(H1921,Tabela1[],2,FALSE)*G1921</f>
        <v>0</v>
      </c>
      <c r="J1921" s="6" t="str">
        <f>IFERROR(G1921/VLOOKUP(H1921,Tabela1[],3,FALSE),"")</f>
        <v/>
      </c>
      <c r="K1921" s="11" cm="1">
        <f t="array" ref="K1921">VLOOKUP(MAX(_xlfn._xlws.FILTER(Tabela3[data],Tabela3[data]&lt;=Tabela2[[#This Row],[data]])),Tabela3[],2,FALSE)</f>
        <v>12.5</v>
      </c>
    </row>
    <row r="1922" spans="5:11" x14ac:dyDescent="0.35">
      <c r="E1922" s="4">
        <v>45869</v>
      </c>
      <c r="F1922" s="3">
        <v>3</v>
      </c>
      <c r="G1922" s="3">
        <v>11</v>
      </c>
      <c r="H1922" s="7" t="s">
        <v>91</v>
      </c>
      <c r="I1922" s="5">
        <f>VLOOKUP(H1922,Tabela1[],2,FALSE)*G1922</f>
        <v>0</v>
      </c>
      <c r="J1922" s="6" t="str">
        <f>IFERROR(G1922/VLOOKUP(H1922,Tabela1[],3,FALSE),"")</f>
        <v/>
      </c>
      <c r="K1922" s="11" cm="1">
        <f t="array" ref="K1922">VLOOKUP(MAX(_xlfn._xlws.FILTER(Tabela3[data],Tabela3[data]&lt;=Tabela2[[#This Row],[data]])),Tabela3[],2,FALSE)</f>
        <v>12.5</v>
      </c>
    </row>
    <row r="1923" spans="5:11" x14ac:dyDescent="0.35">
      <c r="E1923" s="4">
        <v>45869</v>
      </c>
      <c r="F1923" s="3">
        <v>3</v>
      </c>
      <c r="G1923" s="3">
        <v>163</v>
      </c>
      <c r="H1923" s="7" t="s">
        <v>74</v>
      </c>
      <c r="I1923" s="5">
        <f>VLOOKUP(H1923,Tabela1[],2,FALSE)*G1923</f>
        <v>0</v>
      </c>
      <c r="J1923" s="6" t="str">
        <f>IFERROR(G1923/VLOOKUP(H1923,Tabela1[],3,FALSE),"")</f>
        <v/>
      </c>
      <c r="K1923" s="11" cm="1">
        <f t="array" ref="K1923">VLOOKUP(MAX(_xlfn._xlws.FILTER(Tabela3[data],Tabela3[data]&lt;=Tabela2[[#This Row],[data]])),Tabela3[],2,FALSE)</f>
        <v>12.5</v>
      </c>
    </row>
    <row r="1924" spans="5:11" x14ac:dyDescent="0.35">
      <c r="E1924" s="4">
        <v>45869</v>
      </c>
      <c r="F1924" s="3">
        <v>3</v>
      </c>
      <c r="G1924" s="3">
        <v>27</v>
      </c>
      <c r="H1924" s="7" t="s">
        <v>73</v>
      </c>
      <c r="I1924" s="5">
        <f>VLOOKUP(H1924,Tabela1[],2,FALSE)*G1924</f>
        <v>0</v>
      </c>
      <c r="J1924" s="6" t="str">
        <f>IFERROR(G1924/VLOOKUP(H1924,Tabela1[],3,FALSE),"")</f>
        <v/>
      </c>
      <c r="K1924" s="11" cm="1">
        <f t="array" ref="K1924">VLOOKUP(MAX(_xlfn._xlws.FILTER(Tabela3[data],Tabela3[data]&lt;=Tabela2[[#This Row],[data]])),Tabela3[],2,FALSE)</f>
        <v>12.5</v>
      </c>
    </row>
    <row r="1925" spans="5:11" x14ac:dyDescent="0.35">
      <c r="E1925" s="4">
        <v>45870</v>
      </c>
      <c r="F1925" s="3">
        <v>1</v>
      </c>
      <c r="G1925" s="3">
        <v>200</v>
      </c>
      <c r="H1925" s="7" t="s">
        <v>105</v>
      </c>
      <c r="I1925" s="5">
        <f>VLOOKUP(H1925,Tabela1[],2,FALSE)*G1925</f>
        <v>0</v>
      </c>
      <c r="J1925" s="6" t="str">
        <f>IFERROR(G1925/VLOOKUP(H1925,Tabela1[],3,FALSE),"")</f>
        <v/>
      </c>
      <c r="K1925" s="11" cm="1">
        <f t="array" ref="K1925">VLOOKUP(MAX(_xlfn._xlws.FILTER(Tabela3[data],Tabela3[data]&lt;=Tabela2[[#This Row],[data]])),Tabela3[],2,FALSE)</f>
        <v>12.5</v>
      </c>
    </row>
    <row r="1926" spans="5:11" x14ac:dyDescent="0.35">
      <c r="E1926" s="4">
        <v>45870</v>
      </c>
      <c r="F1926" s="3">
        <v>1</v>
      </c>
      <c r="G1926" s="3">
        <v>4</v>
      </c>
      <c r="H1926" s="7" t="s">
        <v>98</v>
      </c>
      <c r="I1926" s="5">
        <f>VLOOKUP(H1926,Tabela1[],2,FALSE)*G1926</f>
        <v>0</v>
      </c>
      <c r="J1926" s="6" t="str">
        <f>IFERROR(G1926/VLOOKUP(H1926,Tabela1[],3,FALSE),"")</f>
        <v/>
      </c>
      <c r="K1926" s="11" cm="1">
        <f t="array" ref="K1926">VLOOKUP(MAX(_xlfn._xlws.FILTER(Tabela3[data],Tabela3[data]&lt;=Tabela2[[#This Row],[data]])),Tabela3[],2,FALSE)</f>
        <v>12.5</v>
      </c>
    </row>
    <row r="1927" spans="5:11" x14ac:dyDescent="0.35">
      <c r="E1927" s="4">
        <v>45870</v>
      </c>
      <c r="F1927" s="3">
        <v>2</v>
      </c>
      <c r="G1927" s="3">
        <v>58</v>
      </c>
      <c r="H1927" s="7" t="s">
        <v>94</v>
      </c>
      <c r="I1927" s="5">
        <f>VLOOKUP(H1927,Tabela1[],2,FALSE)*G1927</f>
        <v>0</v>
      </c>
      <c r="J1927" s="6" t="str">
        <f>IFERROR(G1927/VLOOKUP(H1927,Tabela1[],3,FALSE),"")</f>
        <v/>
      </c>
      <c r="K1927" s="11" cm="1">
        <f t="array" ref="K1927">VLOOKUP(MAX(_xlfn._xlws.FILTER(Tabela3[data],Tabela3[data]&lt;=Tabela2[[#This Row],[data]])),Tabela3[],2,FALSE)</f>
        <v>12.5</v>
      </c>
    </row>
    <row r="1928" spans="5:11" x14ac:dyDescent="0.35">
      <c r="E1928" s="4">
        <v>45870</v>
      </c>
      <c r="F1928" s="3">
        <v>3</v>
      </c>
      <c r="G1928" s="3">
        <v>100</v>
      </c>
      <c r="H1928" s="7" t="s">
        <v>103</v>
      </c>
      <c r="I1928" s="5">
        <f>VLOOKUP(H1928,Tabela1[],2,FALSE)*G1928</f>
        <v>0</v>
      </c>
      <c r="J1928" s="6" t="str">
        <f>IFERROR(G1928/VLOOKUP(H1928,Tabela1[],3,FALSE),"")</f>
        <v/>
      </c>
      <c r="K1928" s="11" cm="1">
        <f t="array" ref="K1928">VLOOKUP(MAX(_xlfn._xlws.FILTER(Tabela3[data],Tabela3[data]&lt;=Tabela2[[#This Row],[data]])),Tabela3[],2,FALSE)</f>
        <v>12.5</v>
      </c>
    </row>
    <row r="1929" spans="5:11" x14ac:dyDescent="0.35">
      <c r="E1929" s="4">
        <v>45870</v>
      </c>
      <c r="F1929" s="3">
        <v>3</v>
      </c>
      <c r="G1929" s="3">
        <v>41</v>
      </c>
      <c r="H1929" s="7" t="s">
        <v>66</v>
      </c>
      <c r="I1929" s="5">
        <f>VLOOKUP(H1929,Tabela1[],2,FALSE)*G1929</f>
        <v>0</v>
      </c>
      <c r="J1929" s="6" t="str">
        <f>IFERROR(G1929/VLOOKUP(H1929,Tabela1[],3,FALSE),"")</f>
        <v/>
      </c>
      <c r="K1929" s="11" cm="1">
        <f t="array" ref="K1929">VLOOKUP(MAX(_xlfn._xlws.FILTER(Tabela3[data],Tabela3[data]&lt;=Tabela2[[#This Row],[data]])),Tabela3[],2,FALSE)</f>
        <v>12.5</v>
      </c>
    </row>
    <row r="1930" spans="5:11" x14ac:dyDescent="0.35">
      <c r="E1930" s="4">
        <v>45870</v>
      </c>
      <c r="F1930" s="3">
        <v>3</v>
      </c>
      <c r="G1930" s="3">
        <v>100</v>
      </c>
      <c r="H1930" s="7" t="s">
        <v>105</v>
      </c>
      <c r="I1930" s="5">
        <f>VLOOKUP(H1930,Tabela1[],2,FALSE)*G1930</f>
        <v>0</v>
      </c>
      <c r="J1930" s="6" t="str">
        <f>IFERROR(G1930/VLOOKUP(H1930,Tabela1[],3,FALSE),"")</f>
        <v/>
      </c>
      <c r="K1930" s="11" cm="1">
        <f t="array" ref="K1930">VLOOKUP(MAX(_xlfn._xlws.FILTER(Tabela3[data],Tabela3[data]&lt;=Tabela2[[#This Row],[data]])),Tabela3[],2,FALSE)</f>
        <v>12.5</v>
      </c>
    </row>
    <row r="1931" spans="5:11" x14ac:dyDescent="0.35">
      <c r="E1931" s="4">
        <v>45871</v>
      </c>
      <c r="F1931" s="3">
        <v>1</v>
      </c>
      <c r="G1931" s="3">
        <v>108</v>
      </c>
      <c r="H1931" s="7" t="s">
        <v>105</v>
      </c>
      <c r="I1931" s="5">
        <f>VLOOKUP(H1931,Tabela1[],2,FALSE)*G1931</f>
        <v>0</v>
      </c>
      <c r="J1931" s="6" t="str">
        <f>IFERROR(G1931/VLOOKUP(H1931,Tabela1[],3,FALSE),"")</f>
        <v/>
      </c>
      <c r="K1931" s="11" cm="1">
        <f t="array" ref="K1931">VLOOKUP(MAX(_xlfn._xlws.FILTER(Tabela3[data],Tabela3[data]&lt;=Tabela2[[#This Row],[data]])),Tabela3[],2,FALSE)</f>
        <v>12.5</v>
      </c>
    </row>
    <row r="1932" spans="5:11" x14ac:dyDescent="0.35">
      <c r="E1932" s="4">
        <v>45871</v>
      </c>
      <c r="F1932" s="3">
        <v>1</v>
      </c>
      <c r="G1932" s="3">
        <v>10</v>
      </c>
      <c r="H1932" s="7" t="s">
        <v>54</v>
      </c>
      <c r="I1932" s="5">
        <f>VLOOKUP(H1932,Tabela1[],2,FALSE)*G1932</f>
        <v>0</v>
      </c>
      <c r="J1932" s="6" t="str">
        <f>IFERROR(G1932/VLOOKUP(H1932,Tabela1[],3,FALSE),"")</f>
        <v/>
      </c>
      <c r="K1932" s="11" cm="1">
        <f t="array" ref="K1932">VLOOKUP(MAX(_xlfn._xlws.FILTER(Tabela3[data],Tabela3[data]&lt;=Tabela2[[#This Row],[data]])),Tabela3[],2,FALSE)</f>
        <v>12.5</v>
      </c>
    </row>
    <row r="1933" spans="5:11" x14ac:dyDescent="0.35">
      <c r="E1933" s="4">
        <v>45871</v>
      </c>
      <c r="F1933" s="3">
        <v>2</v>
      </c>
      <c r="G1933" s="3">
        <v>17</v>
      </c>
      <c r="H1933" s="7" t="s">
        <v>42</v>
      </c>
      <c r="I1933" s="5">
        <f>VLOOKUP(H1933,Tabela1[],2,FALSE)*G1933</f>
        <v>0</v>
      </c>
      <c r="J1933" s="6" t="str">
        <f>IFERROR(G1933/VLOOKUP(H1933,Tabela1[],3,FALSE),"")</f>
        <v/>
      </c>
      <c r="K1933" s="11" cm="1">
        <f t="array" ref="K1933">VLOOKUP(MAX(_xlfn._xlws.FILTER(Tabela3[data],Tabela3[data]&lt;=Tabela2[[#This Row],[data]])),Tabela3[],2,FALSE)</f>
        <v>12.5</v>
      </c>
    </row>
    <row r="1934" spans="5:11" x14ac:dyDescent="0.35">
      <c r="E1934" s="4">
        <v>45871</v>
      </c>
      <c r="F1934" s="3">
        <v>2</v>
      </c>
      <c r="G1934" s="3">
        <v>30</v>
      </c>
      <c r="H1934" s="7" t="s">
        <v>83</v>
      </c>
      <c r="I1934" s="5">
        <f>VLOOKUP(H1934,Tabela1[],2,FALSE)*G1934</f>
        <v>0</v>
      </c>
      <c r="J1934" s="6" t="str">
        <f>IFERROR(G1934/VLOOKUP(H1934,Tabela1[],3,FALSE),"")</f>
        <v/>
      </c>
      <c r="K1934" s="11" cm="1">
        <f t="array" ref="K1934">VLOOKUP(MAX(_xlfn._xlws.FILTER(Tabela3[data],Tabela3[data]&lt;=Tabela2[[#This Row],[data]])),Tabela3[],2,FALSE)</f>
        <v>12.5</v>
      </c>
    </row>
    <row r="1935" spans="5:11" x14ac:dyDescent="0.35">
      <c r="E1935" s="4">
        <v>45871</v>
      </c>
      <c r="F1935" s="3">
        <v>2</v>
      </c>
      <c r="G1935" s="3">
        <v>11</v>
      </c>
      <c r="H1935" s="7" t="s">
        <v>91</v>
      </c>
      <c r="I1935" s="5">
        <f>VLOOKUP(H1935,Tabela1[],2,FALSE)*G1935</f>
        <v>0</v>
      </c>
      <c r="J1935" s="6" t="str">
        <f>IFERROR(G1935/VLOOKUP(H1935,Tabela1[],3,FALSE),"")</f>
        <v/>
      </c>
      <c r="K1935" s="11" cm="1">
        <f t="array" ref="K1935">VLOOKUP(MAX(_xlfn._xlws.FILTER(Tabela3[data],Tabela3[data]&lt;=Tabela2[[#This Row],[data]])),Tabela3[],2,FALSE)</f>
        <v>12.5</v>
      </c>
    </row>
    <row r="1936" spans="5:11" x14ac:dyDescent="0.35">
      <c r="E1936" s="4">
        <v>45871</v>
      </c>
      <c r="F1936" s="3">
        <v>2</v>
      </c>
      <c r="G1936" s="3">
        <v>17</v>
      </c>
      <c r="H1936" s="7" t="s">
        <v>42</v>
      </c>
      <c r="I1936" s="5">
        <f>VLOOKUP(H1936,Tabela1[],2,FALSE)*G1936</f>
        <v>0</v>
      </c>
      <c r="J1936" s="6" t="str">
        <f>IFERROR(G1936/VLOOKUP(H1936,Tabela1[],3,FALSE),"")</f>
        <v/>
      </c>
      <c r="K1936" s="11" cm="1">
        <f t="array" ref="K1936">VLOOKUP(MAX(_xlfn._xlws.FILTER(Tabela3[data],Tabela3[data]&lt;=Tabela2[[#This Row],[data]])),Tabela3[],2,FALSE)</f>
        <v>12.5</v>
      </c>
    </row>
    <row r="1937" spans="5:11" x14ac:dyDescent="0.35">
      <c r="E1937" s="4">
        <v>45871</v>
      </c>
      <c r="F1937" s="3">
        <v>2</v>
      </c>
      <c r="G1937" s="3">
        <v>15</v>
      </c>
      <c r="H1937" s="7" t="s">
        <v>83</v>
      </c>
      <c r="I1937" s="5">
        <f>VLOOKUP(H1937,Tabela1[],2,FALSE)*G1937</f>
        <v>0</v>
      </c>
      <c r="J1937" s="6" t="str">
        <f>IFERROR(G1937/VLOOKUP(H1937,Tabela1[],3,FALSE),"")</f>
        <v/>
      </c>
      <c r="K1937" s="11" cm="1">
        <f t="array" ref="K1937">VLOOKUP(MAX(_xlfn._xlws.FILTER(Tabela3[data],Tabela3[data]&lt;=Tabela2[[#This Row],[data]])),Tabela3[],2,FALSE)</f>
        <v>12.5</v>
      </c>
    </row>
    <row r="1938" spans="5:11" x14ac:dyDescent="0.35">
      <c r="E1938" s="4">
        <v>45871</v>
      </c>
      <c r="F1938" s="3">
        <v>3</v>
      </c>
      <c r="G1938" s="3">
        <v>100</v>
      </c>
      <c r="H1938" s="7" t="s">
        <v>101</v>
      </c>
      <c r="I1938" s="5">
        <f>VLOOKUP(H1938,Tabela1[],2,FALSE)*G1938</f>
        <v>0</v>
      </c>
      <c r="J1938" s="6" t="str">
        <f>IFERROR(G1938/VLOOKUP(H1938,Tabela1[],3,FALSE),"")</f>
        <v/>
      </c>
      <c r="K1938" s="11" cm="1">
        <f t="array" ref="K1938">VLOOKUP(MAX(_xlfn._xlws.FILTER(Tabela3[data],Tabela3[data]&lt;=Tabela2[[#This Row],[data]])),Tabela3[],2,FALSE)</f>
        <v>12.5</v>
      </c>
    </row>
    <row r="1939" spans="5:11" x14ac:dyDescent="0.35">
      <c r="E1939" s="4">
        <v>45872</v>
      </c>
      <c r="F1939" s="3">
        <v>1</v>
      </c>
      <c r="G1939" s="3">
        <v>44</v>
      </c>
      <c r="H1939" s="7" t="s">
        <v>23</v>
      </c>
      <c r="I1939" s="5">
        <f>VLOOKUP(H1939,Tabela1[],2,FALSE)*G1939</f>
        <v>0</v>
      </c>
      <c r="J1939" s="6">
        <f>IFERROR(G1939/VLOOKUP(H1939,Tabela1[],3,FALSE),"")</f>
        <v>0.21382289416846653</v>
      </c>
      <c r="K1939" s="11" cm="1">
        <f t="array" ref="K1939">VLOOKUP(MAX(_xlfn._xlws.FILTER(Tabela3[data],Tabela3[data]&lt;=Tabela2[[#This Row],[data]])),Tabela3[],2,FALSE)</f>
        <v>12.5</v>
      </c>
    </row>
    <row r="1940" spans="5:11" x14ac:dyDescent="0.35">
      <c r="E1940" s="4">
        <v>45872</v>
      </c>
      <c r="F1940" s="3">
        <v>2</v>
      </c>
      <c r="G1940" s="3">
        <v>25</v>
      </c>
      <c r="H1940" s="7" t="s">
        <v>110</v>
      </c>
      <c r="I1940" s="5">
        <f>VLOOKUP(H1940,Tabela1[],2,FALSE)*G1940</f>
        <v>0</v>
      </c>
      <c r="J1940" s="6" t="str">
        <f>IFERROR(G1940/VLOOKUP(H1940,Tabela1[],3,FALSE),"")</f>
        <v/>
      </c>
      <c r="K1940" s="11" cm="1">
        <f t="array" ref="K1940">VLOOKUP(MAX(_xlfn._xlws.FILTER(Tabela3[data],Tabela3[data]&lt;=Tabela2[[#This Row],[data]])),Tabela3[],2,FALSE)</f>
        <v>12.5</v>
      </c>
    </row>
    <row r="1941" spans="5:11" x14ac:dyDescent="0.35">
      <c r="E1941" s="4">
        <v>45872</v>
      </c>
      <c r="F1941" s="3">
        <v>2</v>
      </c>
      <c r="G1941" s="3">
        <v>80</v>
      </c>
      <c r="H1941" s="7" t="s">
        <v>8</v>
      </c>
      <c r="I1941" s="5">
        <f>VLOOKUP(H1941,Tabela1[],2,FALSE)*G1941</f>
        <v>305.2</v>
      </c>
      <c r="J1941" s="6">
        <f>IFERROR(G1941/VLOOKUP(H1941,Tabela1[],3,FALSE),"")</f>
        <v>1.0540184453227932</v>
      </c>
      <c r="K1941" s="11" cm="1">
        <f t="array" ref="K1941">VLOOKUP(MAX(_xlfn._xlws.FILTER(Tabela3[data],Tabela3[data]&lt;=Tabela2[[#This Row],[data]])),Tabela3[],2,FALSE)</f>
        <v>12.5</v>
      </c>
    </row>
    <row r="1942" spans="5:11" x14ac:dyDescent="0.35">
      <c r="E1942" s="4">
        <v>45872</v>
      </c>
      <c r="F1942" s="3">
        <v>2</v>
      </c>
      <c r="G1942" s="3">
        <v>35</v>
      </c>
      <c r="H1942" s="7" t="s">
        <v>110</v>
      </c>
      <c r="I1942" s="5">
        <f>VLOOKUP(H1942,Tabela1[],2,FALSE)*G1942</f>
        <v>0</v>
      </c>
      <c r="J1942" s="6" t="str">
        <f>IFERROR(G1942/VLOOKUP(H1942,Tabela1[],3,FALSE),"")</f>
        <v/>
      </c>
      <c r="K1942" s="11" cm="1">
        <f t="array" ref="K1942">VLOOKUP(MAX(_xlfn._xlws.FILTER(Tabela3[data],Tabela3[data]&lt;=Tabela2[[#This Row],[data]])),Tabela3[],2,FALSE)</f>
        <v>12.5</v>
      </c>
    </row>
    <row r="1943" spans="5:11" x14ac:dyDescent="0.35">
      <c r="E1943" s="4">
        <v>45872</v>
      </c>
      <c r="F1943" s="3">
        <v>2</v>
      </c>
      <c r="G1943" s="3">
        <v>8</v>
      </c>
      <c r="H1943" s="7" t="s">
        <v>97</v>
      </c>
      <c r="I1943" s="5">
        <f>VLOOKUP(H1943,Tabela1[],2,FALSE)*G1943</f>
        <v>0</v>
      </c>
      <c r="J1943" s="6" t="str">
        <f>IFERROR(G1943/VLOOKUP(H1943,Tabela1[],3,FALSE),"")</f>
        <v/>
      </c>
      <c r="K1943" s="11" cm="1">
        <f t="array" ref="K1943">VLOOKUP(MAX(_xlfn._xlws.FILTER(Tabela3[data],Tabela3[data]&lt;=Tabela2[[#This Row],[data]])),Tabela3[],2,FALSE)</f>
        <v>12.5</v>
      </c>
    </row>
    <row r="1944" spans="5:11" x14ac:dyDescent="0.35">
      <c r="E1944" s="4">
        <v>45872</v>
      </c>
      <c r="F1944" s="3">
        <v>2</v>
      </c>
      <c r="G1944" s="3">
        <v>20</v>
      </c>
      <c r="H1944" s="7" t="s">
        <v>110</v>
      </c>
      <c r="I1944" s="5">
        <f>VLOOKUP(H1944,Tabela1[],2,FALSE)*G1944</f>
        <v>0</v>
      </c>
      <c r="J1944" s="6" t="str">
        <f>IFERROR(G1944/VLOOKUP(H1944,Tabela1[],3,FALSE),"")</f>
        <v/>
      </c>
      <c r="K1944" s="11" cm="1">
        <f t="array" ref="K1944">VLOOKUP(MAX(_xlfn._xlws.FILTER(Tabela3[data],Tabela3[data]&lt;=Tabela2[[#This Row],[data]])),Tabela3[],2,FALSE)</f>
        <v>12.5</v>
      </c>
    </row>
    <row r="1945" spans="5:11" x14ac:dyDescent="0.35">
      <c r="E1945" s="4">
        <v>45872</v>
      </c>
      <c r="F1945" s="3">
        <v>3</v>
      </c>
      <c r="G1945" s="3">
        <v>80</v>
      </c>
      <c r="H1945" s="7" t="s">
        <v>8</v>
      </c>
      <c r="I1945" s="5">
        <f>VLOOKUP(H1945,Tabela1[],2,FALSE)*G1945</f>
        <v>305.2</v>
      </c>
      <c r="J1945" s="6">
        <f>IFERROR(G1945/VLOOKUP(H1945,Tabela1[],3,FALSE),"")</f>
        <v>1.0540184453227932</v>
      </c>
      <c r="K1945" s="11" cm="1">
        <f t="array" ref="K1945">VLOOKUP(MAX(_xlfn._xlws.FILTER(Tabela3[data],Tabela3[data]&lt;=Tabela2[[#This Row],[data]])),Tabela3[],2,FALSE)</f>
        <v>12.5</v>
      </c>
    </row>
    <row r="1946" spans="5:11" x14ac:dyDescent="0.35">
      <c r="E1946" s="4">
        <v>45872</v>
      </c>
      <c r="F1946" s="3">
        <v>3</v>
      </c>
      <c r="G1946" s="3">
        <v>136</v>
      </c>
      <c r="H1946" s="7" t="s">
        <v>23</v>
      </c>
      <c r="I1946" s="5">
        <f>VLOOKUP(H1946,Tabela1[],2,FALSE)*G1946</f>
        <v>0</v>
      </c>
      <c r="J1946" s="6">
        <f>IFERROR(G1946/VLOOKUP(H1946,Tabela1[],3,FALSE),"")</f>
        <v>0.66090712742980562</v>
      </c>
      <c r="K1946" s="11" cm="1">
        <f t="array" ref="K1946">VLOOKUP(MAX(_xlfn._xlws.FILTER(Tabela3[data],Tabela3[data]&lt;=Tabela2[[#This Row],[data]])),Tabela3[],2,FALSE)</f>
        <v>12.5</v>
      </c>
    </row>
    <row r="1947" spans="5:11" x14ac:dyDescent="0.35">
      <c r="E1947" s="4">
        <v>45872</v>
      </c>
      <c r="F1947" s="3">
        <v>3</v>
      </c>
      <c r="G1947" s="3">
        <v>20</v>
      </c>
      <c r="H1947" s="7" t="s">
        <v>110</v>
      </c>
      <c r="I1947" s="5">
        <f>VLOOKUP(H1947,Tabela1[],2,FALSE)*G1947</f>
        <v>0</v>
      </c>
      <c r="J1947" s="6" t="str">
        <f>IFERROR(G1947/VLOOKUP(H1947,Tabela1[],3,FALSE),"")</f>
        <v/>
      </c>
      <c r="K1947" s="11" cm="1">
        <f t="array" ref="K1947">VLOOKUP(MAX(_xlfn._xlws.FILTER(Tabela3[data],Tabela3[data]&lt;=Tabela2[[#This Row],[data]])),Tabela3[],2,FALSE)</f>
        <v>12.5</v>
      </c>
    </row>
    <row r="1948" spans="5:11" x14ac:dyDescent="0.35">
      <c r="E1948" s="4">
        <v>45873</v>
      </c>
      <c r="F1948" s="3">
        <v>2</v>
      </c>
      <c r="G1948" s="3">
        <v>70</v>
      </c>
      <c r="H1948" s="7" t="s">
        <v>8</v>
      </c>
      <c r="I1948" s="5">
        <f>VLOOKUP(H1948,Tabela1[],2,FALSE)*G1948</f>
        <v>267.05</v>
      </c>
      <c r="J1948" s="6">
        <f>IFERROR(G1948/VLOOKUP(H1948,Tabela1[],3,FALSE),"")</f>
        <v>0.92226613965744408</v>
      </c>
      <c r="K1948" s="11" cm="1">
        <f t="array" ref="K1948">VLOOKUP(MAX(_xlfn._xlws.FILTER(Tabela3[data],Tabela3[data]&lt;=Tabela2[[#This Row],[data]])),Tabela3[],2,FALSE)</f>
        <v>12.5</v>
      </c>
    </row>
    <row r="1949" spans="5:11" x14ac:dyDescent="0.35">
      <c r="E1949" s="4">
        <v>45873</v>
      </c>
      <c r="F1949" s="3">
        <v>2</v>
      </c>
      <c r="G1949" s="3">
        <v>61</v>
      </c>
      <c r="H1949" s="7" t="s">
        <v>43</v>
      </c>
      <c r="I1949" s="5">
        <f>VLOOKUP(H1949,Tabela1[],2,FALSE)*G1949</f>
        <v>0</v>
      </c>
      <c r="J1949" s="6" t="str">
        <f>IFERROR(G1949/VLOOKUP(H1949,Tabela1[],3,FALSE),"")</f>
        <v/>
      </c>
      <c r="K1949" s="11" cm="1">
        <f t="array" ref="K1949">VLOOKUP(MAX(_xlfn._xlws.FILTER(Tabela3[data],Tabela3[data]&lt;=Tabela2[[#This Row],[data]])),Tabela3[],2,FALSE)</f>
        <v>12.5</v>
      </c>
    </row>
    <row r="1950" spans="5:11" x14ac:dyDescent="0.35">
      <c r="E1950" s="4">
        <v>45873</v>
      </c>
      <c r="F1950" s="3">
        <v>2</v>
      </c>
      <c r="G1950" s="3">
        <v>20</v>
      </c>
      <c r="H1950" s="7" t="s">
        <v>43</v>
      </c>
      <c r="I1950" s="5">
        <f>VLOOKUP(H1950,Tabela1[],2,FALSE)*G1950</f>
        <v>0</v>
      </c>
      <c r="J1950" s="6" t="str">
        <f>IFERROR(G1950/VLOOKUP(H1950,Tabela1[],3,FALSE),"")</f>
        <v/>
      </c>
      <c r="K1950" s="11" cm="1">
        <f t="array" ref="K1950">VLOOKUP(MAX(_xlfn._xlws.FILTER(Tabela3[data],Tabela3[data]&lt;=Tabela2[[#This Row],[data]])),Tabela3[],2,FALSE)</f>
        <v>12.5</v>
      </c>
    </row>
    <row r="1951" spans="5:11" x14ac:dyDescent="0.35">
      <c r="E1951" s="4">
        <v>45873</v>
      </c>
      <c r="F1951" s="3">
        <v>3</v>
      </c>
      <c r="G1951" s="3">
        <v>20</v>
      </c>
      <c r="H1951" s="7" t="s">
        <v>43</v>
      </c>
      <c r="I1951" s="5">
        <f>VLOOKUP(H1951,Tabela1[],2,FALSE)*G1951</f>
        <v>0</v>
      </c>
      <c r="J1951" s="6" t="str">
        <f>IFERROR(G1951/VLOOKUP(H1951,Tabela1[],3,FALSE),"")</f>
        <v/>
      </c>
      <c r="K1951" s="11" cm="1">
        <f t="array" ref="K1951">VLOOKUP(MAX(_xlfn._xlws.FILTER(Tabela3[data],Tabela3[data]&lt;=Tabela2[[#This Row],[data]])),Tabela3[],2,FALSE)</f>
        <v>12.5</v>
      </c>
    </row>
    <row r="1952" spans="5:11" x14ac:dyDescent="0.35">
      <c r="E1952" s="4">
        <v>45873</v>
      </c>
      <c r="F1952" s="3">
        <v>3</v>
      </c>
      <c r="G1952" s="3">
        <v>230</v>
      </c>
      <c r="H1952" s="7" t="s">
        <v>23</v>
      </c>
      <c r="I1952" s="5">
        <f>VLOOKUP(H1952,Tabela1[],2,FALSE)*G1952</f>
        <v>0</v>
      </c>
      <c r="J1952" s="6">
        <f>IFERROR(G1952/VLOOKUP(H1952,Tabela1[],3,FALSE),"")</f>
        <v>1.1177105831533478</v>
      </c>
      <c r="K1952" s="11" cm="1">
        <f t="array" ref="K1952">VLOOKUP(MAX(_xlfn._xlws.FILTER(Tabela3[data],Tabela3[data]&lt;=Tabela2[[#This Row],[data]])),Tabela3[],2,FALSE)</f>
        <v>12.5</v>
      </c>
    </row>
    <row r="1953" spans="5:11" x14ac:dyDescent="0.35">
      <c r="E1953" s="4">
        <v>45873</v>
      </c>
      <c r="F1953" s="3">
        <v>3</v>
      </c>
      <c r="G1953" s="3">
        <v>28</v>
      </c>
      <c r="H1953" s="7" t="s">
        <v>43</v>
      </c>
      <c r="I1953" s="5">
        <f>VLOOKUP(H1953,Tabela1[],2,FALSE)*G1953</f>
        <v>0</v>
      </c>
      <c r="J1953" s="6" t="str">
        <f>IFERROR(G1953/VLOOKUP(H1953,Tabela1[],3,FALSE),"")</f>
        <v/>
      </c>
      <c r="K1953" s="11" cm="1">
        <f t="array" ref="K1953">VLOOKUP(MAX(_xlfn._xlws.FILTER(Tabela3[data],Tabela3[data]&lt;=Tabela2[[#This Row],[data]])),Tabela3[],2,FALSE)</f>
        <v>12.5</v>
      </c>
    </row>
    <row r="1954" spans="5:11" x14ac:dyDescent="0.35">
      <c r="E1954" s="4">
        <v>45874</v>
      </c>
      <c r="F1954" s="3">
        <v>1</v>
      </c>
      <c r="G1954" s="3">
        <v>58</v>
      </c>
      <c r="H1954" s="7" t="s">
        <v>108</v>
      </c>
      <c r="I1954" s="5">
        <f>VLOOKUP(H1954,Tabela1[],2,FALSE)*G1954</f>
        <v>0</v>
      </c>
      <c r="J1954" s="6" t="str">
        <f>IFERROR(G1954/VLOOKUP(H1954,Tabela1[],3,FALSE),"")</f>
        <v/>
      </c>
      <c r="K1954" s="11" cm="1">
        <f t="array" ref="K1954">VLOOKUP(MAX(_xlfn._xlws.FILTER(Tabela3[data],Tabela3[data]&lt;=Tabela2[[#This Row],[data]])),Tabela3[],2,FALSE)</f>
        <v>12.5</v>
      </c>
    </row>
    <row r="1955" spans="5:11" x14ac:dyDescent="0.35">
      <c r="E1955" s="4">
        <v>45874</v>
      </c>
      <c r="F1955" s="3">
        <v>1</v>
      </c>
      <c r="G1955" s="3">
        <v>50</v>
      </c>
      <c r="H1955" s="7" t="s">
        <v>54</v>
      </c>
      <c r="I1955" s="5">
        <f>VLOOKUP(H1955,Tabela1[],2,FALSE)*G1955</f>
        <v>0</v>
      </c>
      <c r="J1955" s="6" t="str">
        <f>IFERROR(G1955/VLOOKUP(H1955,Tabela1[],3,FALSE),"")</f>
        <v/>
      </c>
      <c r="K1955" s="11" cm="1">
        <f t="array" ref="K1955">VLOOKUP(MAX(_xlfn._xlws.FILTER(Tabela3[data],Tabela3[data]&lt;=Tabela2[[#This Row],[data]])),Tabela3[],2,FALSE)</f>
        <v>12.5</v>
      </c>
    </row>
    <row r="1956" spans="5:11" x14ac:dyDescent="0.35">
      <c r="E1956" s="4">
        <v>45874</v>
      </c>
      <c r="F1956" s="3">
        <v>2</v>
      </c>
      <c r="G1956" s="3">
        <v>15</v>
      </c>
      <c r="H1956" s="7" t="s">
        <v>110</v>
      </c>
      <c r="I1956" s="5">
        <f>VLOOKUP(H1956,Tabela1[],2,FALSE)*G1956</f>
        <v>0</v>
      </c>
      <c r="J1956" s="6" t="str">
        <f>IFERROR(G1956/VLOOKUP(H1956,Tabela1[],3,FALSE),"")</f>
        <v/>
      </c>
      <c r="K1956" s="11" cm="1">
        <f t="array" ref="K1956">VLOOKUP(MAX(_xlfn._xlws.FILTER(Tabela3[data],Tabela3[data]&lt;=Tabela2[[#This Row],[data]])),Tabela3[],2,FALSE)</f>
        <v>12.5</v>
      </c>
    </row>
    <row r="1957" spans="5:11" x14ac:dyDescent="0.35">
      <c r="E1957" s="4">
        <v>45874</v>
      </c>
      <c r="F1957" s="3">
        <v>2</v>
      </c>
      <c r="G1957" s="3">
        <v>70</v>
      </c>
      <c r="H1957" s="7" t="s">
        <v>100</v>
      </c>
      <c r="I1957" s="5">
        <f>VLOOKUP(H1957,Tabela1[],2,FALSE)*G1957</f>
        <v>0</v>
      </c>
      <c r="J1957" s="6" t="str">
        <f>IFERROR(G1957/VLOOKUP(H1957,Tabela1[],3,FALSE),"")</f>
        <v/>
      </c>
      <c r="K1957" s="11" cm="1">
        <f t="array" ref="K1957">VLOOKUP(MAX(_xlfn._xlws.FILTER(Tabela3[data],Tabela3[data]&lt;=Tabela2[[#This Row],[data]])),Tabela3[],2,FALSE)</f>
        <v>12.5</v>
      </c>
    </row>
    <row r="1958" spans="5:11" x14ac:dyDescent="0.35">
      <c r="E1958" s="4">
        <v>45874</v>
      </c>
      <c r="F1958" s="3">
        <v>2</v>
      </c>
      <c r="G1958" s="3">
        <v>12</v>
      </c>
      <c r="H1958" s="7" t="s">
        <v>109</v>
      </c>
      <c r="I1958" s="5">
        <f>VLOOKUP(H1958,Tabela1[],2,FALSE)*G1958</f>
        <v>0</v>
      </c>
      <c r="J1958" s="6" t="str">
        <f>IFERROR(G1958/VLOOKUP(H1958,Tabela1[],3,FALSE),"")</f>
        <v/>
      </c>
      <c r="K1958" s="11" cm="1">
        <f t="array" ref="K1958">VLOOKUP(MAX(_xlfn._xlws.FILTER(Tabela3[data],Tabela3[data]&lt;=Tabela2[[#This Row],[data]])),Tabela3[],2,FALSE)</f>
        <v>12.5</v>
      </c>
    </row>
    <row r="1959" spans="5:11" x14ac:dyDescent="0.35">
      <c r="E1959" s="4">
        <v>45874</v>
      </c>
      <c r="F1959" s="3">
        <v>3</v>
      </c>
      <c r="G1959" s="3">
        <v>35</v>
      </c>
      <c r="H1959" s="7" t="s">
        <v>110</v>
      </c>
      <c r="I1959" s="5">
        <f>VLOOKUP(H1959,Tabela1[],2,FALSE)*G1959</f>
        <v>0</v>
      </c>
      <c r="J1959" s="6" t="str">
        <f>IFERROR(G1959/VLOOKUP(H1959,Tabela1[],3,FALSE),"")</f>
        <v/>
      </c>
      <c r="K1959" s="11" cm="1">
        <f t="array" ref="K1959">VLOOKUP(MAX(_xlfn._xlws.FILTER(Tabela3[data],Tabela3[data]&lt;=Tabela2[[#This Row],[data]])),Tabela3[],2,FALSE)</f>
        <v>12.5</v>
      </c>
    </row>
    <row r="1960" spans="5:11" x14ac:dyDescent="0.35">
      <c r="E1960" s="4">
        <v>45874</v>
      </c>
      <c r="F1960" s="3">
        <v>3</v>
      </c>
      <c r="G1960" s="3">
        <v>142</v>
      </c>
      <c r="H1960" s="7" t="s">
        <v>108</v>
      </c>
      <c r="I1960" s="5">
        <f>VLOOKUP(H1960,Tabela1[],2,FALSE)*G1960</f>
        <v>0</v>
      </c>
      <c r="J1960" s="6" t="str">
        <f>IFERROR(G1960/VLOOKUP(H1960,Tabela1[],3,FALSE),"")</f>
        <v/>
      </c>
      <c r="K1960" s="11" cm="1">
        <f t="array" ref="K1960">VLOOKUP(MAX(_xlfn._xlws.FILTER(Tabela3[data],Tabela3[data]&lt;=Tabela2[[#This Row],[data]])),Tabela3[],2,FALSE)</f>
        <v>12.5</v>
      </c>
    </row>
    <row r="1961" spans="5:11" x14ac:dyDescent="0.35">
      <c r="E1961" s="4">
        <v>45875</v>
      </c>
      <c r="F1961" s="3">
        <v>1</v>
      </c>
      <c r="G1961" s="3">
        <v>10</v>
      </c>
      <c r="H1961" s="7" t="s">
        <v>47</v>
      </c>
      <c r="I1961" s="5">
        <f>VLOOKUP(H1961,Tabela1[],2,FALSE)*G1961</f>
        <v>0</v>
      </c>
      <c r="J1961" s="6" t="str">
        <f>IFERROR(G1961/VLOOKUP(H1961,Tabela1[],3,FALSE),"")</f>
        <v/>
      </c>
      <c r="K1961" s="11" cm="1">
        <f t="array" ref="K1961">VLOOKUP(MAX(_xlfn._xlws.FILTER(Tabela3[data],Tabela3[data]&lt;=Tabela2[[#This Row],[data]])),Tabela3[],2,FALSE)</f>
        <v>12.5</v>
      </c>
    </row>
    <row r="1962" spans="5:11" x14ac:dyDescent="0.35">
      <c r="E1962" s="4">
        <v>45875</v>
      </c>
      <c r="F1962" s="3">
        <v>2</v>
      </c>
      <c r="G1962" s="3">
        <v>25</v>
      </c>
      <c r="H1962" s="7" t="s">
        <v>110</v>
      </c>
      <c r="I1962" s="5">
        <f>VLOOKUP(H1962,Tabela1[],2,FALSE)*G1962</f>
        <v>0</v>
      </c>
      <c r="J1962" s="6" t="str">
        <f>IFERROR(G1962/VLOOKUP(H1962,Tabela1[],3,FALSE),"")</f>
        <v/>
      </c>
      <c r="K1962" s="11" cm="1">
        <f t="array" ref="K1962">VLOOKUP(MAX(_xlfn._xlws.FILTER(Tabela3[data],Tabela3[data]&lt;=Tabela2[[#This Row],[data]])),Tabela3[],2,FALSE)</f>
        <v>12.5</v>
      </c>
    </row>
    <row r="1963" spans="5:11" x14ac:dyDescent="0.35">
      <c r="E1963" s="4">
        <v>45875</v>
      </c>
      <c r="F1963" s="3">
        <v>2</v>
      </c>
      <c r="G1963" s="3">
        <v>70</v>
      </c>
      <c r="H1963" s="7" t="s">
        <v>101</v>
      </c>
      <c r="I1963" s="5">
        <f>VLOOKUP(H1963,Tabela1[],2,FALSE)*G1963</f>
        <v>0</v>
      </c>
      <c r="J1963" s="6" t="str">
        <f>IFERROR(G1963/VLOOKUP(H1963,Tabela1[],3,FALSE),"")</f>
        <v/>
      </c>
      <c r="K1963" s="11" cm="1">
        <f t="array" ref="K1963">VLOOKUP(MAX(_xlfn._xlws.FILTER(Tabela3[data],Tabela3[data]&lt;=Tabela2[[#This Row],[data]])),Tabela3[],2,FALSE)</f>
        <v>12.5</v>
      </c>
    </row>
    <row r="1964" spans="5:11" x14ac:dyDescent="0.35">
      <c r="E1964" s="4">
        <v>45875</v>
      </c>
      <c r="F1964" s="3">
        <v>2</v>
      </c>
      <c r="G1964" s="3">
        <v>13</v>
      </c>
      <c r="H1964" s="7" t="s">
        <v>109</v>
      </c>
      <c r="I1964" s="5">
        <f>VLOOKUP(H1964,Tabela1[],2,FALSE)*G1964</f>
        <v>0</v>
      </c>
      <c r="J1964" s="6" t="str">
        <f>IFERROR(G1964/VLOOKUP(H1964,Tabela1[],3,FALSE),"")</f>
        <v/>
      </c>
      <c r="K1964" s="11" cm="1">
        <f t="array" ref="K1964">VLOOKUP(MAX(_xlfn._xlws.FILTER(Tabela3[data],Tabela3[data]&lt;=Tabela2[[#This Row],[data]])),Tabela3[],2,FALSE)</f>
        <v>12.5</v>
      </c>
    </row>
    <row r="1965" spans="5:11" x14ac:dyDescent="0.35">
      <c r="E1965" s="4">
        <v>45875</v>
      </c>
      <c r="F1965" s="3">
        <v>2</v>
      </c>
      <c r="G1965" s="3">
        <v>6</v>
      </c>
      <c r="H1965" s="7" t="s">
        <v>110</v>
      </c>
      <c r="I1965" s="5">
        <f>VLOOKUP(H1965,Tabela1[],2,FALSE)*G1965</f>
        <v>0</v>
      </c>
      <c r="J1965" s="6" t="str">
        <f>IFERROR(G1965/VLOOKUP(H1965,Tabela1[],3,FALSE),"")</f>
        <v/>
      </c>
      <c r="K1965" s="11" cm="1">
        <f t="array" ref="K1965">VLOOKUP(MAX(_xlfn._xlws.FILTER(Tabela3[data],Tabela3[data]&lt;=Tabela2[[#This Row],[data]])),Tabela3[],2,FALSE)</f>
        <v>12.5</v>
      </c>
    </row>
    <row r="1966" spans="5:11" x14ac:dyDescent="0.35">
      <c r="E1966" s="4">
        <v>45875</v>
      </c>
      <c r="F1966" s="3">
        <v>2</v>
      </c>
      <c r="G1966" s="3">
        <v>3</v>
      </c>
      <c r="H1966" s="7" t="s">
        <v>97</v>
      </c>
      <c r="I1966" s="5">
        <f>VLOOKUP(H1966,Tabela1[],2,FALSE)*G1966</f>
        <v>0</v>
      </c>
      <c r="J1966" s="6" t="str">
        <f>IFERROR(G1966/VLOOKUP(H1966,Tabela1[],3,FALSE),"")</f>
        <v/>
      </c>
      <c r="K1966" s="11" cm="1">
        <f t="array" ref="K1966">VLOOKUP(MAX(_xlfn._xlws.FILTER(Tabela3[data],Tabela3[data]&lt;=Tabela2[[#This Row],[data]])),Tabela3[],2,FALSE)</f>
        <v>12.5</v>
      </c>
    </row>
    <row r="1967" spans="5:11" x14ac:dyDescent="0.35">
      <c r="E1967" s="4">
        <v>45875</v>
      </c>
      <c r="F1967" s="3">
        <v>3</v>
      </c>
      <c r="G1967" s="3">
        <v>16</v>
      </c>
      <c r="H1967" s="7" t="s">
        <v>110</v>
      </c>
      <c r="I1967" s="5">
        <f>VLOOKUP(H1967,Tabela1[],2,FALSE)*G1967</f>
        <v>0</v>
      </c>
      <c r="J1967" s="6" t="str">
        <f>IFERROR(G1967/VLOOKUP(H1967,Tabela1[],3,FALSE),"")</f>
        <v/>
      </c>
      <c r="K1967" s="11" cm="1">
        <f t="array" ref="K1967">VLOOKUP(MAX(_xlfn._xlws.FILTER(Tabela3[data],Tabela3[data]&lt;=Tabela2[[#This Row],[data]])),Tabela3[],2,FALSE)</f>
        <v>12.5</v>
      </c>
    </row>
    <row r="1968" spans="5:11" x14ac:dyDescent="0.35">
      <c r="E1968" s="4">
        <v>45875</v>
      </c>
      <c r="F1968" s="3">
        <v>3</v>
      </c>
      <c r="G1968" s="3">
        <v>148</v>
      </c>
      <c r="H1968" s="7" t="s">
        <v>108</v>
      </c>
      <c r="I1968" s="5">
        <f>VLOOKUP(H1968,Tabela1[],2,FALSE)*G1968</f>
        <v>0</v>
      </c>
      <c r="J1968" s="6" t="str">
        <f>IFERROR(G1968/VLOOKUP(H1968,Tabela1[],3,FALSE),"")</f>
        <v/>
      </c>
      <c r="K1968" s="11" cm="1">
        <f t="array" ref="K1968">VLOOKUP(MAX(_xlfn._xlws.FILTER(Tabela3[data],Tabela3[data]&lt;=Tabela2[[#This Row],[data]])),Tabela3[],2,FALSE)</f>
        <v>12.5</v>
      </c>
    </row>
    <row r="1969" spans="5:11" x14ac:dyDescent="0.35">
      <c r="E1969" s="4">
        <v>45876</v>
      </c>
      <c r="F1969" s="3">
        <v>1</v>
      </c>
      <c r="G1969" s="3">
        <v>52</v>
      </c>
      <c r="H1969" s="7" t="s">
        <v>108</v>
      </c>
      <c r="I1969" s="5">
        <f>VLOOKUP(H1969,Tabela1[],2,FALSE)*G1969</f>
        <v>0</v>
      </c>
      <c r="J1969" s="6" t="str">
        <f>IFERROR(G1969/VLOOKUP(H1969,Tabela1[],3,FALSE),"")</f>
        <v/>
      </c>
      <c r="K1969" s="11" cm="1">
        <f t="array" ref="K1969">VLOOKUP(MAX(_xlfn._xlws.FILTER(Tabela3[data],Tabela3[data]&lt;=Tabela2[[#This Row],[data]])),Tabela3[],2,FALSE)</f>
        <v>12.5</v>
      </c>
    </row>
    <row r="1970" spans="5:11" x14ac:dyDescent="0.35">
      <c r="E1970" s="4">
        <v>45876</v>
      </c>
      <c r="F1970" s="3">
        <v>1</v>
      </c>
      <c r="G1970" s="3">
        <v>25</v>
      </c>
      <c r="H1970" s="7" t="s">
        <v>72</v>
      </c>
      <c r="I1970" s="5">
        <f>VLOOKUP(H1970,Tabela1[],2,FALSE)*G1970</f>
        <v>0</v>
      </c>
      <c r="J1970" s="6" t="str">
        <f>IFERROR(G1970/VLOOKUP(H1970,Tabela1[],3,FALSE),"")</f>
        <v/>
      </c>
      <c r="K1970" s="11" cm="1">
        <f t="array" ref="K1970">VLOOKUP(MAX(_xlfn._xlws.FILTER(Tabela3[data],Tabela3[data]&lt;=Tabela2[[#This Row],[data]])),Tabela3[],2,FALSE)</f>
        <v>12.5</v>
      </c>
    </row>
    <row r="1971" spans="5:11" x14ac:dyDescent="0.35">
      <c r="E1971" s="4">
        <v>45876</v>
      </c>
      <c r="F1971" s="3">
        <v>2</v>
      </c>
      <c r="G1971" s="3">
        <v>66</v>
      </c>
      <c r="H1971" s="7" t="s">
        <v>101</v>
      </c>
      <c r="I1971" s="5">
        <f>VLOOKUP(H1971,Tabela1[],2,FALSE)*G1971</f>
        <v>0</v>
      </c>
      <c r="J1971" s="6" t="str">
        <f>IFERROR(G1971/VLOOKUP(H1971,Tabela1[],3,FALSE),"")</f>
        <v/>
      </c>
      <c r="K1971" s="11" cm="1">
        <f t="array" ref="K1971">VLOOKUP(MAX(_xlfn._xlws.FILTER(Tabela3[data],Tabela3[data]&lt;=Tabela2[[#This Row],[data]])),Tabela3[],2,FALSE)</f>
        <v>12.5</v>
      </c>
    </row>
    <row r="1972" spans="5:11" x14ac:dyDescent="0.35">
      <c r="E1972" s="4">
        <v>45876</v>
      </c>
      <c r="F1972" s="3">
        <v>2</v>
      </c>
      <c r="G1972" s="3">
        <v>20</v>
      </c>
      <c r="H1972" s="7" t="s">
        <v>43</v>
      </c>
      <c r="I1972" s="5">
        <f>VLOOKUP(H1972,Tabela1[],2,FALSE)*G1972</f>
        <v>0</v>
      </c>
      <c r="J1972" s="6" t="str">
        <f>IFERROR(G1972/VLOOKUP(H1972,Tabela1[],3,FALSE),"")</f>
        <v/>
      </c>
      <c r="K1972" s="11" cm="1">
        <f t="array" ref="K1972">VLOOKUP(MAX(_xlfn._xlws.FILTER(Tabela3[data],Tabela3[data]&lt;=Tabela2[[#This Row],[data]])),Tabela3[],2,FALSE)</f>
        <v>12.5</v>
      </c>
    </row>
    <row r="1973" spans="5:11" x14ac:dyDescent="0.35">
      <c r="E1973" s="4">
        <v>45876</v>
      </c>
      <c r="F1973" s="3">
        <v>2</v>
      </c>
      <c r="G1973" s="3">
        <v>25</v>
      </c>
      <c r="H1973" s="7" t="s">
        <v>43</v>
      </c>
      <c r="I1973" s="5">
        <f>VLOOKUP(H1973,Tabela1[],2,FALSE)*G1973</f>
        <v>0</v>
      </c>
      <c r="J1973" s="6" t="str">
        <f>IFERROR(G1973/VLOOKUP(H1973,Tabela1[],3,FALSE),"")</f>
        <v/>
      </c>
      <c r="K1973" s="11" cm="1">
        <f t="array" ref="K1973">VLOOKUP(MAX(_xlfn._xlws.FILTER(Tabela3[data],Tabela3[data]&lt;=Tabela2[[#This Row],[data]])),Tabela3[],2,FALSE)</f>
        <v>12.5</v>
      </c>
    </row>
    <row r="1974" spans="5:11" x14ac:dyDescent="0.35">
      <c r="E1974" s="4">
        <v>45876</v>
      </c>
      <c r="F1974" s="3">
        <v>2</v>
      </c>
      <c r="G1974" s="3">
        <v>3</v>
      </c>
      <c r="H1974" s="7" t="s">
        <v>97</v>
      </c>
      <c r="I1974" s="5">
        <f>VLOOKUP(H1974,Tabela1[],2,FALSE)*G1974</f>
        <v>0</v>
      </c>
      <c r="J1974" s="6" t="str">
        <f>IFERROR(G1974/VLOOKUP(H1974,Tabela1[],3,FALSE),"")</f>
        <v/>
      </c>
      <c r="K1974" s="11" cm="1">
        <f t="array" ref="K1974">VLOOKUP(MAX(_xlfn._xlws.FILTER(Tabela3[data],Tabela3[data]&lt;=Tabela2[[#This Row],[data]])),Tabela3[],2,FALSE)</f>
        <v>12.5</v>
      </c>
    </row>
    <row r="1975" spans="5:11" x14ac:dyDescent="0.35">
      <c r="E1975" s="4">
        <v>45876</v>
      </c>
      <c r="F1975" s="3">
        <v>3</v>
      </c>
      <c r="G1975" s="3">
        <v>25</v>
      </c>
      <c r="H1975" s="7" t="s">
        <v>43</v>
      </c>
      <c r="I1975" s="5">
        <f>VLOOKUP(H1975,Tabela1[],2,FALSE)*G1975</f>
        <v>0</v>
      </c>
      <c r="J1975" s="6" t="str">
        <f>IFERROR(G1975/VLOOKUP(H1975,Tabela1[],3,FALSE),"")</f>
        <v/>
      </c>
      <c r="K1975" s="11" cm="1">
        <f t="array" ref="K1975">VLOOKUP(MAX(_xlfn._xlws.FILTER(Tabela3[data],Tabela3[data]&lt;=Tabela2[[#This Row],[data]])),Tabela3[],2,FALSE)</f>
        <v>12.5</v>
      </c>
    </row>
    <row r="1976" spans="5:11" x14ac:dyDescent="0.35">
      <c r="E1976" s="4">
        <v>45876</v>
      </c>
      <c r="F1976" s="3">
        <v>3</v>
      </c>
      <c r="G1976" s="3">
        <v>200</v>
      </c>
      <c r="H1976" s="7" t="s">
        <v>72</v>
      </c>
      <c r="I1976" s="5">
        <f>VLOOKUP(H1976,Tabela1[],2,FALSE)*G1976</f>
        <v>0</v>
      </c>
      <c r="J1976" s="6" t="str">
        <f>IFERROR(G1976/VLOOKUP(H1976,Tabela1[],3,FALSE),"")</f>
        <v/>
      </c>
      <c r="K1976" s="11" cm="1">
        <f t="array" ref="K1976">VLOOKUP(MAX(_xlfn._xlws.FILTER(Tabela3[data],Tabela3[data]&lt;=Tabela2[[#This Row],[data]])),Tabela3[],2,FALSE)</f>
        <v>12.5</v>
      </c>
    </row>
    <row r="1977" spans="5:11" x14ac:dyDescent="0.35">
      <c r="E1977" s="4">
        <v>45876</v>
      </c>
      <c r="F1977" s="3">
        <v>3</v>
      </c>
      <c r="G1977" s="3">
        <v>36</v>
      </c>
      <c r="H1977" s="7" t="s">
        <v>43</v>
      </c>
      <c r="I1977" s="5">
        <f>VLOOKUP(H1977,Tabela1[],2,FALSE)*G1977</f>
        <v>0</v>
      </c>
      <c r="J1977" s="6" t="str">
        <f>IFERROR(G1977/VLOOKUP(H1977,Tabela1[],3,FALSE),"")</f>
        <v/>
      </c>
      <c r="K1977" s="11" cm="1">
        <f t="array" ref="K1977">VLOOKUP(MAX(_xlfn._xlws.FILTER(Tabela3[data],Tabela3[data]&lt;=Tabela2[[#This Row],[data]])),Tabela3[],2,FALSE)</f>
        <v>12.5</v>
      </c>
    </row>
    <row r="1978" spans="5:11" x14ac:dyDescent="0.35">
      <c r="E1978" s="4">
        <v>45877</v>
      </c>
      <c r="F1978" s="3">
        <v>1</v>
      </c>
      <c r="G1978" s="3">
        <v>40</v>
      </c>
      <c r="H1978" s="7" t="s">
        <v>111</v>
      </c>
      <c r="I1978" s="5">
        <f>VLOOKUP(H1978,Tabela1[],2,FALSE)*G1978</f>
        <v>0</v>
      </c>
      <c r="J1978" s="6" t="str">
        <f>IFERROR(G1978/VLOOKUP(H1978,Tabela1[],3,FALSE),"")</f>
        <v/>
      </c>
      <c r="K1978" s="11" cm="1">
        <f t="array" ref="K1978">VLOOKUP(MAX(_xlfn._xlws.FILTER(Tabela3[data],Tabela3[data]&lt;=Tabela2[[#This Row],[data]])),Tabela3[],2,FALSE)</f>
        <v>12.5</v>
      </c>
    </row>
    <row r="1979" spans="5:11" x14ac:dyDescent="0.35">
      <c r="E1979" s="4">
        <v>45877</v>
      </c>
      <c r="F1979" s="3">
        <v>2</v>
      </c>
      <c r="G1979" s="3">
        <v>35</v>
      </c>
      <c r="H1979" s="7" t="s">
        <v>8</v>
      </c>
      <c r="I1979" s="5">
        <f>VLOOKUP(H1979,Tabela1[],2,FALSE)*G1979</f>
        <v>133.52500000000001</v>
      </c>
      <c r="J1979" s="6">
        <f>IFERROR(G1979/VLOOKUP(H1979,Tabela1[],3,FALSE),"")</f>
        <v>0.46113306982872204</v>
      </c>
      <c r="K1979" s="11" cm="1">
        <f t="array" ref="K1979">VLOOKUP(MAX(_xlfn._xlws.FILTER(Tabela3[data],Tabela3[data]&lt;=Tabela2[[#This Row],[data]])),Tabela3[],2,FALSE)</f>
        <v>12.5</v>
      </c>
    </row>
    <row r="1980" spans="5:11" x14ac:dyDescent="0.35">
      <c r="E1980" s="4">
        <v>45877</v>
      </c>
      <c r="F1980" s="3">
        <v>3</v>
      </c>
      <c r="G1980" s="3">
        <v>100</v>
      </c>
      <c r="H1980" s="7" t="s">
        <v>72</v>
      </c>
      <c r="I1980" s="5">
        <f>VLOOKUP(H1980,Tabela1[],2,FALSE)*G1980</f>
        <v>0</v>
      </c>
      <c r="J1980" s="6" t="str">
        <f>IFERROR(G1980/VLOOKUP(H1980,Tabela1[],3,FALSE),"")</f>
        <v/>
      </c>
      <c r="K1980" s="11" cm="1">
        <f t="array" ref="K1980">VLOOKUP(MAX(_xlfn._xlws.FILTER(Tabela3[data],Tabela3[data]&lt;=Tabela2[[#This Row],[data]])),Tabela3[],2,FALSE)</f>
        <v>12.5</v>
      </c>
    </row>
    <row r="1981" spans="5:11" x14ac:dyDescent="0.35">
      <c r="E1981" s="4">
        <v>45878</v>
      </c>
      <c r="F1981" s="3">
        <v>2</v>
      </c>
      <c r="G1981" s="3">
        <v>100</v>
      </c>
      <c r="H1981" s="7" t="s">
        <v>100</v>
      </c>
      <c r="I1981" s="5">
        <f>VLOOKUP(H1981,Tabela1[],2,FALSE)*G1981</f>
        <v>0</v>
      </c>
      <c r="J1981" s="6" t="str">
        <f>IFERROR(G1981/VLOOKUP(H1981,Tabela1[],3,FALSE),"")</f>
        <v/>
      </c>
      <c r="K1981" s="11" cm="1">
        <f t="array" ref="K1981">VLOOKUP(MAX(_xlfn._xlws.FILTER(Tabela3[data],Tabela3[data]&lt;=Tabela2[[#This Row],[data]])),Tabela3[],2,FALSE)</f>
        <v>12.5</v>
      </c>
    </row>
    <row r="1982" spans="5:11" x14ac:dyDescent="0.35">
      <c r="E1982" s="4">
        <v>45878</v>
      </c>
      <c r="F1982" s="3">
        <v>2</v>
      </c>
      <c r="G1982" s="3">
        <v>3</v>
      </c>
      <c r="H1982" s="7" t="s">
        <v>97</v>
      </c>
      <c r="I1982" s="5">
        <f>VLOOKUP(H1982,Tabela1[],2,FALSE)*G1982</f>
        <v>0</v>
      </c>
      <c r="J1982" s="6" t="str">
        <f>IFERROR(G1982/VLOOKUP(H1982,Tabela1[],3,FALSE),"")</f>
        <v/>
      </c>
      <c r="K1982" s="11" cm="1">
        <f t="array" ref="K1982">VLOOKUP(MAX(_xlfn._xlws.FILTER(Tabela3[data],Tabela3[data]&lt;=Tabela2[[#This Row],[data]])),Tabela3[],2,FALSE)</f>
        <v>12.5</v>
      </c>
    </row>
    <row r="1983" spans="5:11" x14ac:dyDescent="0.35">
      <c r="E1983" s="4">
        <v>45878</v>
      </c>
      <c r="F1983" s="3">
        <v>3</v>
      </c>
      <c r="G1983" s="3">
        <v>69</v>
      </c>
      <c r="H1983" s="7" t="s">
        <v>72</v>
      </c>
      <c r="I1983" s="5">
        <f>VLOOKUP(H1983,Tabela1[],2,FALSE)*G1983</f>
        <v>0</v>
      </c>
      <c r="J1983" s="6" t="str">
        <f>IFERROR(G1983/VLOOKUP(H1983,Tabela1[],3,FALSE),"")</f>
        <v/>
      </c>
      <c r="K1983" s="11" cm="1">
        <f t="array" ref="K1983">VLOOKUP(MAX(_xlfn._xlws.FILTER(Tabela3[data],Tabela3[data]&lt;=Tabela2[[#This Row],[data]])),Tabela3[],2,FALSE)</f>
        <v>12.5</v>
      </c>
    </row>
    <row r="1984" spans="5:11" x14ac:dyDescent="0.35">
      <c r="E1984" s="4">
        <v>45878</v>
      </c>
      <c r="F1984" s="3">
        <v>3</v>
      </c>
      <c r="G1984" s="3">
        <v>96</v>
      </c>
      <c r="H1984" s="7" t="s">
        <v>68</v>
      </c>
      <c r="I1984" s="5">
        <f>VLOOKUP(H1984,Tabela1[],2,FALSE)*G1984</f>
        <v>0</v>
      </c>
      <c r="J1984" s="6" t="str">
        <f>IFERROR(G1984/VLOOKUP(H1984,Tabela1[],3,FALSE),"")</f>
        <v/>
      </c>
      <c r="K1984" s="11" cm="1">
        <f t="array" ref="K1984">VLOOKUP(MAX(_xlfn._xlws.FILTER(Tabela3[data],Tabela3[data]&lt;=Tabela2[[#This Row],[data]])),Tabela3[],2,FALSE)</f>
        <v>12.5</v>
      </c>
    </row>
    <row r="1985" spans="5:11" x14ac:dyDescent="0.35">
      <c r="E1985" s="4">
        <v>45878</v>
      </c>
      <c r="F1985" s="3">
        <v>3</v>
      </c>
      <c r="G1985" s="3">
        <v>4</v>
      </c>
      <c r="H1985" s="7" t="s">
        <v>98</v>
      </c>
      <c r="I1985" s="5">
        <f>VLOOKUP(H1985,Tabela1[],2,FALSE)*G1985</f>
        <v>0</v>
      </c>
      <c r="J1985" s="6" t="str">
        <f>IFERROR(G1985/VLOOKUP(H1985,Tabela1[],3,FALSE),"")</f>
        <v/>
      </c>
      <c r="K1985" s="11" cm="1">
        <f t="array" ref="K1985">VLOOKUP(MAX(_xlfn._xlws.FILTER(Tabela3[data],Tabela3[data]&lt;=Tabela2[[#This Row],[data]])),Tabela3[],2,FALSE)</f>
        <v>12.5</v>
      </c>
    </row>
    <row r="1986" spans="5:11" x14ac:dyDescent="0.35">
      <c r="E1986" s="4">
        <v>45879</v>
      </c>
      <c r="F1986" s="3">
        <v>1</v>
      </c>
      <c r="G1986" s="3">
        <v>100</v>
      </c>
      <c r="H1986" s="7" t="s">
        <v>68</v>
      </c>
      <c r="I1986" s="5">
        <f>VLOOKUP(H1986,Tabela1[],2,FALSE)*G1986</f>
        <v>0</v>
      </c>
      <c r="J1986" s="6" t="str">
        <f>IFERROR(G1986/VLOOKUP(H1986,Tabela1[],3,FALSE),"")</f>
        <v/>
      </c>
      <c r="K1986" s="11" cm="1">
        <f t="array" ref="K1986">VLOOKUP(MAX(_xlfn._xlws.FILTER(Tabela3[data],Tabela3[data]&lt;=Tabela2[[#This Row],[data]])),Tabela3[],2,FALSE)</f>
        <v>12.5</v>
      </c>
    </row>
    <row r="1987" spans="5:11" x14ac:dyDescent="0.35">
      <c r="E1987" s="4">
        <v>45879</v>
      </c>
      <c r="F1987" s="3">
        <v>1</v>
      </c>
      <c r="G1987" s="3">
        <v>40</v>
      </c>
      <c r="H1987" s="7" t="s">
        <v>54</v>
      </c>
      <c r="I1987" s="5">
        <f>VLOOKUP(H1987,Tabela1[],2,FALSE)*G1987</f>
        <v>0</v>
      </c>
      <c r="J1987" s="6" t="str">
        <f>IFERROR(G1987/VLOOKUP(H1987,Tabela1[],3,FALSE),"")</f>
        <v/>
      </c>
      <c r="K1987" s="11" cm="1">
        <f t="array" ref="K1987">VLOOKUP(MAX(_xlfn._xlws.FILTER(Tabela3[data],Tabela3[data]&lt;=Tabela2[[#This Row],[data]])),Tabela3[],2,FALSE)</f>
        <v>12.5</v>
      </c>
    </row>
    <row r="1988" spans="5:11" x14ac:dyDescent="0.35">
      <c r="E1988" s="4">
        <v>45879</v>
      </c>
      <c r="F1988" s="3">
        <v>2</v>
      </c>
      <c r="G1988" s="3">
        <v>100</v>
      </c>
      <c r="H1988" s="7" t="s">
        <v>103</v>
      </c>
      <c r="I1988" s="5">
        <f>VLOOKUP(H1988,Tabela1[],2,FALSE)*G1988</f>
        <v>0</v>
      </c>
      <c r="J1988" s="6" t="str">
        <f>IFERROR(G1988/VLOOKUP(H1988,Tabela1[],3,FALSE),"")</f>
        <v/>
      </c>
      <c r="K1988" s="11" cm="1">
        <f t="array" ref="K1988">VLOOKUP(MAX(_xlfn._xlws.FILTER(Tabela3[data],Tabela3[data]&lt;=Tabela2[[#This Row],[data]])),Tabela3[],2,FALSE)</f>
        <v>12.5</v>
      </c>
    </row>
    <row r="1989" spans="5:11" x14ac:dyDescent="0.35">
      <c r="E1989" s="4">
        <v>45879</v>
      </c>
      <c r="F1989" s="3">
        <v>2</v>
      </c>
      <c r="G1989" s="3">
        <v>10</v>
      </c>
      <c r="H1989" s="7" t="s">
        <v>47</v>
      </c>
      <c r="I1989" s="5">
        <f>VLOOKUP(H1989,Tabela1[],2,FALSE)*G1989</f>
        <v>0</v>
      </c>
      <c r="J1989" s="6" t="str">
        <f>IFERROR(G1989/VLOOKUP(H1989,Tabela1[],3,FALSE),"")</f>
        <v/>
      </c>
      <c r="K1989" s="11" cm="1">
        <f t="array" ref="K1989">VLOOKUP(MAX(_xlfn._xlws.FILTER(Tabela3[data],Tabela3[data]&lt;=Tabela2[[#This Row],[data]])),Tabela3[],2,FALSE)</f>
        <v>12.5</v>
      </c>
    </row>
    <row r="1990" spans="5:11" x14ac:dyDescent="0.35">
      <c r="E1990" s="4">
        <v>45879</v>
      </c>
      <c r="F1990" s="3">
        <v>2</v>
      </c>
      <c r="G1990" s="3">
        <v>10</v>
      </c>
      <c r="H1990" s="7" t="s">
        <v>112</v>
      </c>
      <c r="I1990" s="5">
        <f>VLOOKUP(H1990,Tabela1[],2,FALSE)*G1990</f>
        <v>0</v>
      </c>
      <c r="J1990" s="6" t="str">
        <f>IFERROR(G1990/VLOOKUP(H1990,Tabela1[],3,FALSE),"")</f>
        <v/>
      </c>
      <c r="K1990" s="11" cm="1">
        <f t="array" ref="K1990">VLOOKUP(MAX(_xlfn._xlws.FILTER(Tabela3[data],Tabela3[data]&lt;=Tabela2[[#This Row],[data]])),Tabela3[],2,FALSE)</f>
        <v>12.5</v>
      </c>
    </row>
    <row r="1991" spans="5:11" x14ac:dyDescent="0.35">
      <c r="E1991" s="4">
        <v>45879</v>
      </c>
      <c r="F1991" s="3">
        <v>3</v>
      </c>
      <c r="G1991" s="3">
        <v>100</v>
      </c>
      <c r="H1991" s="7" t="s">
        <v>68</v>
      </c>
      <c r="I1991" s="5">
        <f>VLOOKUP(H1991,Tabela1[],2,FALSE)*G1991</f>
        <v>0</v>
      </c>
      <c r="J1991" s="6" t="str">
        <f>IFERROR(G1991/VLOOKUP(H1991,Tabela1[],3,FALSE),"")</f>
        <v/>
      </c>
      <c r="K1991" s="11" cm="1">
        <f t="array" ref="K1991">VLOOKUP(MAX(_xlfn._xlws.FILTER(Tabela3[data],Tabela3[data]&lt;=Tabela2[[#This Row],[data]])),Tabela3[],2,FALSE)</f>
        <v>12.5</v>
      </c>
    </row>
    <row r="1992" spans="5:11" x14ac:dyDescent="0.35">
      <c r="E1992" s="4">
        <v>45880</v>
      </c>
      <c r="F1992" s="3">
        <v>2</v>
      </c>
      <c r="G1992" s="3">
        <v>100</v>
      </c>
      <c r="H1992" s="7" t="s">
        <v>101</v>
      </c>
      <c r="I1992" s="5">
        <f>VLOOKUP(H1992,Tabela1[],2,FALSE)*G1992</f>
        <v>0</v>
      </c>
      <c r="J1992" s="6" t="str">
        <f>IFERROR(G1992/VLOOKUP(H1992,Tabela1[],3,FALSE),"")</f>
        <v/>
      </c>
      <c r="K1992" s="11" cm="1">
        <f t="array" ref="K1992">VLOOKUP(MAX(_xlfn._xlws.FILTER(Tabela3[data],Tabela3[data]&lt;=Tabela2[[#This Row],[data]])),Tabela3[],2,FALSE)</f>
        <v>12.5</v>
      </c>
    </row>
    <row r="1993" spans="5:11" x14ac:dyDescent="0.35">
      <c r="E1993" s="4">
        <v>45880</v>
      </c>
      <c r="F1993" s="3">
        <v>2</v>
      </c>
      <c r="G1993" s="3">
        <v>50</v>
      </c>
      <c r="H1993" s="7" t="s">
        <v>43</v>
      </c>
      <c r="I1993" s="5">
        <f>VLOOKUP(H1993,Tabela1[],2,FALSE)*G1993</f>
        <v>0</v>
      </c>
      <c r="J1993" s="6" t="str">
        <f>IFERROR(G1993/VLOOKUP(H1993,Tabela1[],3,FALSE),"")</f>
        <v/>
      </c>
      <c r="K1993" s="11" cm="1">
        <f t="array" ref="K1993">VLOOKUP(MAX(_xlfn._xlws.FILTER(Tabela3[data],Tabela3[data]&lt;=Tabela2[[#This Row],[data]])),Tabela3[],2,FALSE)</f>
        <v>12.5</v>
      </c>
    </row>
    <row r="1994" spans="5:11" x14ac:dyDescent="0.35">
      <c r="E1994" s="4">
        <v>45880</v>
      </c>
      <c r="F1994" s="3">
        <v>2</v>
      </c>
      <c r="G1994" s="3">
        <v>20</v>
      </c>
      <c r="H1994" s="7" t="s">
        <v>43</v>
      </c>
      <c r="I1994" s="5">
        <f>VLOOKUP(H1994,Tabela1[],2,FALSE)*G1994</f>
        <v>0</v>
      </c>
      <c r="J1994" s="6" t="str">
        <f>IFERROR(G1994/VLOOKUP(H1994,Tabela1[],3,FALSE),"")</f>
        <v/>
      </c>
      <c r="K1994" s="11" cm="1">
        <f t="array" ref="K1994">VLOOKUP(MAX(_xlfn._xlws.FILTER(Tabela3[data],Tabela3[data]&lt;=Tabela2[[#This Row],[data]])),Tabela3[],2,FALSE)</f>
        <v>12.5</v>
      </c>
    </row>
    <row r="1995" spans="5:11" x14ac:dyDescent="0.35">
      <c r="E1995" s="4">
        <v>45880</v>
      </c>
      <c r="F1995" s="3">
        <v>3</v>
      </c>
      <c r="G1995" s="3">
        <v>124</v>
      </c>
      <c r="H1995" s="7" t="s">
        <v>68</v>
      </c>
      <c r="I1995" s="5">
        <f>VLOOKUP(H1995,Tabela1[],2,FALSE)*G1995</f>
        <v>0</v>
      </c>
      <c r="J1995" s="6" t="str">
        <f>IFERROR(G1995/VLOOKUP(H1995,Tabela1[],3,FALSE),"")</f>
        <v/>
      </c>
      <c r="K1995" s="11" cm="1">
        <f t="array" ref="K1995">VLOOKUP(MAX(_xlfn._xlws.FILTER(Tabela3[data],Tabela3[data]&lt;=Tabela2[[#This Row],[data]])),Tabela3[],2,FALSE)</f>
        <v>12.5</v>
      </c>
    </row>
    <row r="1996" spans="5:11" x14ac:dyDescent="0.35">
      <c r="E1996" s="4">
        <v>45880</v>
      </c>
      <c r="F1996" s="3">
        <v>3</v>
      </c>
      <c r="G1996" s="3">
        <v>30</v>
      </c>
      <c r="H1996" s="7" t="s">
        <v>43</v>
      </c>
      <c r="I1996" s="5">
        <f>VLOOKUP(H1996,Tabela1[],2,FALSE)*G1996</f>
        <v>0</v>
      </c>
      <c r="J1996" s="6" t="str">
        <f>IFERROR(G1996/VLOOKUP(H1996,Tabela1[],3,FALSE),"")</f>
        <v/>
      </c>
      <c r="K1996" s="11" cm="1">
        <f t="array" ref="K1996">VLOOKUP(MAX(_xlfn._xlws.FILTER(Tabela3[data],Tabela3[data]&lt;=Tabela2[[#This Row],[data]])),Tabela3[],2,FALSE)</f>
        <v>12.5</v>
      </c>
    </row>
    <row r="1997" spans="5:11" x14ac:dyDescent="0.35">
      <c r="E1997" s="4">
        <v>45881</v>
      </c>
      <c r="F1997" s="3">
        <v>1</v>
      </c>
      <c r="G1997" s="3">
        <v>200</v>
      </c>
      <c r="H1997" s="7" t="s">
        <v>113</v>
      </c>
      <c r="I1997" s="5">
        <f>VLOOKUP(H1997,Tabela1[],2,FALSE)*G1997</f>
        <v>0</v>
      </c>
      <c r="J1997" s="6" t="str">
        <f>IFERROR(G1997/VLOOKUP(H1997,Tabela1[],3,FALSE),"")</f>
        <v/>
      </c>
      <c r="K1997" s="11" cm="1">
        <f t="array" ref="K1997">VLOOKUP(MAX(_xlfn._xlws.FILTER(Tabela3[data],Tabela3[data]&lt;=Tabela2[[#This Row],[data]])),Tabela3[],2,FALSE)</f>
        <v>12.5</v>
      </c>
    </row>
    <row r="1998" spans="5:11" x14ac:dyDescent="0.35">
      <c r="E1998" s="4">
        <v>45881</v>
      </c>
      <c r="F1998" s="3">
        <v>2</v>
      </c>
      <c r="G1998" s="3">
        <v>100</v>
      </c>
      <c r="H1998" s="7" t="s">
        <v>8</v>
      </c>
      <c r="I1998" s="5">
        <f>VLOOKUP(H1998,Tabela1[],2,FALSE)*G1998</f>
        <v>381.5</v>
      </c>
      <c r="J1998" s="6">
        <f>IFERROR(G1998/VLOOKUP(H1998,Tabela1[],3,FALSE),"")</f>
        <v>1.3175230566534917</v>
      </c>
      <c r="K1998" s="11" cm="1">
        <f t="array" ref="K1998">VLOOKUP(MAX(_xlfn._xlws.FILTER(Tabela3[data],Tabela3[data]&lt;=Tabela2[[#This Row],[data]])),Tabela3[],2,FALSE)</f>
        <v>12.5</v>
      </c>
    </row>
    <row r="1999" spans="5:11" x14ac:dyDescent="0.35">
      <c r="E1999" s="4">
        <v>45881</v>
      </c>
      <c r="F1999" s="3">
        <v>2</v>
      </c>
      <c r="G1999" s="3">
        <v>4</v>
      </c>
      <c r="H1999" s="7" t="s">
        <v>97</v>
      </c>
      <c r="I1999" s="5">
        <f>VLOOKUP(H1999,Tabela1[],2,FALSE)*G1999</f>
        <v>0</v>
      </c>
      <c r="J1999" s="6" t="str">
        <f>IFERROR(G1999/VLOOKUP(H1999,Tabela1[],3,FALSE),"")</f>
        <v/>
      </c>
      <c r="K1999" s="11" cm="1">
        <f t="array" ref="K1999">VLOOKUP(MAX(_xlfn._xlws.FILTER(Tabela3[data],Tabela3[data]&lt;=Tabela2[[#This Row],[data]])),Tabela3[],2,FALSE)</f>
        <v>12.5</v>
      </c>
    </row>
    <row r="2000" spans="5:11" x14ac:dyDescent="0.35">
      <c r="E2000" s="4">
        <v>45881</v>
      </c>
      <c r="F2000" s="3">
        <v>2</v>
      </c>
      <c r="G2000" s="3">
        <v>27</v>
      </c>
      <c r="H2000" s="7" t="s">
        <v>43</v>
      </c>
      <c r="I2000" s="5">
        <f>VLOOKUP(H2000,Tabela1[],2,FALSE)*G2000</f>
        <v>0</v>
      </c>
      <c r="J2000" s="6" t="str">
        <f>IFERROR(G2000/VLOOKUP(H2000,Tabela1[],3,FALSE),"")</f>
        <v/>
      </c>
      <c r="K2000" s="11" cm="1">
        <f t="array" ref="K2000">VLOOKUP(MAX(_xlfn._xlws.FILTER(Tabela3[data],Tabela3[data]&lt;=Tabela2[[#This Row],[data]])),Tabela3[],2,FALSE)</f>
        <v>12.5</v>
      </c>
    </row>
    <row r="2001" spans="5:11" x14ac:dyDescent="0.35">
      <c r="E2001" s="4">
        <v>45881</v>
      </c>
      <c r="F2001" s="3">
        <v>3</v>
      </c>
      <c r="G2001" s="3">
        <v>206</v>
      </c>
      <c r="H2001" s="7" t="s">
        <v>113</v>
      </c>
      <c r="I2001" s="5">
        <f>VLOOKUP(H2001,Tabela1[],2,FALSE)*G2001</f>
        <v>0</v>
      </c>
      <c r="J2001" s="6" t="str">
        <f>IFERROR(G2001/VLOOKUP(H2001,Tabela1[],3,FALSE),"")</f>
        <v/>
      </c>
      <c r="K2001" s="11" cm="1">
        <f t="array" ref="K2001">VLOOKUP(MAX(_xlfn._xlws.FILTER(Tabela3[data],Tabela3[data]&lt;=Tabela2[[#This Row],[data]])),Tabela3[],2,FALSE)</f>
        <v>12.5</v>
      </c>
    </row>
    <row r="2002" spans="5:11" x14ac:dyDescent="0.35">
      <c r="E2002" s="4">
        <v>45881</v>
      </c>
      <c r="F2002" s="3">
        <v>3</v>
      </c>
      <c r="G2002" s="3">
        <v>7</v>
      </c>
      <c r="H2002" s="7" t="s">
        <v>112</v>
      </c>
      <c r="I2002" s="5">
        <f>VLOOKUP(H2002,Tabela1[],2,FALSE)*G2002</f>
        <v>0</v>
      </c>
      <c r="J2002" s="6" t="str">
        <f>IFERROR(G2002/VLOOKUP(H2002,Tabela1[],3,FALSE),"")</f>
        <v/>
      </c>
      <c r="K2002" s="11" cm="1">
        <f t="array" ref="K2002">VLOOKUP(MAX(_xlfn._xlws.FILTER(Tabela3[data],Tabela3[data]&lt;=Tabela2[[#This Row],[data]])),Tabela3[],2,FALSE)</f>
        <v>12.5</v>
      </c>
    </row>
    <row r="2003" spans="5:11" x14ac:dyDescent="0.35">
      <c r="E2003" s="4">
        <v>45882</v>
      </c>
      <c r="F2003" s="3">
        <v>1</v>
      </c>
      <c r="G2003" s="3">
        <v>100</v>
      </c>
      <c r="H2003" s="7" t="s">
        <v>63</v>
      </c>
      <c r="I2003" s="5">
        <f>VLOOKUP(H2003,Tabela1[],2,FALSE)*G2003</f>
        <v>0</v>
      </c>
      <c r="J2003" s="6" t="str">
        <f>IFERROR(G2003/VLOOKUP(H2003,Tabela1[],3,FALSE),"")</f>
        <v/>
      </c>
      <c r="K2003" s="11" cm="1">
        <f t="array" ref="K2003">VLOOKUP(MAX(_xlfn._xlws.FILTER(Tabela3[data],Tabela3[data]&lt;=Tabela2[[#This Row],[data]])),Tabela3[],2,FALSE)</f>
        <v>12.5</v>
      </c>
    </row>
    <row r="2004" spans="5:11" x14ac:dyDescent="0.35">
      <c r="E2004" s="4">
        <v>45882</v>
      </c>
      <c r="F2004" s="3">
        <v>1</v>
      </c>
      <c r="G2004" s="3">
        <v>28</v>
      </c>
      <c r="H2004" s="7" t="s">
        <v>73</v>
      </c>
      <c r="I2004" s="5">
        <f>VLOOKUP(H2004,Tabela1[],2,FALSE)*G2004</f>
        <v>0</v>
      </c>
      <c r="J2004" s="6" t="str">
        <f>IFERROR(G2004/VLOOKUP(H2004,Tabela1[],3,FALSE),"")</f>
        <v/>
      </c>
      <c r="K2004" s="11" cm="1">
        <f t="array" ref="K2004">VLOOKUP(MAX(_xlfn._xlws.FILTER(Tabela3[data],Tabela3[data]&lt;=Tabela2[[#This Row],[data]])),Tabela3[],2,FALSE)</f>
        <v>12.5</v>
      </c>
    </row>
    <row r="2005" spans="5:11" x14ac:dyDescent="0.35">
      <c r="E2005" s="4">
        <v>45882</v>
      </c>
      <c r="F2005" s="3">
        <v>1</v>
      </c>
      <c r="G2005" s="3">
        <v>3</v>
      </c>
      <c r="H2005" s="7" t="s">
        <v>97</v>
      </c>
      <c r="I2005" s="5">
        <f>VLOOKUP(H2005,Tabela1[],2,FALSE)*G2005</f>
        <v>0</v>
      </c>
      <c r="J2005" s="6" t="str">
        <f>IFERROR(G2005/VLOOKUP(H2005,Tabela1[],3,FALSE),"")</f>
        <v/>
      </c>
      <c r="K2005" s="11" cm="1">
        <f t="array" ref="K2005">VLOOKUP(MAX(_xlfn._xlws.FILTER(Tabela3[data],Tabela3[data]&lt;=Tabela2[[#This Row],[data]])),Tabela3[],2,FALSE)</f>
        <v>12.5</v>
      </c>
    </row>
    <row r="2006" spans="5:11" x14ac:dyDescent="0.35">
      <c r="E2006" s="4">
        <v>45882</v>
      </c>
      <c r="F2006" s="3">
        <v>2</v>
      </c>
      <c r="G2006" s="3">
        <v>100</v>
      </c>
      <c r="H2006" s="7" t="s">
        <v>101</v>
      </c>
      <c r="I2006" s="5">
        <f>VLOOKUP(H2006,Tabela1[],2,FALSE)*G2006</f>
        <v>0</v>
      </c>
      <c r="J2006" s="6" t="str">
        <f>IFERROR(G2006/VLOOKUP(H2006,Tabela1[],3,FALSE),"")</f>
        <v/>
      </c>
      <c r="K2006" s="11" cm="1">
        <f t="array" ref="K2006">VLOOKUP(MAX(_xlfn._xlws.FILTER(Tabela3[data],Tabela3[data]&lt;=Tabela2[[#This Row],[data]])),Tabela3[],2,FALSE)</f>
        <v>12.5</v>
      </c>
    </row>
    <row r="2007" spans="5:11" x14ac:dyDescent="0.35">
      <c r="E2007" s="4">
        <v>45882</v>
      </c>
      <c r="F2007" s="3">
        <v>2</v>
      </c>
      <c r="G2007" s="3">
        <v>12</v>
      </c>
      <c r="H2007" s="7" t="s">
        <v>73</v>
      </c>
      <c r="I2007" s="5">
        <f>VLOOKUP(H2007,Tabela1[],2,FALSE)*G2007</f>
        <v>0</v>
      </c>
      <c r="J2007" s="6" t="str">
        <f>IFERROR(G2007/VLOOKUP(H2007,Tabela1[],3,FALSE),"")</f>
        <v/>
      </c>
      <c r="K2007" s="11" cm="1">
        <f t="array" ref="K2007">VLOOKUP(MAX(_xlfn._xlws.FILTER(Tabela3[data],Tabela3[data]&lt;=Tabela2[[#This Row],[data]])),Tabela3[],2,FALSE)</f>
        <v>12.5</v>
      </c>
    </row>
    <row r="2008" spans="5:11" x14ac:dyDescent="0.35">
      <c r="E2008" s="4">
        <v>45882</v>
      </c>
      <c r="F2008" s="3">
        <v>2</v>
      </c>
      <c r="G2008" s="3">
        <v>10</v>
      </c>
      <c r="H2008" s="7" t="s">
        <v>112</v>
      </c>
      <c r="I2008" s="5">
        <f>VLOOKUP(H2008,Tabela1[],2,FALSE)*G2008</f>
        <v>0</v>
      </c>
      <c r="J2008" s="6" t="str">
        <f>IFERROR(G2008/VLOOKUP(H2008,Tabela1[],3,FALSE),"")</f>
        <v/>
      </c>
      <c r="K2008" s="11" cm="1">
        <f t="array" ref="K2008">VLOOKUP(MAX(_xlfn._xlws.FILTER(Tabela3[data],Tabela3[data]&lt;=Tabela2[[#This Row],[data]])),Tabela3[],2,FALSE)</f>
        <v>12.5</v>
      </c>
    </row>
    <row r="2009" spans="5:11" x14ac:dyDescent="0.35">
      <c r="E2009" s="4">
        <v>45882</v>
      </c>
      <c r="F2009" s="3">
        <v>3</v>
      </c>
      <c r="G2009" s="3">
        <v>49</v>
      </c>
      <c r="H2009" s="7" t="s">
        <v>63</v>
      </c>
      <c r="I2009" s="5">
        <f>VLOOKUP(H2009,Tabela1[],2,FALSE)*G2009</f>
        <v>0</v>
      </c>
      <c r="J2009" s="6" t="str">
        <f>IFERROR(G2009/VLOOKUP(H2009,Tabela1[],3,FALSE),"")</f>
        <v/>
      </c>
      <c r="K2009" s="11" cm="1">
        <f t="array" ref="K2009">VLOOKUP(MAX(_xlfn._xlws.FILTER(Tabela3[data],Tabela3[data]&lt;=Tabela2[[#This Row],[data]])),Tabela3[],2,FALSE)</f>
        <v>12.5</v>
      </c>
    </row>
    <row r="2010" spans="5:11" x14ac:dyDescent="0.35">
      <c r="E2010" s="4">
        <v>45883</v>
      </c>
      <c r="F2010" s="3">
        <v>1</v>
      </c>
      <c r="G2010" s="3">
        <v>100</v>
      </c>
      <c r="H2010" s="7" t="s">
        <v>63</v>
      </c>
      <c r="I2010" s="5">
        <f>VLOOKUP(H2010,Tabela1[],2,FALSE)*G2010</f>
        <v>0</v>
      </c>
      <c r="J2010" s="6" t="str">
        <f>IFERROR(G2010/VLOOKUP(H2010,Tabela1[],3,FALSE),"")</f>
        <v/>
      </c>
      <c r="K2010" s="11" cm="1">
        <f t="array" ref="K2010">VLOOKUP(MAX(_xlfn._xlws.FILTER(Tabela3[data],Tabela3[data]&lt;=Tabela2[[#This Row],[data]])),Tabela3[],2,FALSE)</f>
        <v>12.5</v>
      </c>
    </row>
    <row r="2011" spans="5:11" x14ac:dyDescent="0.35">
      <c r="E2011" s="4">
        <v>45883</v>
      </c>
      <c r="F2011" s="3">
        <v>1</v>
      </c>
      <c r="G2011" s="3">
        <v>37</v>
      </c>
      <c r="H2011" s="7" t="s">
        <v>43</v>
      </c>
      <c r="I2011" s="5">
        <f>VLOOKUP(H2011,Tabela1[],2,FALSE)*G2011</f>
        <v>0</v>
      </c>
      <c r="J2011" s="6" t="str">
        <f>IFERROR(G2011/VLOOKUP(H2011,Tabela1[],3,FALSE),"")</f>
        <v/>
      </c>
      <c r="K2011" s="11" cm="1">
        <f t="array" ref="K2011">VLOOKUP(MAX(_xlfn._xlws.FILTER(Tabela3[data],Tabela3[data]&lt;=Tabela2[[#This Row],[data]])),Tabela3[],2,FALSE)</f>
        <v>12.5</v>
      </c>
    </row>
    <row r="2012" spans="5:11" x14ac:dyDescent="0.35">
      <c r="E2012" s="4">
        <v>45883</v>
      </c>
      <c r="F2012" s="3">
        <v>2</v>
      </c>
      <c r="G2012" s="3">
        <v>80</v>
      </c>
      <c r="H2012" s="7" t="s">
        <v>8</v>
      </c>
      <c r="I2012" s="5">
        <f>VLOOKUP(H2012,Tabela1[],2,FALSE)*G2012</f>
        <v>305.2</v>
      </c>
      <c r="J2012" s="6">
        <f>IFERROR(G2012/VLOOKUP(H2012,Tabela1[],3,FALSE),"")</f>
        <v>1.0540184453227932</v>
      </c>
      <c r="K2012" s="11" cm="1">
        <f t="array" ref="K2012">VLOOKUP(MAX(_xlfn._xlws.FILTER(Tabela3[data],Tabela3[data]&lt;=Tabela2[[#This Row],[data]])),Tabela3[],2,FALSE)</f>
        <v>12.5</v>
      </c>
    </row>
    <row r="2013" spans="5:11" x14ac:dyDescent="0.35">
      <c r="E2013" s="4">
        <v>45883</v>
      </c>
      <c r="F2013" s="3">
        <v>3</v>
      </c>
      <c r="G2013" s="3">
        <v>164</v>
      </c>
      <c r="H2013" s="7" t="s">
        <v>63</v>
      </c>
      <c r="I2013" s="5">
        <f>VLOOKUP(H2013,Tabela1[],2,FALSE)*G2013</f>
        <v>0</v>
      </c>
      <c r="J2013" s="6" t="str">
        <f>IFERROR(G2013/VLOOKUP(H2013,Tabela1[],3,FALSE),"")</f>
        <v/>
      </c>
      <c r="K2013" s="11" cm="1">
        <f t="array" ref="K2013">VLOOKUP(MAX(_xlfn._xlws.FILTER(Tabela3[data],Tabela3[data]&lt;=Tabela2[[#This Row],[data]])),Tabela3[],2,FALSE)</f>
        <v>12.5</v>
      </c>
    </row>
    <row r="2014" spans="5:11" x14ac:dyDescent="0.35">
      <c r="E2014" s="4">
        <v>45884</v>
      </c>
      <c r="F2014" s="3">
        <v>1</v>
      </c>
      <c r="G2014" s="3">
        <v>88</v>
      </c>
      <c r="H2014" s="7" t="s">
        <v>70</v>
      </c>
      <c r="I2014" s="5">
        <f>VLOOKUP(H2014,Tabela1[],2,FALSE)*G2014</f>
        <v>0</v>
      </c>
      <c r="J2014" s="6" t="str">
        <f>IFERROR(G2014/VLOOKUP(H2014,Tabela1[],3,FALSE),"")</f>
        <v/>
      </c>
      <c r="K2014" s="11" cm="1">
        <f t="array" ref="K2014">VLOOKUP(MAX(_xlfn._xlws.FILTER(Tabela3[data],Tabela3[data]&lt;=Tabela2[[#This Row],[data]])),Tabela3[],2,FALSE)</f>
        <v>12.5</v>
      </c>
    </row>
    <row r="2015" spans="5:11" x14ac:dyDescent="0.35">
      <c r="E2015" s="4">
        <v>45884</v>
      </c>
      <c r="F2015" s="3">
        <v>1</v>
      </c>
      <c r="G2015" s="3">
        <v>12</v>
      </c>
      <c r="H2015" s="7" t="s">
        <v>97</v>
      </c>
      <c r="I2015" s="5">
        <f>VLOOKUP(H2015,Tabela1[],2,FALSE)*G2015</f>
        <v>0</v>
      </c>
      <c r="J2015" s="6" t="str">
        <f>IFERROR(G2015/VLOOKUP(H2015,Tabela1[],3,FALSE),"")</f>
        <v/>
      </c>
      <c r="K2015" s="11" cm="1">
        <f t="array" ref="K2015">VLOOKUP(MAX(_xlfn._xlws.FILTER(Tabela3[data],Tabela3[data]&lt;=Tabela2[[#This Row],[data]])),Tabela3[],2,FALSE)</f>
        <v>12.5</v>
      </c>
    </row>
    <row r="2016" spans="5:11" x14ac:dyDescent="0.35">
      <c r="E2016" s="4">
        <v>45884</v>
      </c>
      <c r="F2016" s="3">
        <v>2</v>
      </c>
      <c r="G2016" s="3">
        <v>71</v>
      </c>
      <c r="H2016" s="7" t="s">
        <v>100</v>
      </c>
      <c r="I2016" s="5">
        <f>VLOOKUP(H2016,Tabela1[],2,FALSE)*G2016</f>
        <v>0</v>
      </c>
      <c r="J2016" s="6" t="str">
        <f>IFERROR(G2016/VLOOKUP(H2016,Tabela1[],3,FALSE),"")</f>
        <v/>
      </c>
      <c r="K2016" s="11" cm="1">
        <f t="array" ref="K2016">VLOOKUP(MAX(_xlfn._xlws.FILTER(Tabela3[data],Tabela3[data]&lt;=Tabela2[[#This Row],[data]])),Tabela3[],2,FALSE)</f>
        <v>12.5</v>
      </c>
    </row>
    <row r="2017" spans="5:11" x14ac:dyDescent="0.35">
      <c r="E2017" s="4">
        <v>45884</v>
      </c>
      <c r="F2017" s="3">
        <v>2</v>
      </c>
      <c r="G2017" s="3">
        <v>22</v>
      </c>
      <c r="H2017" s="7" t="s">
        <v>73</v>
      </c>
      <c r="I2017" s="5">
        <f>VLOOKUP(H2017,Tabela1[],2,FALSE)*G2017</f>
        <v>0</v>
      </c>
      <c r="J2017" s="6" t="str">
        <f>IFERROR(G2017/VLOOKUP(H2017,Tabela1[],3,FALSE),"")</f>
        <v/>
      </c>
      <c r="K2017" s="11" cm="1">
        <f t="array" ref="K2017">VLOOKUP(MAX(_xlfn._xlws.FILTER(Tabela3[data],Tabela3[data]&lt;=Tabela2[[#This Row],[data]])),Tabela3[],2,FALSE)</f>
        <v>12.5</v>
      </c>
    </row>
    <row r="2018" spans="5:11" x14ac:dyDescent="0.35">
      <c r="E2018" s="4">
        <v>45884</v>
      </c>
      <c r="F2018" s="3">
        <v>3</v>
      </c>
      <c r="G2018" s="3">
        <v>234</v>
      </c>
      <c r="H2018" s="7" t="s">
        <v>70</v>
      </c>
      <c r="I2018" s="5">
        <f>VLOOKUP(H2018,Tabela1[],2,FALSE)*G2018</f>
        <v>0</v>
      </c>
      <c r="J2018" s="6" t="str">
        <f>IFERROR(G2018/VLOOKUP(H2018,Tabela1[],3,FALSE),"")</f>
        <v/>
      </c>
      <c r="K2018" s="11" cm="1">
        <f t="array" ref="K2018">VLOOKUP(MAX(_xlfn._xlws.FILTER(Tabela3[data],Tabela3[data]&lt;=Tabela2[[#This Row],[data]])),Tabela3[],2,FALSE)</f>
        <v>12.5</v>
      </c>
    </row>
    <row r="2019" spans="5:11" x14ac:dyDescent="0.35">
      <c r="E2019" s="4">
        <v>45884</v>
      </c>
      <c r="F2019" s="3">
        <v>3</v>
      </c>
      <c r="G2019" s="3">
        <v>91</v>
      </c>
      <c r="H2019" s="7" t="s">
        <v>43</v>
      </c>
      <c r="I2019" s="5">
        <f>VLOOKUP(H2019,Tabela1[],2,FALSE)*G2019</f>
        <v>0</v>
      </c>
      <c r="J2019" s="6" t="str">
        <f>IFERROR(G2019/VLOOKUP(H2019,Tabela1[],3,FALSE),"")</f>
        <v/>
      </c>
      <c r="K2019" s="11" cm="1">
        <f t="array" ref="K2019">VLOOKUP(MAX(_xlfn._xlws.FILTER(Tabela3[data],Tabela3[data]&lt;=Tabela2[[#This Row],[data]])),Tabela3[],2,FALSE)</f>
        <v>12.5</v>
      </c>
    </row>
    <row r="2020" spans="5:11" x14ac:dyDescent="0.35">
      <c r="E2020" s="4">
        <v>45884</v>
      </c>
      <c r="F2020" s="3">
        <v>3</v>
      </c>
      <c r="G2020" s="3">
        <v>4</v>
      </c>
      <c r="H2020" s="7" t="s">
        <v>98</v>
      </c>
      <c r="I2020" s="5">
        <f>VLOOKUP(H2020,Tabela1[],2,FALSE)*G2020</f>
        <v>0</v>
      </c>
      <c r="J2020" s="6" t="str">
        <f>IFERROR(G2020/VLOOKUP(H2020,Tabela1[],3,FALSE),"")</f>
        <v/>
      </c>
      <c r="K2020" s="11" cm="1">
        <f t="array" ref="K2020">VLOOKUP(MAX(_xlfn._xlws.FILTER(Tabela3[data],Tabela3[data]&lt;=Tabela2[[#This Row],[data]])),Tabela3[],2,FALSE)</f>
        <v>12.5</v>
      </c>
    </row>
    <row r="2021" spans="5:11" x14ac:dyDescent="0.35">
      <c r="E2021" s="4">
        <v>45885</v>
      </c>
      <c r="F2021" s="3">
        <v>1</v>
      </c>
      <c r="G2021" s="3">
        <v>88</v>
      </c>
      <c r="H2021" s="7" t="s">
        <v>70</v>
      </c>
      <c r="I2021" s="5">
        <f>VLOOKUP(H2021,Tabela1[],2,FALSE)*G2021</f>
        <v>0</v>
      </c>
      <c r="J2021" s="6" t="str">
        <f>IFERROR(G2021/VLOOKUP(H2021,Tabela1[],3,FALSE),"")</f>
        <v/>
      </c>
      <c r="K2021" s="11" cm="1">
        <f t="array" ref="K2021">VLOOKUP(MAX(_xlfn._xlws.FILTER(Tabela3[data],Tabela3[data]&lt;=Tabela2[[#This Row],[data]])),Tabela3[],2,FALSE)</f>
        <v>12.5</v>
      </c>
    </row>
    <row r="2022" spans="5:11" x14ac:dyDescent="0.35">
      <c r="E2022" s="4">
        <v>45885</v>
      </c>
      <c r="F2022" s="3">
        <v>1</v>
      </c>
      <c r="G2022" s="3">
        <v>30</v>
      </c>
      <c r="H2022" s="7" t="s">
        <v>111</v>
      </c>
      <c r="I2022" s="5">
        <f>VLOOKUP(H2022,Tabela1[],2,FALSE)*G2022</f>
        <v>0</v>
      </c>
      <c r="J2022" s="6" t="str">
        <f>IFERROR(G2022/VLOOKUP(H2022,Tabela1[],3,FALSE),"")</f>
        <v/>
      </c>
      <c r="K2022" s="11" cm="1">
        <f t="array" ref="K2022">VLOOKUP(MAX(_xlfn._xlws.FILTER(Tabela3[data],Tabela3[data]&lt;=Tabela2[[#This Row],[data]])),Tabela3[],2,FALSE)</f>
        <v>12.5</v>
      </c>
    </row>
    <row r="2023" spans="5:11" x14ac:dyDescent="0.35">
      <c r="E2023" s="4">
        <v>45885</v>
      </c>
      <c r="F2023" s="3">
        <v>2</v>
      </c>
      <c r="G2023" s="3">
        <v>75</v>
      </c>
      <c r="H2023" s="7" t="s">
        <v>103</v>
      </c>
      <c r="I2023" s="5">
        <f>VLOOKUP(H2023,Tabela1[],2,FALSE)*G2023</f>
        <v>0</v>
      </c>
      <c r="J2023" s="6" t="str">
        <f>IFERROR(G2023/VLOOKUP(H2023,Tabela1[],3,FALSE),"")</f>
        <v/>
      </c>
      <c r="K2023" s="11" cm="1">
        <f t="array" ref="K2023">VLOOKUP(MAX(_xlfn._xlws.FILTER(Tabela3[data],Tabela3[data]&lt;=Tabela2[[#This Row],[data]])),Tabela3[],2,FALSE)</f>
        <v>12.5</v>
      </c>
    </row>
    <row r="2024" spans="5:11" x14ac:dyDescent="0.35">
      <c r="E2024" s="4">
        <v>45885</v>
      </c>
      <c r="F2024" s="3">
        <v>2</v>
      </c>
      <c r="G2024" s="3">
        <v>90</v>
      </c>
      <c r="H2024" s="7" t="s">
        <v>43</v>
      </c>
      <c r="I2024" s="5">
        <f>VLOOKUP(H2024,Tabela1[],2,FALSE)*G2024</f>
        <v>0</v>
      </c>
      <c r="J2024" s="6" t="str">
        <f>IFERROR(G2024/VLOOKUP(H2024,Tabela1[],3,FALSE),"")</f>
        <v/>
      </c>
      <c r="K2024" s="11" cm="1">
        <f t="array" ref="K2024">VLOOKUP(MAX(_xlfn._xlws.FILTER(Tabela3[data],Tabela3[data]&lt;=Tabela2[[#This Row],[data]])),Tabela3[],2,FALSE)</f>
        <v>12.5</v>
      </c>
    </row>
    <row r="2025" spans="5:11" x14ac:dyDescent="0.35">
      <c r="E2025" s="4">
        <v>45885</v>
      </c>
      <c r="F2025" s="3">
        <v>2</v>
      </c>
      <c r="G2025" s="3">
        <v>17</v>
      </c>
      <c r="H2025" s="7" t="s">
        <v>42</v>
      </c>
      <c r="I2025" s="5">
        <f>VLOOKUP(H2025,Tabela1[],2,FALSE)*G2025</f>
        <v>0</v>
      </c>
      <c r="J2025" s="6" t="str">
        <f>IFERROR(G2025/VLOOKUP(H2025,Tabela1[],3,FALSE),"")</f>
        <v/>
      </c>
      <c r="K2025" s="11" cm="1">
        <f t="array" ref="K2025">VLOOKUP(MAX(_xlfn._xlws.FILTER(Tabela3[data],Tabela3[data]&lt;=Tabela2[[#This Row],[data]])),Tabela3[],2,FALSE)</f>
        <v>12.5</v>
      </c>
    </row>
    <row r="2026" spans="5:11" x14ac:dyDescent="0.35">
      <c r="E2026" s="4">
        <v>45885</v>
      </c>
      <c r="F2026" s="3">
        <v>3</v>
      </c>
      <c r="G2026" s="3">
        <v>200</v>
      </c>
      <c r="H2026" s="7" t="s">
        <v>30</v>
      </c>
      <c r="I2026" s="5">
        <f>VLOOKUP(H2026,Tabela1[],2,FALSE)*G2026</f>
        <v>0</v>
      </c>
      <c r="J2026" s="6" t="str">
        <f>IFERROR(G2026/VLOOKUP(H2026,Tabela1[],3,FALSE),"")</f>
        <v/>
      </c>
      <c r="K2026" s="11" cm="1">
        <f t="array" ref="K2026">VLOOKUP(MAX(_xlfn._xlws.FILTER(Tabela3[data],Tabela3[data]&lt;=Tabela2[[#This Row],[data]])),Tabela3[],2,FALSE)</f>
        <v>12.5</v>
      </c>
    </row>
    <row r="2027" spans="5:11" x14ac:dyDescent="0.35">
      <c r="E2027" s="4">
        <v>45886</v>
      </c>
      <c r="F2027" s="3">
        <v>1</v>
      </c>
      <c r="G2027" s="3">
        <v>100</v>
      </c>
      <c r="H2027" s="7" t="s">
        <v>30</v>
      </c>
      <c r="I2027" s="5">
        <f>VLOOKUP(H2027,Tabela1[],2,FALSE)*G2027</f>
        <v>0</v>
      </c>
      <c r="J2027" s="6" t="str">
        <f>IFERROR(G2027/VLOOKUP(H2027,Tabela1[],3,FALSE),"")</f>
        <v/>
      </c>
      <c r="K2027" s="11" cm="1">
        <f t="array" ref="K2027">VLOOKUP(MAX(_xlfn._xlws.FILTER(Tabela3[data],Tabela3[data]&lt;=Tabela2[[#This Row],[data]])),Tabela3[],2,FALSE)</f>
        <v>12.5</v>
      </c>
    </row>
    <row r="2028" spans="5:11" x14ac:dyDescent="0.35">
      <c r="E2028" s="4">
        <v>45886</v>
      </c>
      <c r="F2028" s="3">
        <v>1</v>
      </c>
      <c r="G2028" s="3">
        <v>16</v>
      </c>
      <c r="H2028" s="7" t="s">
        <v>66</v>
      </c>
      <c r="I2028" s="5">
        <f>VLOOKUP(H2028,Tabela1[],2,FALSE)*G2028</f>
        <v>0</v>
      </c>
      <c r="J2028" s="6" t="str">
        <f>IFERROR(G2028/VLOOKUP(H2028,Tabela1[],3,FALSE),"")</f>
        <v/>
      </c>
      <c r="K2028" s="11" cm="1">
        <f t="array" ref="K2028">VLOOKUP(MAX(_xlfn._xlws.FILTER(Tabela3[data],Tabela3[data]&lt;=Tabela2[[#This Row],[data]])),Tabela3[],2,FALSE)</f>
        <v>12.5</v>
      </c>
    </row>
    <row r="2029" spans="5:11" x14ac:dyDescent="0.35">
      <c r="E2029" s="4">
        <v>45886</v>
      </c>
      <c r="F2029" s="3">
        <v>1</v>
      </c>
      <c r="G2029" s="3">
        <v>50</v>
      </c>
      <c r="H2029" s="7" t="s">
        <v>54</v>
      </c>
      <c r="I2029" s="5">
        <f>VLOOKUP(H2029,Tabela1[],2,FALSE)*G2029</f>
        <v>0</v>
      </c>
      <c r="J2029" s="6" t="str">
        <f>IFERROR(G2029/VLOOKUP(H2029,Tabela1[],3,FALSE),"")</f>
        <v/>
      </c>
      <c r="K2029" s="11" cm="1">
        <f t="array" ref="K2029">VLOOKUP(MAX(_xlfn._xlws.FILTER(Tabela3[data],Tabela3[data]&lt;=Tabela2[[#This Row],[data]])),Tabela3[],2,FALSE)</f>
        <v>12.5</v>
      </c>
    </row>
    <row r="2030" spans="5:11" x14ac:dyDescent="0.35">
      <c r="E2030" s="4">
        <v>45886</v>
      </c>
      <c r="F2030" s="3">
        <v>2</v>
      </c>
      <c r="G2030" s="3">
        <v>84</v>
      </c>
      <c r="H2030" s="7" t="s">
        <v>8</v>
      </c>
      <c r="I2030" s="5">
        <f>VLOOKUP(H2030,Tabela1[],2,FALSE)*G2030</f>
        <v>320.45999999999998</v>
      </c>
      <c r="J2030" s="6">
        <f>IFERROR(G2030/VLOOKUP(H2030,Tabela1[],3,FALSE),"")</f>
        <v>1.1067193675889329</v>
      </c>
      <c r="K2030" s="11" cm="1">
        <f t="array" ref="K2030">VLOOKUP(MAX(_xlfn._xlws.FILTER(Tabela3[data],Tabela3[data]&lt;=Tabela2[[#This Row],[data]])),Tabela3[],2,FALSE)</f>
        <v>12.5</v>
      </c>
    </row>
    <row r="2031" spans="5:11" x14ac:dyDescent="0.35">
      <c r="E2031" s="4">
        <v>45886</v>
      </c>
      <c r="F2031" s="3">
        <v>2</v>
      </c>
      <c r="G2031" s="3">
        <v>10</v>
      </c>
      <c r="H2031" s="7" t="s">
        <v>97</v>
      </c>
      <c r="I2031" s="5">
        <f>VLOOKUP(H2031,Tabela1[],2,FALSE)*G2031</f>
        <v>0</v>
      </c>
      <c r="J2031" s="6" t="str">
        <f>IFERROR(G2031/VLOOKUP(H2031,Tabela1[],3,FALSE),"")</f>
        <v/>
      </c>
      <c r="K2031" s="11" cm="1">
        <f t="array" ref="K2031">VLOOKUP(MAX(_xlfn._xlws.FILTER(Tabela3[data],Tabela3[data]&lt;=Tabela2[[#This Row],[data]])),Tabela3[],2,FALSE)</f>
        <v>12.5</v>
      </c>
    </row>
    <row r="2032" spans="5:11" x14ac:dyDescent="0.35">
      <c r="E2032" s="4">
        <v>45886</v>
      </c>
      <c r="F2032" s="3">
        <v>3</v>
      </c>
      <c r="G2032" s="3">
        <v>100</v>
      </c>
      <c r="H2032" s="7" t="s">
        <v>30</v>
      </c>
      <c r="I2032" s="5">
        <f>VLOOKUP(H2032,Tabela1[],2,FALSE)*G2032</f>
        <v>0</v>
      </c>
      <c r="J2032" s="6" t="str">
        <f>IFERROR(G2032/VLOOKUP(H2032,Tabela1[],3,FALSE),"")</f>
        <v/>
      </c>
      <c r="K2032" s="11" cm="1">
        <f t="array" ref="K2032">VLOOKUP(MAX(_xlfn._xlws.FILTER(Tabela3[data],Tabela3[data]&lt;=Tabela2[[#This Row],[data]])),Tabela3[],2,FALSE)</f>
        <v>12.5</v>
      </c>
    </row>
    <row r="2033" spans="5:11" x14ac:dyDescent="0.35">
      <c r="E2033" s="4">
        <v>45886</v>
      </c>
      <c r="F2033" s="3">
        <v>3</v>
      </c>
      <c r="G2033" s="3">
        <v>200</v>
      </c>
      <c r="H2033" s="7" t="s">
        <v>27</v>
      </c>
      <c r="I2033" s="5">
        <f>VLOOKUP(H2033,Tabela1[],2,FALSE)*G2033</f>
        <v>0</v>
      </c>
      <c r="J2033" s="6" t="str">
        <f>IFERROR(G2033/VLOOKUP(H2033,Tabela1[],3,FALSE),"")</f>
        <v/>
      </c>
      <c r="K2033" s="11" cm="1">
        <f t="array" ref="K2033">VLOOKUP(MAX(_xlfn._xlws.FILTER(Tabela3[data],Tabela3[data]&lt;=Tabela2[[#This Row],[data]])),Tabela3[],2,FALSE)</f>
        <v>12.5</v>
      </c>
    </row>
    <row r="2034" spans="5:11" x14ac:dyDescent="0.35">
      <c r="E2034" s="4">
        <v>45886</v>
      </c>
      <c r="F2034" s="3">
        <v>3</v>
      </c>
      <c r="G2034" s="3">
        <v>4</v>
      </c>
      <c r="H2034" s="7" t="s">
        <v>98</v>
      </c>
      <c r="I2034" s="5">
        <f>VLOOKUP(H2034,Tabela1[],2,FALSE)*G2034</f>
        <v>0</v>
      </c>
      <c r="J2034" s="6" t="str">
        <f>IFERROR(G2034/VLOOKUP(H2034,Tabela1[],3,FALSE),"")</f>
        <v/>
      </c>
      <c r="K2034" s="11" cm="1">
        <f t="array" ref="K2034">VLOOKUP(MAX(_xlfn._xlws.FILTER(Tabela3[data],Tabela3[data]&lt;=Tabela2[[#This Row],[data]])),Tabela3[],2,FALSE)</f>
        <v>12.5</v>
      </c>
    </row>
    <row r="2035" spans="5:11" x14ac:dyDescent="0.35">
      <c r="E2035" s="4">
        <v>45887</v>
      </c>
      <c r="F2035" s="3">
        <v>1</v>
      </c>
      <c r="G2035" s="3">
        <v>8</v>
      </c>
      <c r="H2035" s="7" t="s">
        <v>98</v>
      </c>
      <c r="I2035" s="5">
        <f>VLOOKUP(H2035,Tabela1[],2,FALSE)*G2035</f>
        <v>0</v>
      </c>
      <c r="J2035" s="6" t="str">
        <f>IFERROR(G2035/VLOOKUP(H2035,Tabela1[],3,FALSE),"")</f>
        <v/>
      </c>
      <c r="K2035" s="11" cm="1">
        <f t="array" ref="K2035">VLOOKUP(MAX(_xlfn._xlws.FILTER(Tabela3[data],Tabela3[data]&lt;=Tabela2[[#This Row],[data]])),Tabela3[],2,FALSE)</f>
        <v>12.5</v>
      </c>
    </row>
    <row r="2036" spans="5:11" x14ac:dyDescent="0.35">
      <c r="E2036" s="4">
        <v>45887</v>
      </c>
      <c r="F2036" s="3">
        <v>2</v>
      </c>
      <c r="G2036" s="3">
        <v>104</v>
      </c>
      <c r="H2036" s="7" t="s">
        <v>101</v>
      </c>
      <c r="I2036" s="5">
        <f>VLOOKUP(H2036,Tabela1[],2,FALSE)*G2036</f>
        <v>0</v>
      </c>
      <c r="J2036" s="6" t="str">
        <f>IFERROR(G2036/VLOOKUP(H2036,Tabela1[],3,FALSE),"")</f>
        <v/>
      </c>
      <c r="K2036" s="11" cm="1">
        <f t="array" ref="K2036">VLOOKUP(MAX(_xlfn._xlws.FILTER(Tabela3[data],Tabela3[data]&lt;=Tabela2[[#This Row],[data]])),Tabela3[],2,FALSE)</f>
        <v>12.5</v>
      </c>
    </row>
    <row r="2037" spans="5:11" x14ac:dyDescent="0.35">
      <c r="E2037" s="4">
        <v>45887</v>
      </c>
      <c r="F2037" s="3">
        <v>2</v>
      </c>
      <c r="G2037" s="3">
        <v>10</v>
      </c>
      <c r="H2037" s="7" t="s">
        <v>114</v>
      </c>
      <c r="I2037" s="5">
        <f>VLOOKUP(H2037,Tabela1[],2,FALSE)*G2037</f>
        <v>0</v>
      </c>
      <c r="J2037" s="6" t="str">
        <f>IFERROR(G2037/VLOOKUP(H2037,Tabela1[],3,FALSE),"")</f>
        <v/>
      </c>
      <c r="K2037" s="11" cm="1">
        <f t="array" ref="K2037">VLOOKUP(MAX(_xlfn._xlws.FILTER(Tabela3[data],Tabela3[data]&lt;=Tabela2[[#This Row],[data]])),Tabela3[],2,FALSE)</f>
        <v>12.5</v>
      </c>
    </row>
    <row r="2038" spans="5:11" x14ac:dyDescent="0.35">
      <c r="E2038" s="4">
        <v>45887</v>
      </c>
      <c r="F2038" s="3">
        <v>3</v>
      </c>
      <c r="G2038" s="3">
        <v>203</v>
      </c>
      <c r="H2038" s="7" t="s">
        <v>27</v>
      </c>
      <c r="I2038" s="5">
        <f>VLOOKUP(H2038,Tabela1[],2,FALSE)*G2038</f>
        <v>0</v>
      </c>
      <c r="J2038" s="6" t="str">
        <f>IFERROR(G2038/VLOOKUP(H2038,Tabela1[],3,FALSE),"")</f>
        <v/>
      </c>
      <c r="K2038" s="11" cm="1">
        <f t="array" ref="K2038">VLOOKUP(MAX(_xlfn._xlws.FILTER(Tabela3[data],Tabela3[data]&lt;=Tabela2[[#This Row],[data]])),Tabela3[],2,FALSE)</f>
        <v>12.5</v>
      </c>
    </row>
    <row r="2039" spans="5:11" x14ac:dyDescent="0.35">
      <c r="E2039" s="4">
        <v>45887</v>
      </c>
      <c r="F2039" s="3">
        <v>3</v>
      </c>
      <c r="G2039" s="3">
        <v>136</v>
      </c>
      <c r="H2039" s="7" t="s">
        <v>102</v>
      </c>
      <c r="I2039" s="5">
        <f>VLOOKUP(H2039,Tabela1[],2,FALSE)*G2039</f>
        <v>0</v>
      </c>
      <c r="J2039" s="6" t="str">
        <f>IFERROR(G2039/VLOOKUP(H2039,Tabela1[],3,FALSE),"")</f>
        <v/>
      </c>
      <c r="K2039" s="11" cm="1">
        <f t="array" ref="K2039">VLOOKUP(MAX(_xlfn._xlws.FILTER(Tabela3[data],Tabela3[data]&lt;=Tabela2[[#This Row],[data]])),Tabela3[],2,FALSE)</f>
        <v>12.5</v>
      </c>
    </row>
    <row r="2040" spans="5:11" x14ac:dyDescent="0.35">
      <c r="E2040" s="4">
        <v>45888</v>
      </c>
      <c r="F2040" s="3">
        <v>1</v>
      </c>
      <c r="G2040" s="3">
        <v>111</v>
      </c>
      <c r="H2040" s="7" t="s">
        <v>102</v>
      </c>
      <c r="I2040" s="5">
        <f>VLOOKUP(H2040,Tabela1[],2,FALSE)*G2040</f>
        <v>0</v>
      </c>
      <c r="J2040" s="6" t="str">
        <f>IFERROR(G2040/VLOOKUP(H2040,Tabela1[],3,FALSE),"")</f>
        <v/>
      </c>
      <c r="K2040" s="11" cm="1">
        <f t="array" ref="K2040">VLOOKUP(MAX(_xlfn._xlws.FILTER(Tabela3[data],Tabela3[data]&lt;=Tabela2[[#This Row],[data]])),Tabela3[],2,FALSE)</f>
        <v>12.5</v>
      </c>
    </row>
    <row r="2041" spans="5:11" x14ac:dyDescent="0.35">
      <c r="E2041" s="4">
        <v>45888</v>
      </c>
      <c r="F2041" s="3">
        <v>1</v>
      </c>
      <c r="G2041" s="3">
        <v>4</v>
      </c>
      <c r="H2041" s="7" t="s">
        <v>98</v>
      </c>
      <c r="I2041" s="5">
        <f>VLOOKUP(H2041,Tabela1[],2,FALSE)*G2041</f>
        <v>0</v>
      </c>
      <c r="J2041" s="6" t="str">
        <f>IFERROR(G2041/VLOOKUP(H2041,Tabela1[],3,FALSE),"")</f>
        <v/>
      </c>
      <c r="K2041" s="11" cm="1">
        <f t="array" ref="K2041">VLOOKUP(MAX(_xlfn._xlws.FILTER(Tabela3[data],Tabela3[data]&lt;=Tabela2[[#This Row],[data]])),Tabela3[],2,FALSE)</f>
        <v>12.5</v>
      </c>
    </row>
    <row r="2042" spans="5:11" x14ac:dyDescent="0.35">
      <c r="E2042" s="4">
        <v>45888</v>
      </c>
      <c r="F2042" s="3">
        <v>2</v>
      </c>
      <c r="G2042" s="3">
        <v>20</v>
      </c>
      <c r="H2042" s="7" t="s">
        <v>38</v>
      </c>
      <c r="I2042" s="5">
        <f>VLOOKUP(H2042,Tabela1[],2,FALSE)*G2042</f>
        <v>0</v>
      </c>
      <c r="J2042" s="6" t="str">
        <f>IFERROR(G2042/VLOOKUP(H2042,Tabela1[],3,FALSE),"")</f>
        <v/>
      </c>
      <c r="K2042" s="11" cm="1">
        <f t="array" ref="K2042">VLOOKUP(MAX(_xlfn._xlws.FILTER(Tabela3[data],Tabela3[data]&lt;=Tabela2[[#This Row],[data]])),Tabela3[],2,FALSE)</f>
        <v>12.5</v>
      </c>
    </row>
    <row r="2043" spans="5:11" x14ac:dyDescent="0.35">
      <c r="E2043" s="4">
        <v>45888</v>
      </c>
      <c r="F2043" s="3">
        <v>2</v>
      </c>
      <c r="G2043" s="3">
        <v>3</v>
      </c>
      <c r="H2043" s="7" t="s">
        <v>66</v>
      </c>
      <c r="I2043" s="5">
        <f>VLOOKUP(H2043,Tabela1[],2,FALSE)*G2043</f>
        <v>0</v>
      </c>
      <c r="J2043" s="6" t="str">
        <f>IFERROR(G2043/VLOOKUP(H2043,Tabela1[],3,FALSE),"")</f>
        <v/>
      </c>
      <c r="K2043" s="11" cm="1">
        <f t="array" ref="K2043">VLOOKUP(MAX(_xlfn._xlws.FILTER(Tabela3[data],Tabela3[data]&lt;=Tabela2[[#This Row],[data]])),Tabela3[],2,FALSE)</f>
        <v>12.5</v>
      </c>
    </row>
    <row r="2044" spans="5:11" x14ac:dyDescent="0.35">
      <c r="E2044" s="4">
        <v>45888</v>
      </c>
      <c r="F2044" s="3">
        <v>2</v>
      </c>
      <c r="G2044" s="3">
        <v>74</v>
      </c>
      <c r="H2044" s="7" t="s">
        <v>115</v>
      </c>
      <c r="I2044" s="5">
        <f>VLOOKUP(H2044,Tabela1[],2,FALSE)*G2044</f>
        <v>0</v>
      </c>
      <c r="J2044" s="6" t="str">
        <f>IFERROR(G2044/VLOOKUP(H2044,Tabela1[],3,FALSE),"")</f>
        <v/>
      </c>
      <c r="K2044" s="11" cm="1">
        <f t="array" ref="K2044">VLOOKUP(MAX(_xlfn._xlws.FILTER(Tabela3[data],Tabela3[data]&lt;=Tabela2[[#This Row],[data]])),Tabela3[],2,FALSE)</f>
        <v>12.5</v>
      </c>
    </row>
    <row r="2045" spans="5:11" x14ac:dyDescent="0.35">
      <c r="E2045" s="4">
        <v>45888</v>
      </c>
      <c r="F2045" s="3">
        <v>2</v>
      </c>
      <c r="G2045" s="3">
        <v>10</v>
      </c>
      <c r="H2045" s="7" t="s">
        <v>114</v>
      </c>
      <c r="I2045" s="5">
        <f>VLOOKUP(H2045,Tabela1[],2,FALSE)*G2045</f>
        <v>0</v>
      </c>
      <c r="J2045" s="6" t="str">
        <f>IFERROR(G2045/VLOOKUP(H2045,Tabela1[],3,FALSE),"")</f>
        <v/>
      </c>
      <c r="K2045" s="11" cm="1">
        <f t="array" ref="K2045">VLOOKUP(MAX(_xlfn._xlws.FILTER(Tabela3[data],Tabela3[data]&lt;=Tabela2[[#This Row],[data]])),Tabela3[],2,FALSE)</f>
        <v>12.5</v>
      </c>
    </row>
    <row r="2046" spans="5:11" x14ac:dyDescent="0.35">
      <c r="E2046" s="4">
        <v>45888</v>
      </c>
      <c r="F2046" s="3">
        <v>3</v>
      </c>
      <c r="G2046" s="3">
        <v>40</v>
      </c>
      <c r="H2046" s="7" t="s">
        <v>66</v>
      </c>
      <c r="I2046" s="5">
        <f>VLOOKUP(H2046,Tabela1[],2,FALSE)*G2046</f>
        <v>0</v>
      </c>
      <c r="J2046" s="6" t="str">
        <f>IFERROR(G2046/VLOOKUP(H2046,Tabela1[],3,FALSE),"")</f>
        <v/>
      </c>
      <c r="K2046" s="11" cm="1">
        <f t="array" ref="K2046">VLOOKUP(MAX(_xlfn._xlws.FILTER(Tabela3[data],Tabela3[data]&lt;=Tabela2[[#This Row],[data]])),Tabela3[],2,FALSE)</f>
        <v>12.5</v>
      </c>
    </row>
    <row r="2047" spans="5:11" x14ac:dyDescent="0.35">
      <c r="E2047" s="4">
        <v>45888</v>
      </c>
      <c r="F2047" s="3">
        <v>3</v>
      </c>
      <c r="G2047" s="3">
        <v>153</v>
      </c>
      <c r="H2047" s="7" t="s">
        <v>102</v>
      </c>
      <c r="I2047" s="5">
        <f>VLOOKUP(H2047,Tabela1[],2,FALSE)*G2047</f>
        <v>0</v>
      </c>
      <c r="J2047" s="6" t="str">
        <f>IFERROR(G2047/VLOOKUP(H2047,Tabela1[],3,FALSE),"")</f>
        <v/>
      </c>
      <c r="K2047" s="11" cm="1">
        <f t="array" ref="K2047">VLOOKUP(MAX(_xlfn._xlws.FILTER(Tabela3[data],Tabela3[data]&lt;=Tabela2[[#This Row],[data]])),Tabela3[],2,FALSE)</f>
        <v>12.5</v>
      </c>
    </row>
    <row r="2048" spans="5:11" x14ac:dyDescent="0.35">
      <c r="E2048" s="4">
        <v>45888</v>
      </c>
      <c r="F2048" s="3">
        <v>3</v>
      </c>
      <c r="G2048" s="3">
        <v>110</v>
      </c>
      <c r="H2048" s="7" t="s">
        <v>116</v>
      </c>
      <c r="I2048" s="5">
        <f>VLOOKUP(H2048,Tabela1[],2,FALSE)*G2048</f>
        <v>0</v>
      </c>
      <c r="J2048" s="6" t="str">
        <f>IFERROR(G2048/VLOOKUP(H2048,Tabela1[],3,FALSE),"")</f>
        <v/>
      </c>
      <c r="K2048" s="11" cm="1">
        <f t="array" ref="K2048">VLOOKUP(MAX(_xlfn._xlws.FILTER(Tabela3[data],Tabela3[data]&lt;=Tabela2[[#This Row],[data]])),Tabela3[],2,FALSE)</f>
        <v>12.5</v>
      </c>
    </row>
    <row r="2049" spans="5:11" x14ac:dyDescent="0.35">
      <c r="E2049" s="4">
        <v>45888</v>
      </c>
      <c r="F2049" s="3">
        <v>3</v>
      </c>
      <c r="G2049" s="3">
        <v>8</v>
      </c>
      <c r="H2049" s="7" t="s">
        <v>98</v>
      </c>
      <c r="I2049" s="5">
        <f>VLOOKUP(H2049,Tabela1[],2,FALSE)*G2049</f>
        <v>0</v>
      </c>
      <c r="J2049" s="6" t="str">
        <f>IFERROR(G2049/VLOOKUP(H2049,Tabela1[],3,FALSE),"")</f>
        <v/>
      </c>
      <c r="K2049" s="11" cm="1">
        <f t="array" ref="K2049">VLOOKUP(MAX(_xlfn._xlws.FILTER(Tabela3[data],Tabela3[data]&lt;=Tabela2[[#This Row],[data]])),Tabela3[],2,FALSE)</f>
        <v>12.5</v>
      </c>
    </row>
    <row r="2050" spans="5:11" x14ac:dyDescent="0.35">
      <c r="E2050" s="4">
        <v>45889</v>
      </c>
      <c r="F2050" s="3">
        <v>1</v>
      </c>
      <c r="G2050" s="3">
        <v>50</v>
      </c>
      <c r="H2050" s="7" t="s">
        <v>116</v>
      </c>
      <c r="I2050" s="5">
        <f>VLOOKUP(H2050,Tabela1[],2,FALSE)*G2050</f>
        <v>0</v>
      </c>
      <c r="J2050" s="6" t="str">
        <f>IFERROR(G2050/VLOOKUP(H2050,Tabela1[],3,FALSE),"")</f>
        <v/>
      </c>
      <c r="K2050" s="11" cm="1">
        <f t="array" ref="K2050">VLOOKUP(MAX(_xlfn._xlws.FILTER(Tabela3[data],Tabela3[data]&lt;=Tabela2[[#This Row],[data]])),Tabela3[],2,FALSE)</f>
        <v>12.5</v>
      </c>
    </row>
    <row r="2051" spans="5:11" x14ac:dyDescent="0.35">
      <c r="E2051" s="4">
        <v>45889</v>
      </c>
      <c r="F2051" s="3">
        <v>1</v>
      </c>
      <c r="G2051" s="3">
        <v>50</v>
      </c>
      <c r="H2051" s="7" t="s">
        <v>34</v>
      </c>
      <c r="I2051" s="5">
        <f>VLOOKUP(H2051,Tabela1[],2,FALSE)*G2051</f>
        <v>0</v>
      </c>
      <c r="J2051" s="6" t="str">
        <f>IFERROR(G2051/VLOOKUP(H2051,Tabela1[],3,FALSE),"")</f>
        <v/>
      </c>
      <c r="K2051" s="11" cm="1">
        <f t="array" ref="K2051">VLOOKUP(MAX(_xlfn._xlws.FILTER(Tabela3[data],Tabela3[data]&lt;=Tabela2[[#This Row],[data]])),Tabela3[],2,FALSE)</f>
        <v>12.5</v>
      </c>
    </row>
    <row r="2052" spans="5:11" x14ac:dyDescent="0.35">
      <c r="E2052" s="4">
        <v>45889</v>
      </c>
      <c r="F2052" s="3">
        <v>2</v>
      </c>
      <c r="G2052" s="3">
        <v>22</v>
      </c>
      <c r="H2052" s="7" t="s">
        <v>38</v>
      </c>
      <c r="I2052" s="5">
        <f>VLOOKUP(H2052,Tabela1[],2,FALSE)*G2052</f>
        <v>0</v>
      </c>
      <c r="J2052" s="6" t="str">
        <f>IFERROR(G2052/VLOOKUP(H2052,Tabela1[],3,FALSE),"")</f>
        <v/>
      </c>
      <c r="K2052" s="11" cm="1">
        <f t="array" ref="K2052">VLOOKUP(MAX(_xlfn._xlws.FILTER(Tabela3[data],Tabela3[data]&lt;=Tabela2[[#This Row],[data]])),Tabela3[],2,FALSE)</f>
        <v>12.5</v>
      </c>
    </row>
    <row r="2053" spans="5:11" x14ac:dyDescent="0.35">
      <c r="E2053" s="4">
        <v>45889</v>
      </c>
      <c r="F2053" s="3">
        <v>2</v>
      </c>
      <c r="G2053" s="3">
        <v>90</v>
      </c>
      <c r="H2053" s="7" t="s">
        <v>118</v>
      </c>
      <c r="I2053" s="5">
        <f>VLOOKUP(H2053,Tabela1[],2,FALSE)*G2053</f>
        <v>0</v>
      </c>
      <c r="J2053" s="6" t="str">
        <f>IFERROR(G2053/VLOOKUP(H2053,Tabela1[],3,FALSE),"")</f>
        <v/>
      </c>
      <c r="K2053" s="11" cm="1">
        <f t="array" ref="K2053">VLOOKUP(MAX(_xlfn._xlws.FILTER(Tabela3[data],Tabela3[data]&lt;=Tabela2[[#This Row],[data]])),Tabela3[],2,FALSE)</f>
        <v>12.5</v>
      </c>
    </row>
    <row r="2054" spans="5:11" x14ac:dyDescent="0.35">
      <c r="E2054" s="4">
        <v>45889</v>
      </c>
      <c r="F2054" s="3">
        <v>2</v>
      </c>
      <c r="G2054" s="3">
        <v>10</v>
      </c>
      <c r="H2054" s="7" t="s">
        <v>114</v>
      </c>
      <c r="I2054" s="5">
        <f>VLOOKUP(H2054,Tabela1[],2,FALSE)*G2054</f>
        <v>0</v>
      </c>
      <c r="J2054" s="6" t="str">
        <f>IFERROR(G2054/VLOOKUP(H2054,Tabela1[],3,FALSE),"")</f>
        <v/>
      </c>
      <c r="K2054" s="11" cm="1">
        <f t="array" ref="K2054">VLOOKUP(MAX(_xlfn._xlws.FILTER(Tabela3[data],Tabela3[data]&lt;=Tabela2[[#This Row],[data]])),Tabela3[],2,FALSE)</f>
        <v>12.5</v>
      </c>
    </row>
    <row r="2055" spans="5:11" x14ac:dyDescent="0.35">
      <c r="E2055" s="4">
        <v>45889</v>
      </c>
      <c r="F2055" s="3">
        <v>3</v>
      </c>
      <c r="G2055" s="3">
        <v>100</v>
      </c>
      <c r="H2055" s="7" t="s">
        <v>116</v>
      </c>
      <c r="I2055" s="5">
        <f>VLOOKUP(H2055,Tabela1[],2,FALSE)*G2055</f>
        <v>0</v>
      </c>
      <c r="J2055" s="6" t="str">
        <f>IFERROR(G2055/VLOOKUP(H2055,Tabela1[],3,FALSE),"")</f>
        <v/>
      </c>
      <c r="K2055" s="11" cm="1">
        <f t="array" ref="K2055">VLOOKUP(MAX(_xlfn._xlws.FILTER(Tabela3[data],Tabela3[data]&lt;=Tabela2[[#This Row],[data]])),Tabela3[],2,FALSE)</f>
        <v>12.5</v>
      </c>
    </row>
    <row r="2056" spans="5:11" x14ac:dyDescent="0.35">
      <c r="E2056" s="4">
        <v>45889</v>
      </c>
      <c r="F2056" s="3">
        <v>3</v>
      </c>
      <c r="G2056" s="3">
        <v>100</v>
      </c>
      <c r="H2056" s="7" t="s">
        <v>34</v>
      </c>
      <c r="I2056" s="5">
        <f>VLOOKUP(H2056,Tabela1[],2,FALSE)*G2056</f>
        <v>0</v>
      </c>
      <c r="J2056" s="6" t="str">
        <f>IFERROR(G2056/VLOOKUP(H2056,Tabela1[],3,FALSE),"")</f>
        <v/>
      </c>
      <c r="K2056" s="11" cm="1">
        <f t="array" ref="K2056">VLOOKUP(MAX(_xlfn._xlws.FILTER(Tabela3[data],Tabela3[data]&lt;=Tabela2[[#This Row],[data]])),Tabela3[],2,FALSE)</f>
        <v>12.5</v>
      </c>
    </row>
    <row r="2057" spans="5:11" x14ac:dyDescent="0.35">
      <c r="E2057" s="4">
        <v>45889</v>
      </c>
      <c r="F2057" s="3">
        <v>3</v>
      </c>
      <c r="G2057" s="3">
        <v>58</v>
      </c>
      <c r="H2057" s="7" t="s">
        <v>38</v>
      </c>
      <c r="I2057" s="5">
        <f>VLOOKUP(H2057,Tabela1[],2,FALSE)*G2057</f>
        <v>0</v>
      </c>
      <c r="J2057" s="6" t="str">
        <f>IFERROR(G2057/VLOOKUP(H2057,Tabela1[],3,FALSE),"")</f>
        <v/>
      </c>
      <c r="K2057" s="11" cm="1">
        <f t="array" ref="K2057">VLOOKUP(MAX(_xlfn._xlws.FILTER(Tabela3[data],Tabela3[data]&lt;=Tabela2[[#This Row],[data]])),Tabela3[],2,FALSE)</f>
        <v>12.5</v>
      </c>
    </row>
    <row r="2058" spans="5:11" x14ac:dyDescent="0.35">
      <c r="E2058" s="4">
        <v>45889</v>
      </c>
      <c r="F2058" s="3">
        <v>3</v>
      </c>
      <c r="G2058" s="3">
        <v>8</v>
      </c>
      <c r="H2058" s="7" t="s">
        <v>98</v>
      </c>
      <c r="I2058" s="5">
        <f>VLOOKUP(H2058,Tabela1[],2,FALSE)*G2058</f>
        <v>0</v>
      </c>
      <c r="J2058" s="6" t="str">
        <f>IFERROR(G2058/VLOOKUP(H2058,Tabela1[],3,FALSE),"")</f>
        <v/>
      </c>
      <c r="K2058" s="11" cm="1">
        <f t="array" ref="K2058">VLOOKUP(MAX(_xlfn._xlws.FILTER(Tabela3[data],Tabela3[data]&lt;=Tabela2[[#This Row],[data]])),Tabela3[],2,FALSE)</f>
        <v>12.5</v>
      </c>
    </row>
    <row r="2059" spans="5:11" x14ac:dyDescent="0.35">
      <c r="E2059" s="4">
        <v>45890</v>
      </c>
      <c r="F2059" s="3">
        <v>1</v>
      </c>
      <c r="G2059" s="3">
        <v>50</v>
      </c>
      <c r="H2059" s="7" t="s">
        <v>116</v>
      </c>
      <c r="I2059" s="5">
        <f>VLOOKUP(H2059,Tabela1[],2,FALSE)*G2059</f>
        <v>0</v>
      </c>
      <c r="J2059" s="6" t="str">
        <f>IFERROR(G2059/VLOOKUP(H2059,Tabela1[],3,FALSE),"")</f>
        <v/>
      </c>
      <c r="K2059" s="11" cm="1">
        <f t="array" ref="K2059">VLOOKUP(MAX(_xlfn._xlws.FILTER(Tabela3[data],Tabela3[data]&lt;=Tabela2[[#This Row],[data]])),Tabela3[],2,FALSE)</f>
        <v>12.5</v>
      </c>
    </row>
    <row r="2060" spans="5:11" x14ac:dyDescent="0.35">
      <c r="E2060" s="4">
        <v>45890</v>
      </c>
      <c r="F2060" s="3">
        <v>1</v>
      </c>
      <c r="G2060" s="3">
        <v>40</v>
      </c>
      <c r="H2060" s="7" t="s">
        <v>34</v>
      </c>
      <c r="I2060" s="5">
        <f>VLOOKUP(H2060,Tabela1[],2,FALSE)*G2060</f>
        <v>0</v>
      </c>
      <c r="J2060" s="6" t="str">
        <f>IFERROR(G2060/VLOOKUP(H2060,Tabela1[],3,FALSE),"")</f>
        <v/>
      </c>
      <c r="K2060" s="11" cm="1">
        <f t="array" ref="K2060">VLOOKUP(MAX(_xlfn._xlws.FILTER(Tabela3[data],Tabela3[data]&lt;=Tabela2[[#This Row],[data]])),Tabela3[],2,FALSE)</f>
        <v>12.5</v>
      </c>
    </row>
    <row r="2061" spans="5:11" x14ac:dyDescent="0.35">
      <c r="E2061" s="4">
        <v>45890</v>
      </c>
      <c r="F2061" s="3">
        <v>2</v>
      </c>
      <c r="G2061" s="3">
        <v>100</v>
      </c>
      <c r="H2061" s="7" t="s">
        <v>84</v>
      </c>
      <c r="I2061" s="5">
        <f>VLOOKUP(H2061,Tabela1[],2,FALSE)*G2061</f>
        <v>0</v>
      </c>
      <c r="J2061" s="6" t="str">
        <f>IFERROR(G2061/VLOOKUP(H2061,Tabela1[],3,FALSE),"")</f>
        <v/>
      </c>
      <c r="K2061" s="11" cm="1">
        <f t="array" ref="K2061">VLOOKUP(MAX(_xlfn._xlws.FILTER(Tabela3[data],Tabela3[data]&lt;=Tabela2[[#This Row],[data]])),Tabela3[],2,FALSE)</f>
        <v>12.5</v>
      </c>
    </row>
    <row r="2062" spans="5:11" x14ac:dyDescent="0.35">
      <c r="E2062" s="4">
        <v>45890</v>
      </c>
      <c r="F2062" s="3">
        <v>2</v>
      </c>
      <c r="G2062" s="3">
        <v>40</v>
      </c>
      <c r="H2062" s="7" t="s">
        <v>66</v>
      </c>
      <c r="I2062" s="5">
        <f>VLOOKUP(H2062,Tabela1[],2,FALSE)*G2062</f>
        <v>0</v>
      </c>
      <c r="J2062" s="6" t="str">
        <f>IFERROR(G2062/VLOOKUP(H2062,Tabela1[],3,FALSE),"")</f>
        <v/>
      </c>
      <c r="K2062" s="11" cm="1">
        <f t="array" ref="K2062">VLOOKUP(MAX(_xlfn._xlws.FILTER(Tabela3[data],Tabela3[data]&lt;=Tabela2[[#This Row],[data]])),Tabela3[],2,FALSE)</f>
        <v>12.5</v>
      </c>
    </row>
    <row r="2063" spans="5:11" x14ac:dyDescent="0.35">
      <c r="E2063" s="4">
        <v>45890</v>
      </c>
      <c r="F2063" s="3">
        <v>3</v>
      </c>
      <c r="G2063" s="3">
        <v>90</v>
      </c>
      <c r="H2063" s="7" t="s">
        <v>116</v>
      </c>
      <c r="I2063" s="5">
        <f>VLOOKUP(H2063,Tabela1[],2,FALSE)*G2063</f>
        <v>0</v>
      </c>
      <c r="J2063" s="6" t="str">
        <f>IFERROR(G2063/VLOOKUP(H2063,Tabela1[],3,FALSE),"")</f>
        <v/>
      </c>
      <c r="K2063" s="11" cm="1">
        <f t="array" ref="K2063">VLOOKUP(MAX(_xlfn._xlws.FILTER(Tabela3[data],Tabela3[data]&lt;=Tabela2[[#This Row],[data]])),Tabela3[],2,FALSE)</f>
        <v>12.5</v>
      </c>
    </row>
    <row r="2064" spans="5:11" x14ac:dyDescent="0.35">
      <c r="E2064" s="4">
        <v>45890</v>
      </c>
      <c r="F2064" s="3">
        <v>3</v>
      </c>
      <c r="G2064" s="3">
        <v>80</v>
      </c>
      <c r="H2064" s="7" t="s">
        <v>34</v>
      </c>
      <c r="I2064" s="5">
        <f>VLOOKUP(H2064,Tabela1[],2,FALSE)*G2064</f>
        <v>0</v>
      </c>
      <c r="J2064" s="6" t="str">
        <f>IFERROR(G2064/VLOOKUP(H2064,Tabela1[],3,FALSE),"")</f>
        <v/>
      </c>
      <c r="K2064" s="11" cm="1">
        <f t="array" ref="K2064">VLOOKUP(MAX(_xlfn._xlws.FILTER(Tabela3[data],Tabela3[data]&lt;=Tabela2[[#This Row],[data]])),Tabela3[],2,FALSE)</f>
        <v>12.5</v>
      </c>
    </row>
    <row r="2065" spans="5:11" x14ac:dyDescent="0.35">
      <c r="E2065" s="4">
        <v>45890</v>
      </c>
      <c r="F2065" s="3">
        <v>3</v>
      </c>
      <c r="G2065" s="3">
        <v>14</v>
      </c>
      <c r="H2065" s="7" t="s">
        <v>73</v>
      </c>
      <c r="I2065" s="5">
        <f>VLOOKUP(H2065,Tabela1[],2,FALSE)*G2065</f>
        <v>0</v>
      </c>
      <c r="J2065" s="6" t="str">
        <f>IFERROR(G2065/VLOOKUP(H2065,Tabela1[],3,FALSE),"")</f>
        <v/>
      </c>
      <c r="K2065" s="11" cm="1">
        <f t="array" ref="K2065">VLOOKUP(MAX(_xlfn._xlws.FILTER(Tabela3[data],Tabela3[data]&lt;=Tabela2[[#This Row],[data]])),Tabela3[],2,FALSE)</f>
        <v>12.5</v>
      </c>
    </row>
    <row r="2066" spans="5:11" x14ac:dyDescent="0.35">
      <c r="E2066" s="4">
        <v>45891</v>
      </c>
      <c r="F2066" s="3">
        <v>1</v>
      </c>
      <c r="G2066" s="3">
        <v>33</v>
      </c>
      <c r="H2066" s="7" t="s">
        <v>34</v>
      </c>
      <c r="I2066" s="5">
        <f>VLOOKUP(H2066,Tabela1[],2,FALSE)*G2066</f>
        <v>0</v>
      </c>
      <c r="J2066" s="6" t="str">
        <f>IFERROR(G2066/VLOOKUP(H2066,Tabela1[],3,FALSE),"")</f>
        <v/>
      </c>
      <c r="K2066" s="11" cm="1">
        <f t="array" ref="K2066">VLOOKUP(MAX(_xlfn._xlws.FILTER(Tabela3[data],Tabela3[data]&lt;=Tabela2[[#This Row],[data]])),Tabela3[],2,FALSE)</f>
        <v>12.5</v>
      </c>
    </row>
    <row r="2067" spans="5:11" x14ac:dyDescent="0.35">
      <c r="E2067" s="4">
        <v>45891</v>
      </c>
      <c r="F2067" s="3">
        <v>1</v>
      </c>
      <c r="G2067" s="3">
        <v>27</v>
      </c>
      <c r="H2067" s="7" t="s">
        <v>73</v>
      </c>
      <c r="I2067" s="5">
        <f>VLOOKUP(H2067,Tabela1[],2,FALSE)*G2067</f>
        <v>0</v>
      </c>
      <c r="J2067" s="6" t="str">
        <f>IFERROR(G2067/VLOOKUP(H2067,Tabela1[],3,FALSE),"")</f>
        <v/>
      </c>
      <c r="K2067" s="11" cm="1">
        <f t="array" ref="K2067">VLOOKUP(MAX(_xlfn._xlws.FILTER(Tabela3[data],Tabela3[data]&lt;=Tabela2[[#This Row],[data]])),Tabela3[],2,FALSE)</f>
        <v>12.5</v>
      </c>
    </row>
    <row r="2068" spans="5:11" x14ac:dyDescent="0.35">
      <c r="E2068" s="4">
        <v>45891</v>
      </c>
      <c r="F2068" s="3">
        <v>1</v>
      </c>
      <c r="G2068" s="3">
        <v>6</v>
      </c>
      <c r="H2068" s="7" t="s">
        <v>98</v>
      </c>
      <c r="I2068" s="5">
        <f>VLOOKUP(H2068,Tabela1[],2,FALSE)*G2068</f>
        <v>0</v>
      </c>
      <c r="J2068" s="6" t="str">
        <f>IFERROR(G2068/VLOOKUP(H2068,Tabela1[],3,FALSE),"")</f>
        <v/>
      </c>
      <c r="K2068" s="11" cm="1">
        <f t="array" ref="K2068">VLOOKUP(MAX(_xlfn._xlws.FILTER(Tabela3[data],Tabela3[data]&lt;=Tabela2[[#This Row],[data]])),Tabela3[],2,FALSE)</f>
        <v>12.5</v>
      </c>
    </row>
    <row r="2069" spans="5:11" x14ac:dyDescent="0.35">
      <c r="E2069" s="4">
        <v>45891</v>
      </c>
      <c r="F2069" s="3">
        <v>2</v>
      </c>
      <c r="G2069" s="3">
        <v>84</v>
      </c>
      <c r="H2069" s="7" t="s">
        <v>118</v>
      </c>
      <c r="I2069" s="5">
        <f>VLOOKUP(H2069,Tabela1[],2,FALSE)*G2069</f>
        <v>0</v>
      </c>
      <c r="J2069" s="6" t="str">
        <f>IFERROR(G2069/VLOOKUP(H2069,Tabela1[],3,FALSE),"")</f>
        <v/>
      </c>
      <c r="K2069" s="11" cm="1">
        <f t="array" ref="K2069">VLOOKUP(MAX(_xlfn._xlws.FILTER(Tabela3[data],Tabela3[data]&lt;=Tabela2[[#This Row],[data]])),Tabela3[],2,FALSE)</f>
        <v>12.5</v>
      </c>
    </row>
    <row r="2070" spans="5:11" x14ac:dyDescent="0.35">
      <c r="E2070" s="4">
        <v>45892</v>
      </c>
      <c r="F2070" s="3">
        <v>1</v>
      </c>
      <c r="G2070" s="3">
        <v>102</v>
      </c>
      <c r="H2070" s="7" t="s">
        <v>34</v>
      </c>
      <c r="I2070" s="5">
        <f>VLOOKUP(H2070,Tabela1[],2,FALSE)*G2070</f>
        <v>0</v>
      </c>
      <c r="J2070" s="6" t="str">
        <f>IFERROR(G2070/VLOOKUP(H2070,Tabela1[],3,FALSE),"")</f>
        <v/>
      </c>
      <c r="K2070" s="11" cm="1">
        <f t="array" ref="K2070">VLOOKUP(MAX(_xlfn._xlws.FILTER(Tabela3[data],Tabela3[data]&lt;=Tabela2[[#This Row],[data]])),Tabela3[],2,FALSE)</f>
        <v>12.5</v>
      </c>
    </row>
    <row r="2071" spans="5:11" x14ac:dyDescent="0.35">
      <c r="E2071" s="4">
        <v>45892</v>
      </c>
      <c r="F2071" s="3">
        <v>1</v>
      </c>
      <c r="G2071" s="3">
        <v>2</v>
      </c>
      <c r="H2071" s="7" t="s">
        <v>110</v>
      </c>
      <c r="I2071" s="5">
        <f>VLOOKUP(H2071,Tabela1[],2,FALSE)*G2071</f>
        <v>0</v>
      </c>
      <c r="J2071" s="6" t="str">
        <f>IFERROR(G2071/VLOOKUP(H2071,Tabela1[],3,FALSE),"")</f>
        <v/>
      </c>
      <c r="K2071" s="11" cm="1">
        <f t="array" ref="K2071">VLOOKUP(MAX(_xlfn._xlws.FILTER(Tabela3[data],Tabela3[data]&lt;=Tabela2[[#This Row],[data]])),Tabela3[],2,FALSE)</f>
        <v>12.5</v>
      </c>
    </row>
    <row r="2072" spans="5:11" x14ac:dyDescent="0.35">
      <c r="E2072" s="4">
        <v>45892</v>
      </c>
      <c r="F2072" s="3">
        <v>1</v>
      </c>
      <c r="G2072" s="3">
        <v>25</v>
      </c>
      <c r="H2072" s="7" t="s">
        <v>110</v>
      </c>
      <c r="I2072" s="5">
        <f>VLOOKUP(H2072,Tabela1[],2,FALSE)*G2072</f>
        <v>0</v>
      </c>
      <c r="J2072" s="6" t="str">
        <f>IFERROR(G2072/VLOOKUP(H2072,Tabela1[],3,FALSE),"")</f>
        <v/>
      </c>
      <c r="K2072" s="11" cm="1">
        <f t="array" ref="K2072">VLOOKUP(MAX(_xlfn._xlws.FILTER(Tabela3[data],Tabela3[data]&lt;=Tabela2[[#This Row],[data]])),Tabela3[],2,FALSE)</f>
        <v>12.5</v>
      </c>
    </row>
    <row r="2073" spans="5:11" x14ac:dyDescent="0.35">
      <c r="E2073" s="4">
        <v>45892</v>
      </c>
      <c r="F2073" s="3">
        <v>2</v>
      </c>
      <c r="G2073" s="3">
        <v>10</v>
      </c>
      <c r="H2073" s="7" t="s">
        <v>114</v>
      </c>
      <c r="I2073" s="5">
        <f>VLOOKUP(H2073,Tabela1[],2,FALSE)*G2073</f>
        <v>0</v>
      </c>
      <c r="J2073" s="6" t="str">
        <f>IFERROR(G2073/VLOOKUP(H2073,Tabela1[],3,FALSE),"")</f>
        <v/>
      </c>
      <c r="K2073" s="11" cm="1">
        <f t="array" ref="K2073">VLOOKUP(MAX(_xlfn._xlws.FILTER(Tabela3[data],Tabela3[data]&lt;=Tabela2[[#This Row],[data]])),Tabela3[],2,FALSE)</f>
        <v>12.5</v>
      </c>
    </row>
    <row r="2074" spans="5:11" x14ac:dyDescent="0.35">
      <c r="E2074" s="4">
        <v>45892</v>
      </c>
      <c r="F2074" s="3">
        <v>2</v>
      </c>
      <c r="G2074" s="3">
        <v>100</v>
      </c>
      <c r="H2074" s="7" t="s">
        <v>115</v>
      </c>
      <c r="I2074" s="5">
        <f>VLOOKUP(H2074,Tabela1[],2,FALSE)*G2074</f>
        <v>0</v>
      </c>
      <c r="J2074" s="6" t="str">
        <f>IFERROR(G2074/VLOOKUP(H2074,Tabela1[],3,FALSE),"")</f>
        <v/>
      </c>
      <c r="K2074" s="11" cm="1">
        <f t="array" ref="K2074">VLOOKUP(MAX(_xlfn._xlws.FILTER(Tabela3[data],Tabela3[data]&lt;=Tabela2[[#This Row],[data]])),Tabela3[],2,FALSE)</f>
        <v>12.5</v>
      </c>
    </row>
    <row r="2075" spans="5:11" x14ac:dyDescent="0.35">
      <c r="E2075" s="4">
        <v>45892</v>
      </c>
      <c r="F2075" s="3">
        <v>2</v>
      </c>
      <c r="G2075" s="3">
        <v>8</v>
      </c>
      <c r="H2075" s="7" t="s">
        <v>98</v>
      </c>
      <c r="I2075" s="5">
        <f>VLOOKUP(H2075,Tabela1[],2,FALSE)*G2075</f>
        <v>0</v>
      </c>
      <c r="J2075" s="6" t="str">
        <f>IFERROR(G2075/VLOOKUP(H2075,Tabela1[],3,FALSE),"")</f>
        <v/>
      </c>
      <c r="K2075" s="11" cm="1">
        <f t="array" ref="K2075">VLOOKUP(MAX(_xlfn._xlws.FILTER(Tabela3[data],Tabela3[data]&lt;=Tabela2[[#This Row],[data]])),Tabela3[],2,FALSE)</f>
        <v>12.5</v>
      </c>
    </row>
    <row r="2076" spans="5:11" x14ac:dyDescent="0.35">
      <c r="E2076" s="4">
        <v>45892</v>
      </c>
      <c r="F2076" s="3">
        <v>3</v>
      </c>
      <c r="G2076" s="3">
        <v>137</v>
      </c>
      <c r="H2076" s="7" t="s">
        <v>102</v>
      </c>
      <c r="I2076" s="5">
        <f>VLOOKUP(H2076,Tabela1[],2,FALSE)*G2076</f>
        <v>0</v>
      </c>
      <c r="J2076" s="6" t="str">
        <f>IFERROR(G2076/VLOOKUP(H2076,Tabela1[],3,FALSE),"")</f>
        <v/>
      </c>
      <c r="K2076" s="11" cm="1">
        <f t="array" ref="K2076">VLOOKUP(MAX(_xlfn._xlws.FILTER(Tabela3[data],Tabela3[data]&lt;=Tabela2[[#This Row],[data]])),Tabela3[],2,FALSE)</f>
        <v>12.5</v>
      </c>
    </row>
    <row r="2077" spans="5:11" x14ac:dyDescent="0.35">
      <c r="E2077" s="4">
        <v>45892</v>
      </c>
      <c r="F2077" s="3">
        <v>3</v>
      </c>
      <c r="G2077" s="3">
        <v>25</v>
      </c>
      <c r="H2077" s="7" t="s">
        <v>110</v>
      </c>
      <c r="I2077" s="5">
        <f>VLOOKUP(H2077,Tabela1[],2,FALSE)*G2077</f>
        <v>0</v>
      </c>
      <c r="J2077" s="6" t="str">
        <f>IFERROR(G2077/VLOOKUP(H2077,Tabela1[],3,FALSE),"")</f>
        <v/>
      </c>
      <c r="K2077" s="11" cm="1">
        <f t="array" ref="K2077">VLOOKUP(MAX(_xlfn._xlws.FILTER(Tabela3[data],Tabela3[data]&lt;=Tabela2[[#This Row],[data]])),Tabela3[],2,FALSE)</f>
        <v>12.5</v>
      </c>
    </row>
    <row r="2078" spans="5:11" x14ac:dyDescent="0.35">
      <c r="E2078" s="4">
        <v>45893</v>
      </c>
      <c r="F2078" s="3">
        <v>1</v>
      </c>
      <c r="G2078" s="3">
        <v>100</v>
      </c>
      <c r="H2078" s="7" t="s">
        <v>102</v>
      </c>
      <c r="I2078" s="5">
        <f>VLOOKUP(H2078,Tabela1[],2,FALSE)*G2078</f>
        <v>0</v>
      </c>
      <c r="J2078" s="6" t="str">
        <f>IFERROR(G2078/VLOOKUP(H2078,Tabela1[],3,FALSE),"")</f>
        <v/>
      </c>
      <c r="K2078" s="11" cm="1">
        <f t="array" ref="K2078">VLOOKUP(MAX(_xlfn._xlws.FILTER(Tabela3[data],Tabela3[data]&lt;=Tabela2[[#This Row],[data]])),Tabela3[],2,FALSE)</f>
        <v>12.5</v>
      </c>
    </row>
    <row r="2079" spans="5:11" x14ac:dyDescent="0.35">
      <c r="E2079" s="4">
        <v>45893</v>
      </c>
      <c r="F2079" s="3">
        <v>1</v>
      </c>
      <c r="G2079" s="3">
        <v>10</v>
      </c>
      <c r="H2079" s="7" t="s">
        <v>110</v>
      </c>
      <c r="I2079" s="5">
        <f>VLOOKUP(H2079,Tabela1[],2,FALSE)*G2079</f>
        <v>0</v>
      </c>
      <c r="J2079" s="6" t="str">
        <f>IFERROR(G2079/VLOOKUP(H2079,Tabela1[],3,FALSE),"")</f>
        <v/>
      </c>
      <c r="K2079" s="11" cm="1">
        <f t="array" ref="K2079">VLOOKUP(MAX(_xlfn._xlws.FILTER(Tabela3[data],Tabela3[data]&lt;=Tabela2[[#This Row],[data]])),Tabela3[],2,FALSE)</f>
        <v>12.5</v>
      </c>
    </row>
    <row r="2080" spans="5:11" x14ac:dyDescent="0.35">
      <c r="E2080" s="4">
        <v>45893</v>
      </c>
      <c r="F2080" s="3">
        <v>1</v>
      </c>
      <c r="G2080" s="3">
        <v>44</v>
      </c>
      <c r="H2080" s="7" t="s">
        <v>54</v>
      </c>
      <c r="I2080" s="5">
        <f>VLOOKUP(H2080,Tabela1[],2,FALSE)*G2080</f>
        <v>0</v>
      </c>
      <c r="J2080" s="6" t="str">
        <f>IFERROR(G2080/VLOOKUP(H2080,Tabela1[],3,FALSE),"")</f>
        <v/>
      </c>
      <c r="K2080" s="11" cm="1">
        <f t="array" ref="K2080">VLOOKUP(MAX(_xlfn._xlws.FILTER(Tabela3[data],Tabela3[data]&lt;=Tabela2[[#This Row],[data]])),Tabela3[],2,FALSE)</f>
        <v>12.5</v>
      </c>
    </row>
    <row r="2081" spans="5:11" x14ac:dyDescent="0.35">
      <c r="E2081" s="4">
        <v>45893</v>
      </c>
      <c r="F2081" s="3">
        <v>1</v>
      </c>
      <c r="G2081" s="3">
        <v>8</v>
      </c>
      <c r="H2081" s="7" t="s">
        <v>98</v>
      </c>
      <c r="I2081" s="5">
        <f>VLOOKUP(H2081,Tabela1[],2,FALSE)*G2081</f>
        <v>0</v>
      </c>
      <c r="J2081" s="6" t="str">
        <f>IFERROR(G2081/VLOOKUP(H2081,Tabela1[],3,FALSE),"")</f>
        <v/>
      </c>
      <c r="K2081" s="11" cm="1">
        <f t="array" ref="K2081">VLOOKUP(MAX(_xlfn._xlws.FILTER(Tabela3[data],Tabela3[data]&lt;=Tabela2[[#This Row],[data]])),Tabela3[],2,FALSE)</f>
        <v>12.5</v>
      </c>
    </row>
    <row r="2082" spans="5:11" x14ac:dyDescent="0.35">
      <c r="E2082" s="4">
        <v>45893</v>
      </c>
      <c r="F2082" s="3">
        <v>1</v>
      </c>
      <c r="G2082" s="3">
        <v>25</v>
      </c>
      <c r="H2082" s="7" t="s">
        <v>110</v>
      </c>
      <c r="I2082" s="5">
        <f>VLOOKUP(H2082,Tabela1[],2,FALSE)*G2082</f>
        <v>0</v>
      </c>
      <c r="J2082" s="6" t="str">
        <f>IFERROR(G2082/VLOOKUP(H2082,Tabela1[],3,FALSE),"")</f>
        <v/>
      </c>
      <c r="K2082" s="11" cm="1">
        <f t="array" ref="K2082">VLOOKUP(MAX(_xlfn._xlws.FILTER(Tabela3[data],Tabela3[data]&lt;=Tabela2[[#This Row],[data]])),Tabela3[],2,FALSE)</f>
        <v>12.5</v>
      </c>
    </row>
    <row r="2083" spans="5:11" x14ac:dyDescent="0.35">
      <c r="E2083" s="4">
        <v>45893</v>
      </c>
      <c r="F2083" s="3">
        <v>2</v>
      </c>
      <c r="G2083" s="3">
        <v>10</v>
      </c>
      <c r="H2083" s="7" t="s">
        <v>114</v>
      </c>
      <c r="I2083" s="5">
        <f>VLOOKUP(H2083,Tabela1[],2,FALSE)*G2083</f>
        <v>0</v>
      </c>
      <c r="J2083" s="6" t="str">
        <f>IFERROR(G2083/VLOOKUP(H2083,Tabela1[],3,FALSE),"")</f>
        <v/>
      </c>
      <c r="K2083" s="11" cm="1">
        <f t="array" ref="K2083">VLOOKUP(MAX(_xlfn._xlws.FILTER(Tabela3[data],Tabela3[data]&lt;=Tabela2[[#This Row],[data]])),Tabela3[],2,FALSE)</f>
        <v>12.5</v>
      </c>
    </row>
    <row r="2084" spans="5:11" x14ac:dyDescent="0.35">
      <c r="E2084" s="4">
        <v>45893</v>
      </c>
      <c r="F2084" s="3">
        <v>2</v>
      </c>
      <c r="G2084" s="3">
        <v>100</v>
      </c>
      <c r="H2084" s="7" t="s">
        <v>90</v>
      </c>
      <c r="I2084" s="5">
        <f>VLOOKUP(H2084,Tabela1[],2,FALSE)*G2084</f>
        <v>0</v>
      </c>
      <c r="J2084" s="6" t="str">
        <f>IFERROR(G2084/VLOOKUP(H2084,Tabela1[],3,FALSE),"")</f>
        <v/>
      </c>
      <c r="K2084" s="11" cm="1">
        <f t="array" ref="K2084">VLOOKUP(MAX(_xlfn._xlws.FILTER(Tabela3[data],Tabela3[data]&lt;=Tabela2[[#This Row],[data]])),Tabela3[],2,FALSE)</f>
        <v>12.5</v>
      </c>
    </row>
    <row r="2085" spans="5:11" x14ac:dyDescent="0.35">
      <c r="E2085" s="4">
        <v>45893</v>
      </c>
      <c r="F2085" s="3">
        <v>3</v>
      </c>
      <c r="G2085" s="3">
        <v>153</v>
      </c>
      <c r="H2085" s="7" t="s">
        <v>102</v>
      </c>
      <c r="I2085" s="5">
        <f>VLOOKUP(H2085,Tabela1[],2,FALSE)*G2085</f>
        <v>0</v>
      </c>
      <c r="J2085" s="6" t="str">
        <f>IFERROR(G2085/VLOOKUP(H2085,Tabela1[],3,FALSE),"")</f>
        <v/>
      </c>
      <c r="K2085" s="11" cm="1">
        <f t="array" ref="K2085">VLOOKUP(MAX(_xlfn._xlws.FILTER(Tabela3[data],Tabela3[data]&lt;=Tabela2[[#This Row],[data]])),Tabela3[],2,FALSE)</f>
        <v>12.5</v>
      </c>
    </row>
    <row r="2086" spans="5:11" x14ac:dyDescent="0.35">
      <c r="E2086" s="4">
        <v>45893</v>
      </c>
      <c r="F2086" s="3">
        <v>3</v>
      </c>
      <c r="G2086" s="3">
        <v>47</v>
      </c>
      <c r="H2086" s="7" t="s">
        <v>110</v>
      </c>
      <c r="I2086" s="5">
        <f>VLOOKUP(H2086,Tabela1[],2,FALSE)*G2086</f>
        <v>0</v>
      </c>
      <c r="J2086" s="6" t="str">
        <f>IFERROR(G2086/VLOOKUP(H2086,Tabela1[],3,FALSE),"")</f>
        <v/>
      </c>
      <c r="K2086" s="11" cm="1">
        <f t="array" ref="K2086">VLOOKUP(MAX(_xlfn._xlws.FILTER(Tabela3[data],Tabela3[data]&lt;=Tabela2[[#This Row],[data]])),Tabela3[],2,FALSE)</f>
        <v>12.5</v>
      </c>
    </row>
    <row r="2087" spans="5:11" x14ac:dyDescent="0.35">
      <c r="E2087" s="4">
        <v>45893</v>
      </c>
      <c r="F2087" s="3">
        <v>3</v>
      </c>
      <c r="G2087" s="3">
        <v>4</v>
      </c>
      <c r="H2087" s="7" t="s">
        <v>98</v>
      </c>
      <c r="I2087" s="5">
        <f>VLOOKUP(H2087,Tabela1[],2,FALSE)*G2087</f>
        <v>0</v>
      </c>
      <c r="J2087" s="6" t="str">
        <f>IFERROR(G2087/VLOOKUP(H2087,Tabela1[],3,FALSE),"")</f>
        <v/>
      </c>
      <c r="K2087" s="11" cm="1">
        <f t="array" ref="K2087">VLOOKUP(MAX(_xlfn._xlws.FILTER(Tabela3[data],Tabela3[data]&lt;=Tabela2[[#This Row],[data]])),Tabela3[],2,FALSE)</f>
        <v>12.5</v>
      </c>
    </row>
    <row r="2088" spans="5:11" x14ac:dyDescent="0.35">
      <c r="E2088" s="4">
        <v>45894</v>
      </c>
      <c r="F2088" s="3">
        <v>1</v>
      </c>
      <c r="G2088" s="3">
        <v>100</v>
      </c>
      <c r="H2088" s="7" t="s">
        <v>70</v>
      </c>
      <c r="I2088" s="5">
        <f>VLOOKUP(H2088,Tabela1[],2,FALSE)*G2088</f>
        <v>0</v>
      </c>
      <c r="J2088" s="6" t="str">
        <f>IFERROR(G2088/VLOOKUP(H2088,Tabela1[],3,FALSE),"")</f>
        <v/>
      </c>
      <c r="K2088" s="11" cm="1">
        <f t="array" ref="K2088">VLOOKUP(MAX(_xlfn._xlws.FILTER(Tabela3[data],Tabela3[data]&lt;=Tabela2[[#This Row],[data]])),Tabela3[],2,FALSE)</f>
        <v>12.5</v>
      </c>
    </row>
    <row r="2089" spans="5:11" x14ac:dyDescent="0.35">
      <c r="E2089" s="4">
        <v>45894</v>
      </c>
      <c r="F2089" s="3">
        <v>2</v>
      </c>
      <c r="G2089" s="3">
        <v>78</v>
      </c>
      <c r="H2089" s="7" t="s">
        <v>84</v>
      </c>
      <c r="I2089" s="5">
        <f>VLOOKUP(H2089,Tabela1[],2,FALSE)*G2089</f>
        <v>0</v>
      </c>
      <c r="J2089" s="6" t="str">
        <f>IFERROR(G2089/VLOOKUP(H2089,Tabela1[],3,FALSE),"")</f>
        <v/>
      </c>
      <c r="K2089" s="11" cm="1">
        <f t="array" ref="K2089">VLOOKUP(MAX(_xlfn._xlws.FILTER(Tabela3[data],Tabela3[data]&lt;=Tabela2[[#This Row],[data]])),Tabela3[],2,FALSE)</f>
        <v>12.5</v>
      </c>
    </row>
    <row r="2090" spans="5:11" x14ac:dyDescent="0.35">
      <c r="E2090" s="4">
        <v>45894</v>
      </c>
      <c r="F2090" s="3">
        <v>2</v>
      </c>
      <c r="G2090" s="3">
        <v>54</v>
      </c>
      <c r="H2090" s="7" t="s">
        <v>73</v>
      </c>
      <c r="I2090" s="5">
        <f>VLOOKUP(H2090,Tabela1[],2,FALSE)*G2090</f>
        <v>0</v>
      </c>
      <c r="J2090" s="6" t="str">
        <f>IFERROR(G2090/VLOOKUP(H2090,Tabela1[],3,FALSE),"")</f>
        <v/>
      </c>
      <c r="K2090" s="11" cm="1">
        <f t="array" ref="K2090">VLOOKUP(MAX(_xlfn._xlws.FILTER(Tabela3[data],Tabela3[data]&lt;=Tabela2[[#This Row],[data]])),Tabela3[],2,FALSE)</f>
        <v>12.5</v>
      </c>
    </row>
    <row r="2091" spans="5:11" x14ac:dyDescent="0.35">
      <c r="E2091" s="4">
        <v>45894</v>
      </c>
      <c r="F2091" s="3">
        <v>3</v>
      </c>
      <c r="G2091" s="3">
        <v>138</v>
      </c>
      <c r="H2091" s="7" t="s">
        <v>70</v>
      </c>
      <c r="I2091" s="5">
        <f>VLOOKUP(H2091,Tabela1[],2,FALSE)*G2091</f>
        <v>0</v>
      </c>
      <c r="J2091" s="6" t="str">
        <f>IFERROR(G2091/VLOOKUP(H2091,Tabela1[],3,FALSE),"")</f>
        <v/>
      </c>
      <c r="K2091" s="11" cm="1">
        <f t="array" ref="K2091">VLOOKUP(MAX(_xlfn._xlws.FILTER(Tabela3[data],Tabela3[data]&lt;=Tabela2[[#This Row],[data]])),Tabela3[],2,FALSE)</f>
        <v>12.5</v>
      </c>
    </row>
    <row r="2092" spans="5:11" x14ac:dyDescent="0.35">
      <c r="E2092" s="4">
        <v>45894</v>
      </c>
      <c r="F2092" s="3">
        <v>3</v>
      </c>
      <c r="G2092" s="3">
        <v>30</v>
      </c>
      <c r="H2092" s="7" t="s">
        <v>73</v>
      </c>
      <c r="I2092" s="5">
        <f>VLOOKUP(H2092,Tabela1[],2,FALSE)*G2092</f>
        <v>0</v>
      </c>
      <c r="J2092" s="6" t="str">
        <f>IFERROR(G2092/VLOOKUP(H2092,Tabela1[],3,FALSE),"")</f>
        <v/>
      </c>
      <c r="K2092" s="11" cm="1">
        <f t="array" ref="K2092">VLOOKUP(MAX(_xlfn._xlws.FILTER(Tabela3[data],Tabela3[data]&lt;=Tabela2[[#This Row],[data]])),Tabela3[],2,FALSE)</f>
        <v>12.5</v>
      </c>
    </row>
    <row r="2093" spans="5:11" x14ac:dyDescent="0.35">
      <c r="E2093" s="4">
        <v>45895</v>
      </c>
      <c r="F2093" s="3">
        <v>2</v>
      </c>
      <c r="G2093" s="3">
        <v>100</v>
      </c>
      <c r="H2093" s="7" t="s">
        <v>118</v>
      </c>
      <c r="I2093" s="5">
        <f>VLOOKUP(H2093,Tabela1[],2,FALSE)*G2093</f>
        <v>0</v>
      </c>
      <c r="J2093" s="6" t="str">
        <f>IFERROR(G2093/VLOOKUP(H2093,Tabela1[],3,FALSE),"")</f>
        <v/>
      </c>
      <c r="K2093" s="11" cm="1">
        <f t="array" ref="K2093">VLOOKUP(MAX(_xlfn._xlws.FILTER(Tabela3[data],Tabela3[data]&lt;=Tabela2[[#This Row],[data]])),Tabela3[],2,FALSE)</f>
        <v>12.5</v>
      </c>
    </row>
    <row r="2094" spans="5:11" x14ac:dyDescent="0.35">
      <c r="E2094" s="4">
        <v>45895</v>
      </c>
      <c r="F2094" s="3">
        <v>3</v>
      </c>
      <c r="G2094" s="3">
        <v>153</v>
      </c>
      <c r="H2094" s="7" t="s">
        <v>70</v>
      </c>
      <c r="I2094" s="5">
        <f>VLOOKUP(H2094,Tabela1[],2,FALSE)*G2094</f>
        <v>0</v>
      </c>
      <c r="J2094" s="6" t="str">
        <f>IFERROR(G2094/VLOOKUP(H2094,Tabela1[],3,FALSE),"")</f>
        <v/>
      </c>
      <c r="K2094" s="11" cm="1">
        <f t="array" ref="K2094">VLOOKUP(MAX(_xlfn._xlws.FILTER(Tabela3[data],Tabela3[data]&lt;=Tabela2[[#This Row],[data]])),Tabela3[],2,FALSE)</f>
        <v>12.5</v>
      </c>
    </row>
    <row r="2095" spans="5:11" x14ac:dyDescent="0.35">
      <c r="E2095" s="4">
        <v>45895</v>
      </c>
      <c r="F2095" s="3">
        <v>3</v>
      </c>
      <c r="G2095" s="3">
        <v>100</v>
      </c>
      <c r="H2095" s="7" t="s">
        <v>105</v>
      </c>
      <c r="I2095" s="5">
        <f>VLOOKUP(H2095,Tabela1[],2,FALSE)*G2095</f>
        <v>0</v>
      </c>
      <c r="J2095" s="6" t="str">
        <f>IFERROR(G2095/VLOOKUP(H2095,Tabela1[],3,FALSE),"")</f>
        <v/>
      </c>
      <c r="K2095" s="11" cm="1">
        <f t="array" ref="K2095">VLOOKUP(MAX(_xlfn._xlws.FILTER(Tabela3[data],Tabela3[data]&lt;=Tabela2[[#This Row],[data]])),Tabela3[],2,FALSE)</f>
        <v>12.5</v>
      </c>
    </row>
    <row r="2096" spans="5:11" x14ac:dyDescent="0.35">
      <c r="E2096" s="4">
        <v>45896</v>
      </c>
      <c r="F2096" s="3">
        <v>1</v>
      </c>
      <c r="G2096" s="3">
        <v>100</v>
      </c>
      <c r="H2096" s="7" t="s">
        <v>105</v>
      </c>
      <c r="I2096" s="5">
        <f>VLOOKUP(H2096,Tabela1[],2,FALSE)*G2096</f>
        <v>0</v>
      </c>
      <c r="J2096" s="6" t="str">
        <f>IFERROR(G2096/VLOOKUP(H2096,Tabela1[],3,FALSE),"")</f>
        <v/>
      </c>
      <c r="K2096" s="11" cm="1">
        <f t="array" ref="K2096">VLOOKUP(MAX(_xlfn._xlws.FILTER(Tabela3[data],Tabela3[data]&lt;=Tabela2[[#This Row],[data]])),Tabela3[],2,FALSE)</f>
        <v>12.5</v>
      </c>
    </row>
    <row r="2097" spans="5:11" x14ac:dyDescent="0.35">
      <c r="E2097" s="4">
        <v>45896</v>
      </c>
      <c r="F2097" s="3">
        <v>1</v>
      </c>
      <c r="G2097" s="3">
        <v>10</v>
      </c>
      <c r="H2097" s="7" t="s">
        <v>114</v>
      </c>
      <c r="I2097" s="5">
        <f>VLOOKUP(H2097,Tabela1[],2,FALSE)*G2097</f>
        <v>0</v>
      </c>
      <c r="J2097" s="6" t="str">
        <f>IFERROR(G2097/VLOOKUP(H2097,Tabela1[],3,FALSE),"")</f>
        <v/>
      </c>
      <c r="K2097" s="11" cm="1">
        <f t="array" ref="K2097">VLOOKUP(MAX(_xlfn._xlws.FILTER(Tabela3[data],Tabela3[data]&lt;=Tabela2[[#This Row],[data]])),Tabela3[],2,FALSE)</f>
        <v>12.5</v>
      </c>
    </row>
    <row r="2098" spans="5:11" x14ac:dyDescent="0.35">
      <c r="E2098" s="4">
        <v>45896</v>
      </c>
      <c r="F2098" s="3">
        <v>2</v>
      </c>
      <c r="G2098" s="3">
        <v>100</v>
      </c>
      <c r="H2098" s="7" t="s">
        <v>115</v>
      </c>
      <c r="I2098" s="5">
        <f>VLOOKUP(H2098,Tabela1[],2,FALSE)*G2098</f>
        <v>0</v>
      </c>
      <c r="J2098" s="6" t="str">
        <f>IFERROR(G2098/VLOOKUP(H2098,Tabela1[],3,FALSE),"")</f>
        <v/>
      </c>
      <c r="K2098" s="11" cm="1">
        <f t="array" ref="K2098">VLOOKUP(MAX(_xlfn._xlws.FILTER(Tabela3[data],Tabela3[data]&lt;=Tabela2[[#This Row],[data]])),Tabela3[],2,FALSE)</f>
        <v>12.5</v>
      </c>
    </row>
    <row r="2099" spans="5:11" x14ac:dyDescent="0.35">
      <c r="E2099" s="4">
        <v>45896</v>
      </c>
      <c r="F2099" s="3">
        <v>2</v>
      </c>
      <c r="G2099" s="3">
        <v>50</v>
      </c>
      <c r="H2099" s="7" t="s">
        <v>43</v>
      </c>
      <c r="I2099" s="5">
        <f>VLOOKUP(H2099,Tabela1[],2,FALSE)*G2099</f>
        <v>0</v>
      </c>
      <c r="J2099" s="6" t="str">
        <f>IFERROR(G2099/VLOOKUP(H2099,Tabela1[],3,FALSE),"")</f>
        <v/>
      </c>
      <c r="K2099" s="11" cm="1">
        <f t="array" ref="K2099">VLOOKUP(MAX(_xlfn._xlws.FILTER(Tabela3[data],Tabela3[data]&lt;=Tabela2[[#This Row],[data]])),Tabela3[],2,FALSE)</f>
        <v>12.5</v>
      </c>
    </row>
    <row r="2100" spans="5:11" x14ac:dyDescent="0.35">
      <c r="E2100" s="4">
        <v>45896</v>
      </c>
      <c r="F2100" s="3">
        <v>2</v>
      </c>
      <c r="G2100" s="3">
        <v>10</v>
      </c>
      <c r="H2100" s="7" t="s">
        <v>43</v>
      </c>
      <c r="I2100" s="5">
        <f>VLOOKUP(H2100,Tabela1[],2,FALSE)*G2100</f>
        <v>0</v>
      </c>
      <c r="J2100" s="6" t="str">
        <f>IFERROR(G2100/VLOOKUP(H2100,Tabela1[],3,FALSE),"")</f>
        <v/>
      </c>
      <c r="K2100" s="11" cm="1">
        <f t="array" ref="K2100">VLOOKUP(MAX(_xlfn._xlws.FILTER(Tabela3[data],Tabela3[data]&lt;=Tabela2[[#This Row],[data]])),Tabela3[],2,FALSE)</f>
        <v>12.5</v>
      </c>
    </row>
    <row r="2101" spans="5:11" x14ac:dyDescent="0.35">
      <c r="E2101" s="4">
        <v>45896</v>
      </c>
      <c r="F2101" s="3">
        <v>2</v>
      </c>
      <c r="G2101" s="3">
        <v>15</v>
      </c>
      <c r="H2101" s="7" t="s">
        <v>43</v>
      </c>
      <c r="I2101" s="5">
        <f>VLOOKUP(H2101,Tabela1[],2,FALSE)*G2101</f>
        <v>0</v>
      </c>
      <c r="J2101" s="6" t="str">
        <f>IFERROR(G2101/VLOOKUP(H2101,Tabela1[],3,FALSE),"")</f>
        <v/>
      </c>
      <c r="K2101" s="11" cm="1">
        <f t="array" ref="K2101">VLOOKUP(MAX(_xlfn._xlws.FILTER(Tabela3[data],Tabela3[data]&lt;=Tabela2[[#This Row],[data]])),Tabela3[],2,FALSE)</f>
        <v>12.5</v>
      </c>
    </row>
    <row r="2102" spans="5:11" x14ac:dyDescent="0.35">
      <c r="E2102" s="4">
        <v>45896</v>
      </c>
      <c r="F2102" s="3">
        <v>3</v>
      </c>
      <c r="G2102" s="3">
        <v>200</v>
      </c>
      <c r="H2102" s="7" t="s">
        <v>105</v>
      </c>
      <c r="I2102" s="5">
        <f>VLOOKUP(H2102,Tabela1[],2,FALSE)*G2102</f>
        <v>0</v>
      </c>
      <c r="J2102" s="6" t="str">
        <f>IFERROR(G2102/VLOOKUP(H2102,Tabela1[],3,FALSE),"")</f>
        <v/>
      </c>
      <c r="K2102" s="11" cm="1">
        <f t="array" ref="K2102">VLOOKUP(MAX(_xlfn._xlws.FILTER(Tabela3[data],Tabela3[data]&lt;=Tabela2[[#This Row],[data]])),Tabela3[],2,FALSE)</f>
        <v>12.5</v>
      </c>
    </row>
    <row r="2103" spans="5:11" x14ac:dyDescent="0.35">
      <c r="E2103" s="4">
        <v>45897</v>
      </c>
      <c r="F2103" s="3">
        <v>1</v>
      </c>
      <c r="G2103" s="3">
        <v>120</v>
      </c>
      <c r="H2103" s="7" t="s">
        <v>12</v>
      </c>
      <c r="I2103" s="5">
        <f>VLOOKUP(H2103,Tabela1[],2,FALSE)*G2103</f>
        <v>0</v>
      </c>
      <c r="J2103" s="6">
        <f>IFERROR(G2103/VLOOKUP(H2103,Tabela1[],3,FALSE),"")</f>
        <v>0.65099457504520797</v>
      </c>
      <c r="K2103" s="11" cm="1">
        <f t="array" ref="K2103">VLOOKUP(MAX(_xlfn._xlws.FILTER(Tabela3[data],Tabela3[data]&lt;=Tabela2[[#This Row],[data]])),Tabela3[],2,FALSE)</f>
        <v>12.5</v>
      </c>
    </row>
    <row r="2104" spans="5:11" x14ac:dyDescent="0.35">
      <c r="E2104" s="4">
        <v>45897</v>
      </c>
      <c r="F2104" s="3">
        <v>1</v>
      </c>
      <c r="G2104" s="3">
        <v>15</v>
      </c>
      <c r="H2104" s="7" t="s">
        <v>43</v>
      </c>
      <c r="I2104" s="5">
        <f>VLOOKUP(H2104,Tabela1[],2,FALSE)*G2104</f>
        <v>0</v>
      </c>
      <c r="J2104" s="6" t="str">
        <f>IFERROR(G2104/VLOOKUP(H2104,Tabela1[],3,FALSE),"")</f>
        <v/>
      </c>
      <c r="K2104" s="11" cm="1">
        <f t="array" ref="K2104">VLOOKUP(MAX(_xlfn._xlws.FILTER(Tabela3[data],Tabela3[data]&lt;=Tabela2[[#This Row],[data]])),Tabela3[],2,FALSE)</f>
        <v>12.5</v>
      </c>
    </row>
    <row r="2105" spans="5:11" x14ac:dyDescent="0.35">
      <c r="E2105" s="4">
        <v>45897</v>
      </c>
      <c r="F2105" s="3">
        <v>1</v>
      </c>
      <c r="G2105" s="3">
        <v>10</v>
      </c>
      <c r="H2105" s="7" t="s">
        <v>114</v>
      </c>
      <c r="I2105" s="5">
        <f>VLOOKUP(H2105,Tabela1[],2,FALSE)*G2105</f>
        <v>0</v>
      </c>
      <c r="J2105" s="6" t="str">
        <f>IFERROR(G2105/VLOOKUP(H2105,Tabela1[],3,FALSE),"")</f>
        <v/>
      </c>
      <c r="K2105" s="11" cm="1">
        <f t="array" ref="K2105">VLOOKUP(MAX(_xlfn._xlws.FILTER(Tabela3[data],Tabela3[data]&lt;=Tabela2[[#This Row],[data]])),Tabela3[],2,FALSE)</f>
        <v>12.5</v>
      </c>
    </row>
    <row r="2106" spans="5:11" x14ac:dyDescent="0.35">
      <c r="E2106" s="4">
        <v>45897</v>
      </c>
      <c r="F2106" s="3">
        <v>3</v>
      </c>
      <c r="G2106" s="3">
        <v>79</v>
      </c>
      <c r="H2106" s="7" t="s">
        <v>43</v>
      </c>
      <c r="I2106" s="5">
        <f>VLOOKUP(H2106,Tabela1[],2,FALSE)*G2106</f>
        <v>0</v>
      </c>
      <c r="J2106" s="6" t="str">
        <f>IFERROR(G2106/VLOOKUP(H2106,Tabela1[],3,FALSE),"")</f>
        <v/>
      </c>
      <c r="K2106" s="11" cm="1">
        <f t="array" ref="K2106">VLOOKUP(MAX(_xlfn._xlws.FILTER(Tabela3[data],Tabela3[data]&lt;=Tabela2[[#This Row],[data]])),Tabela3[],2,FALSE)</f>
        <v>12.5</v>
      </c>
    </row>
    <row r="2107" spans="5:11" x14ac:dyDescent="0.35">
      <c r="E2107" s="4">
        <v>45897</v>
      </c>
      <c r="F2107" s="3">
        <v>3</v>
      </c>
      <c r="G2107" s="3">
        <v>132</v>
      </c>
      <c r="H2107" s="7" t="s">
        <v>12</v>
      </c>
      <c r="I2107" s="5">
        <f>VLOOKUP(H2107,Tabela1[],2,FALSE)*G2107</f>
        <v>0</v>
      </c>
      <c r="J2107" s="6">
        <f>IFERROR(G2107/VLOOKUP(H2107,Tabela1[],3,FALSE),"")</f>
        <v>0.71609403254972881</v>
      </c>
      <c r="K2107" s="11" cm="1">
        <f t="array" ref="K2107">VLOOKUP(MAX(_xlfn._xlws.FILTER(Tabela3[data],Tabela3[data]&lt;=Tabela2[[#This Row],[data]])),Tabela3[],2,FALSE)</f>
        <v>12.5</v>
      </c>
    </row>
    <row r="2108" spans="5:11" x14ac:dyDescent="0.35">
      <c r="E2108" s="4">
        <v>45898</v>
      </c>
      <c r="F2108" s="3">
        <v>2</v>
      </c>
      <c r="G2108" s="3">
        <v>100</v>
      </c>
      <c r="H2108" s="7" t="s">
        <v>84</v>
      </c>
      <c r="I2108" s="5">
        <f>VLOOKUP(H2108,Tabela1[],2,FALSE)*G2108</f>
        <v>0</v>
      </c>
      <c r="J2108" s="6" t="str">
        <f>IFERROR(G2108/VLOOKUP(H2108,Tabela1[],3,FALSE),"")</f>
        <v/>
      </c>
      <c r="K2108" s="11" cm="1">
        <f t="array" ref="K2108">VLOOKUP(MAX(_xlfn._xlws.FILTER(Tabela3[data],Tabela3[data]&lt;=Tabela2[[#This Row],[data]])),Tabela3[],2,FALSE)</f>
        <v>12.5</v>
      </c>
    </row>
    <row r="2109" spans="5:11" x14ac:dyDescent="0.35">
      <c r="E2109" s="4">
        <v>45898</v>
      </c>
      <c r="F2109" s="3">
        <v>2</v>
      </c>
      <c r="G2109" s="3">
        <v>7</v>
      </c>
      <c r="H2109" s="7" t="s">
        <v>114</v>
      </c>
      <c r="I2109" s="5">
        <f>VLOOKUP(H2109,Tabela1[],2,FALSE)*G2109</f>
        <v>0</v>
      </c>
      <c r="J2109" s="6" t="str">
        <f>IFERROR(G2109/VLOOKUP(H2109,Tabela1[],3,FALSE),"")</f>
        <v/>
      </c>
      <c r="K2109" s="11" cm="1">
        <f t="array" ref="K2109">VLOOKUP(MAX(_xlfn._xlws.FILTER(Tabela3[data],Tabela3[data]&lt;=Tabela2[[#This Row],[data]])),Tabela3[],2,FALSE)</f>
        <v>12.5</v>
      </c>
    </row>
    <row r="2110" spans="5:11" x14ac:dyDescent="0.35">
      <c r="E2110" s="4">
        <v>45898</v>
      </c>
      <c r="F2110" s="3">
        <v>3</v>
      </c>
      <c r="G2110" s="3">
        <v>148</v>
      </c>
      <c r="H2110" s="7" t="s">
        <v>12</v>
      </c>
      <c r="I2110" s="5">
        <f>VLOOKUP(H2110,Tabela1[],2,FALSE)*G2110</f>
        <v>0</v>
      </c>
      <c r="J2110" s="6">
        <f>IFERROR(G2110/VLOOKUP(H2110,Tabela1[],3,FALSE),"")</f>
        <v>0.80289330922242319</v>
      </c>
      <c r="K2110" s="11" cm="1">
        <f t="array" ref="K2110">VLOOKUP(MAX(_xlfn._xlws.FILTER(Tabela3[data],Tabela3[data]&lt;=Tabela2[[#This Row],[data]])),Tabela3[],2,FALSE)</f>
        <v>12.5</v>
      </c>
    </row>
    <row r="2111" spans="5:11" x14ac:dyDescent="0.35">
      <c r="E2111" s="4">
        <v>45898</v>
      </c>
      <c r="F2111" s="3">
        <v>3</v>
      </c>
      <c r="G2111" s="3">
        <v>100</v>
      </c>
      <c r="H2111" s="7" t="s">
        <v>119</v>
      </c>
      <c r="I2111" s="5">
        <f>VLOOKUP(H2111,Tabela1[],2,FALSE)*G2111</f>
        <v>0</v>
      </c>
      <c r="J2111" s="6" t="str">
        <f>IFERROR(G2111/VLOOKUP(H2111,Tabela1[],3,FALSE),"")</f>
        <v/>
      </c>
      <c r="K2111" s="11" cm="1">
        <f t="array" ref="K2111">VLOOKUP(MAX(_xlfn._xlws.FILTER(Tabela3[data],Tabela3[data]&lt;=Tabela2[[#This Row],[data]])),Tabela3[],2,FALSE)</f>
        <v>12.5</v>
      </c>
    </row>
    <row r="2112" spans="5:11" x14ac:dyDescent="0.35">
      <c r="E2112" s="4">
        <v>45898</v>
      </c>
      <c r="F2112" s="3">
        <v>3</v>
      </c>
      <c r="G2112" s="3">
        <v>10</v>
      </c>
      <c r="H2112" s="7" t="s">
        <v>71</v>
      </c>
      <c r="I2112" s="5">
        <f>VLOOKUP(H2112,Tabela1[],2,FALSE)*G2112</f>
        <v>0</v>
      </c>
      <c r="J2112" s="6" t="str">
        <f>IFERROR(G2112/VLOOKUP(H2112,Tabela1[],3,FALSE),"")</f>
        <v/>
      </c>
      <c r="K2112" s="11" cm="1">
        <f t="array" ref="K2112">VLOOKUP(MAX(_xlfn._xlws.FILTER(Tabela3[data],Tabela3[data]&lt;=Tabela2[[#This Row],[data]])),Tabela3[],2,FALSE)</f>
        <v>12.5</v>
      </c>
    </row>
    <row r="2113" spans="5:11" x14ac:dyDescent="0.35">
      <c r="E2113" s="4">
        <v>45899</v>
      </c>
      <c r="F2113" s="3">
        <v>1</v>
      </c>
      <c r="G2113" s="3">
        <v>200</v>
      </c>
      <c r="H2113" s="7" t="s">
        <v>119</v>
      </c>
      <c r="I2113" s="5">
        <f>VLOOKUP(H2113,Tabela1[],2,FALSE)*G2113</f>
        <v>0</v>
      </c>
      <c r="J2113" s="6" t="str">
        <f>IFERROR(G2113/VLOOKUP(H2113,Tabela1[],3,FALSE),"")</f>
        <v/>
      </c>
      <c r="K2113" s="11" cm="1">
        <f t="array" ref="K2113">VLOOKUP(MAX(_xlfn._xlws.FILTER(Tabela3[data],Tabela3[data]&lt;=Tabela2[[#This Row],[data]])),Tabela3[],2,FALSE)</f>
        <v>12.5</v>
      </c>
    </row>
    <row r="2114" spans="5:11" x14ac:dyDescent="0.35">
      <c r="E2114" s="4">
        <v>45899</v>
      </c>
      <c r="F2114" s="3">
        <v>2</v>
      </c>
      <c r="G2114" s="3">
        <v>35</v>
      </c>
      <c r="H2114" s="7" t="s">
        <v>118</v>
      </c>
      <c r="I2114" s="5">
        <f>VLOOKUP(H2114,Tabela1[],2,FALSE)*G2114</f>
        <v>0</v>
      </c>
      <c r="J2114" s="6" t="str">
        <f>IFERROR(G2114/VLOOKUP(H2114,Tabela1[],3,FALSE),"")</f>
        <v/>
      </c>
      <c r="K2114" s="11" cm="1">
        <f t="array" ref="K2114">VLOOKUP(MAX(_xlfn._xlws.FILTER(Tabela3[data],Tabela3[data]&lt;=Tabela2[[#This Row],[data]])),Tabela3[],2,FALSE)</f>
        <v>12.5</v>
      </c>
    </row>
    <row r="2115" spans="5:11" x14ac:dyDescent="0.35">
      <c r="E2115" s="4">
        <v>45899</v>
      </c>
      <c r="F2115" s="3">
        <v>2</v>
      </c>
      <c r="G2115" s="3">
        <v>5</v>
      </c>
      <c r="H2115" s="7" t="s">
        <v>47</v>
      </c>
      <c r="I2115" s="5">
        <f>VLOOKUP(H2115,Tabela1[],2,FALSE)*G2115</f>
        <v>0</v>
      </c>
      <c r="J2115" s="6" t="str">
        <f>IFERROR(G2115/VLOOKUP(H2115,Tabela1[],3,FALSE),"")</f>
        <v/>
      </c>
      <c r="K2115" s="11" cm="1">
        <f t="array" ref="K2115">VLOOKUP(MAX(_xlfn._xlws.FILTER(Tabela3[data],Tabela3[data]&lt;=Tabela2[[#This Row],[data]])),Tabela3[],2,FALSE)</f>
        <v>12.5</v>
      </c>
    </row>
    <row r="2116" spans="5:11" x14ac:dyDescent="0.35">
      <c r="E2116" s="4">
        <v>45899</v>
      </c>
      <c r="F2116" s="3">
        <v>2</v>
      </c>
      <c r="G2116" s="3">
        <v>10</v>
      </c>
      <c r="H2116" s="7" t="s">
        <v>71</v>
      </c>
      <c r="I2116" s="5">
        <f>VLOOKUP(H2116,Tabela1[],2,FALSE)*G2116</f>
        <v>0</v>
      </c>
      <c r="J2116" s="6" t="str">
        <f>IFERROR(G2116/VLOOKUP(H2116,Tabela1[],3,FALSE),"")</f>
        <v/>
      </c>
      <c r="K2116" s="11" cm="1">
        <f t="array" ref="K2116">VLOOKUP(MAX(_xlfn._xlws.FILTER(Tabela3[data],Tabela3[data]&lt;=Tabela2[[#This Row],[data]])),Tabela3[],2,FALSE)</f>
        <v>12.5</v>
      </c>
    </row>
    <row r="2117" spans="5:11" x14ac:dyDescent="0.35">
      <c r="E2117" s="4">
        <v>45899</v>
      </c>
      <c r="F2117" s="3">
        <v>3</v>
      </c>
      <c r="G2117" s="3">
        <v>90</v>
      </c>
      <c r="H2117" s="7" t="s">
        <v>119</v>
      </c>
      <c r="I2117" s="5">
        <f>VLOOKUP(H2117,Tabela1[],2,FALSE)*G2117</f>
        <v>0</v>
      </c>
      <c r="J2117" s="6" t="str">
        <f>IFERROR(G2117/VLOOKUP(H2117,Tabela1[],3,FALSE),"")</f>
        <v/>
      </c>
      <c r="K2117" s="11" cm="1">
        <f t="array" ref="K2117">VLOOKUP(MAX(_xlfn._xlws.FILTER(Tabela3[data],Tabela3[data]&lt;=Tabela2[[#This Row],[data]])),Tabela3[],2,FALSE)</f>
        <v>12.5</v>
      </c>
    </row>
    <row r="2118" spans="5:11" x14ac:dyDescent="0.35">
      <c r="E2118" s="4">
        <v>45899</v>
      </c>
      <c r="F2118" s="3">
        <v>3</v>
      </c>
      <c r="G2118" s="3">
        <v>70</v>
      </c>
      <c r="H2118" s="7" t="s">
        <v>23</v>
      </c>
      <c r="I2118" s="5">
        <f>VLOOKUP(H2118,Tabela1[],2,FALSE)*G2118</f>
        <v>0</v>
      </c>
      <c r="J2118" s="6">
        <f>IFERROR(G2118/VLOOKUP(H2118,Tabela1[],3,FALSE),"")</f>
        <v>0.34017278617710583</v>
      </c>
      <c r="K2118" s="11" cm="1">
        <f t="array" ref="K2118">VLOOKUP(MAX(_xlfn._xlws.FILTER(Tabela3[data],Tabela3[data]&lt;=Tabela2[[#This Row],[data]])),Tabela3[],2,FALSE)</f>
        <v>12.5</v>
      </c>
    </row>
    <row r="2119" spans="5:11" x14ac:dyDescent="0.35">
      <c r="E2119" s="4">
        <v>45900</v>
      </c>
      <c r="F2119" s="3">
        <v>1</v>
      </c>
      <c r="G2119" s="3">
        <v>100</v>
      </c>
      <c r="H2119" s="7" t="s">
        <v>23</v>
      </c>
      <c r="I2119" s="5">
        <f>VLOOKUP(H2119,Tabela1[],2,FALSE)*G2119</f>
        <v>0</v>
      </c>
      <c r="J2119" s="6">
        <f>IFERROR(G2119/VLOOKUP(H2119,Tabela1[],3,FALSE),"")</f>
        <v>0.48596112311015122</v>
      </c>
      <c r="K2119" s="11" cm="1">
        <f t="array" ref="K2119">VLOOKUP(MAX(_xlfn._xlws.FILTER(Tabela3[data],Tabela3[data]&lt;=Tabela2[[#This Row],[data]])),Tabela3[],2,FALSE)</f>
        <v>12.5</v>
      </c>
    </row>
    <row r="2120" spans="5:11" x14ac:dyDescent="0.35">
      <c r="E2120" s="4">
        <v>45900</v>
      </c>
      <c r="F2120" s="3">
        <v>1</v>
      </c>
      <c r="G2120" s="3">
        <v>50</v>
      </c>
      <c r="H2120" s="7" t="s">
        <v>54</v>
      </c>
      <c r="I2120" s="5">
        <f>VLOOKUP(H2120,Tabela1[],2,FALSE)*G2120</f>
        <v>0</v>
      </c>
      <c r="J2120" s="6" t="str">
        <f>IFERROR(G2120/VLOOKUP(H2120,Tabela1[],3,FALSE),"")</f>
        <v/>
      </c>
      <c r="K2120" s="11" cm="1">
        <f t="array" ref="K2120">VLOOKUP(MAX(_xlfn._xlws.FILTER(Tabela3[data],Tabela3[data]&lt;=Tabela2[[#This Row],[data]])),Tabela3[],2,FALSE)</f>
        <v>12.5</v>
      </c>
    </row>
    <row r="2121" spans="5:11" x14ac:dyDescent="0.35">
      <c r="E2121" s="4">
        <v>45900</v>
      </c>
      <c r="F2121" s="3">
        <v>1</v>
      </c>
      <c r="G2121" s="3">
        <v>8</v>
      </c>
      <c r="H2121" s="7" t="s">
        <v>98</v>
      </c>
      <c r="I2121" s="5">
        <f>VLOOKUP(H2121,Tabela1[],2,FALSE)*G2121</f>
        <v>0</v>
      </c>
      <c r="J2121" s="6" t="str">
        <f>IFERROR(G2121/VLOOKUP(H2121,Tabela1[],3,FALSE),"")</f>
        <v/>
      </c>
      <c r="K2121" s="11" cm="1">
        <f t="array" ref="K2121">VLOOKUP(MAX(_xlfn._xlws.FILTER(Tabela3[data],Tabela3[data]&lt;=Tabela2[[#This Row],[data]])),Tabela3[],2,FALSE)</f>
        <v>12.5</v>
      </c>
    </row>
    <row r="2122" spans="5:11" x14ac:dyDescent="0.35">
      <c r="E2122" s="4">
        <v>45900</v>
      </c>
      <c r="F2122" s="3">
        <v>2</v>
      </c>
      <c r="G2122" s="3">
        <v>64</v>
      </c>
      <c r="H2122" s="7" t="s">
        <v>84</v>
      </c>
      <c r="I2122" s="5">
        <f>VLOOKUP(H2122,Tabela1[],2,FALSE)*G2122</f>
        <v>0</v>
      </c>
      <c r="J2122" s="6" t="str">
        <f>IFERROR(G2122/VLOOKUP(H2122,Tabela1[],3,FALSE),"")</f>
        <v/>
      </c>
      <c r="K2122" s="11" cm="1">
        <f t="array" ref="K2122">VLOOKUP(MAX(_xlfn._xlws.FILTER(Tabela3[data],Tabela3[data]&lt;=Tabela2[[#This Row],[data]])),Tabela3[],2,FALSE)</f>
        <v>12.5</v>
      </c>
    </row>
    <row r="2123" spans="5:11" x14ac:dyDescent="0.35">
      <c r="E2123" s="4">
        <v>45900</v>
      </c>
      <c r="F2123" s="3">
        <v>2</v>
      </c>
      <c r="G2123" s="3">
        <v>6</v>
      </c>
      <c r="H2123" s="7" t="s">
        <v>43</v>
      </c>
      <c r="I2123" s="5">
        <f>VLOOKUP(H2123,Tabela1[],2,FALSE)*G2123</f>
        <v>0</v>
      </c>
      <c r="J2123" s="6" t="str">
        <f>IFERROR(G2123/VLOOKUP(H2123,Tabela1[],3,FALSE),"")</f>
        <v/>
      </c>
      <c r="K2123" s="11" cm="1">
        <f t="array" ref="K2123">VLOOKUP(MAX(_xlfn._xlws.FILTER(Tabela3[data],Tabela3[data]&lt;=Tabela2[[#This Row],[data]])),Tabela3[],2,FALSE)</f>
        <v>12.5</v>
      </c>
    </row>
    <row r="2124" spans="5:11" x14ac:dyDescent="0.35">
      <c r="E2124" s="4">
        <v>45900</v>
      </c>
      <c r="F2124" s="3">
        <v>3</v>
      </c>
      <c r="G2124" s="3">
        <v>34</v>
      </c>
      <c r="H2124" s="7" t="s">
        <v>43</v>
      </c>
      <c r="I2124" s="5">
        <f>VLOOKUP(H2124,Tabela1[],2,FALSE)*G2124</f>
        <v>0</v>
      </c>
      <c r="J2124" s="6" t="str">
        <f>IFERROR(G2124/VLOOKUP(H2124,Tabela1[],3,FALSE),"")</f>
        <v/>
      </c>
      <c r="K2124" s="11" cm="1">
        <f t="array" ref="K2124">VLOOKUP(MAX(_xlfn._xlws.FILTER(Tabela3[data],Tabela3[data]&lt;=Tabela2[[#This Row],[data]])),Tabela3[],2,FALSE)</f>
        <v>12.5</v>
      </c>
    </row>
    <row r="2125" spans="5:11" x14ac:dyDescent="0.35">
      <c r="E2125" s="4">
        <v>45900</v>
      </c>
      <c r="F2125" s="3">
        <v>3</v>
      </c>
      <c r="G2125" s="3">
        <v>150</v>
      </c>
      <c r="H2125" s="7" t="s">
        <v>23</v>
      </c>
      <c r="I2125" s="5">
        <f>VLOOKUP(H2125,Tabela1[],2,FALSE)*G2125</f>
        <v>0</v>
      </c>
      <c r="J2125" s="6">
        <f>IFERROR(G2125/VLOOKUP(H2125,Tabela1[],3,FALSE),"")</f>
        <v>0.7289416846652268</v>
      </c>
      <c r="K2125" s="11" cm="1">
        <f t="array" ref="K2125">VLOOKUP(MAX(_xlfn._xlws.FILTER(Tabela3[data],Tabela3[data]&lt;=Tabela2[[#This Row],[data]])),Tabela3[],2,FALSE)</f>
        <v>12.5</v>
      </c>
    </row>
    <row r="2126" spans="5:11" x14ac:dyDescent="0.35">
      <c r="E2126" s="4">
        <v>45901</v>
      </c>
      <c r="F2126" s="3">
        <v>2</v>
      </c>
      <c r="G2126" s="3">
        <v>100</v>
      </c>
      <c r="H2126" s="7" t="s">
        <v>115</v>
      </c>
      <c r="I2126" s="5">
        <f>VLOOKUP(H2126,Tabela1[],2,FALSE)*G2126</f>
        <v>0</v>
      </c>
      <c r="J2126" s="6" t="str">
        <f>IFERROR(G2126/VLOOKUP(H2126,Tabela1[],3,FALSE),"")</f>
        <v/>
      </c>
      <c r="K2126" s="11" cm="1">
        <f t="array" ref="K2126">VLOOKUP(MAX(_xlfn._xlws.FILTER(Tabela3[data],Tabela3[data]&lt;=Tabela2[[#This Row],[data]])),Tabela3[],2,FALSE)</f>
        <v>12.5</v>
      </c>
    </row>
    <row r="2127" spans="5:11" x14ac:dyDescent="0.35">
      <c r="E2127" s="4">
        <v>45901</v>
      </c>
      <c r="F2127" s="3">
        <v>2</v>
      </c>
      <c r="G2127" s="3">
        <v>21</v>
      </c>
      <c r="H2127" s="7" t="s">
        <v>43</v>
      </c>
      <c r="I2127" s="5">
        <f>VLOOKUP(H2127,Tabela1[],2,FALSE)*G2127</f>
        <v>0</v>
      </c>
      <c r="J2127" s="6" t="str">
        <f>IFERROR(G2127/VLOOKUP(H2127,Tabela1[],3,FALSE),"")</f>
        <v/>
      </c>
      <c r="K2127" s="11" cm="1">
        <f t="array" ref="K2127">VLOOKUP(MAX(_xlfn._xlws.FILTER(Tabela3[data],Tabela3[data]&lt;=Tabela2[[#This Row],[data]])),Tabela3[],2,FALSE)</f>
        <v>12.5</v>
      </c>
    </row>
    <row r="2128" spans="5:11" x14ac:dyDescent="0.35">
      <c r="E2128" s="4">
        <v>45901</v>
      </c>
      <c r="F2128" s="3">
        <v>2</v>
      </c>
      <c r="G2128" s="3">
        <v>4</v>
      </c>
      <c r="H2128" s="7" t="s">
        <v>98</v>
      </c>
      <c r="I2128" s="5">
        <f>VLOOKUP(H2128,Tabela1[],2,FALSE)*G2128</f>
        <v>0</v>
      </c>
      <c r="J2128" s="6" t="str">
        <f>IFERROR(G2128/VLOOKUP(H2128,Tabela1[],3,FALSE),"")</f>
        <v/>
      </c>
      <c r="K2128" s="11" cm="1">
        <f t="array" ref="K2128">VLOOKUP(MAX(_xlfn._xlws.FILTER(Tabela3[data],Tabela3[data]&lt;=Tabela2[[#This Row],[data]])),Tabela3[],2,FALSE)</f>
        <v>12.5</v>
      </c>
    </row>
    <row r="2129" spans="5:11" x14ac:dyDescent="0.35">
      <c r="E2129" s="4">
        <v>45901</v>
      </c>
      <c r="F2129" s="3">
        <v>3</v>
      </c>
      <c r="G2129" s="3">
        <v>90</v>
      </c>
      <c r="H2129" s="7" t="s">
        <v>23</v>
      </c>
      <c r="I2129" s="5">
        <f>VLOOKUP(H2129,Tabela1[],2,FALSE)*G2129</f>
        <v>0</v>
      </c>
      <c r="J2129" s="6">
        <f>IFERROR(G2129/VLOOKUP(H2129,Tabela1[],3,FALSE),"")</f>
        <v>0.43736501079913609</v>
      </c>
      <c r="K2129" s="11" cm="1">
        <f t="array" ref="K2129">VLOOKUP(MAX(_xlfn._xlws.FILTER(Tabela3[data],Tabela3[data]&lt;=Tabela2[[#This Row],[data]])),Tabela3[],2,FALSE)</f>
        <v>12.5</v>
      </c>
    </row>
    <row r="2130" spans="5:11" x14ac:dyDescent="0.35">
      <c r="E2130" s="4">
        <v>45901</v>
      </c>
      <c r="F2130" s="3">
        <v>3</v>
      </c>
      <c r="G2130" s="3">
        <v>67</v>
      </c>
      <c r="H2130" s="7" t="s">
        <v>43</v>
      </c>
      <c r="I2130" s="5">
        <f>VLOOKUP(H2130,Tabela1[],2,FALSE)*G2130</f>
        <v>0</v>
      </c>
      <c r="J2130" s="6" t="str">
        <f>IFERROR(G2130/VLOOKUP(H2130,Tabela1[],3,FALSE),"")</f>
        <v/>
      </c>
      <c r="K2130" s="11" cm="1">
        <f t="array" ref="K2130">VLOOKUP(MAX(_xlfn._xlws.FILTER(Tabela3[data],Tabela3[data]&lt;=Tabela2[[#This Row],[data]])),Tabela3[],2,FALSE)</f>
        <v>12.5</v>
      </c>
    </row>
    <row r="2131" spans="5:11" x14ac:dyDescent="0.35">
      <c r="E2131" s="4">
        <v>45901</v>
      </c>
      <c r="F2131" s="3">
        <v>3</v>
      </c>
      <c r="G2131" s="3">
        <v>110</v>
      </c>
      <c r="H2131" s="7" t="s">
        <v>89</v>
      </c>
      <c r="I2131" s="5">
        <f>VLOOKUP(H2131,Tabela1[],2,FALSE)*G2131</f>
        <v>0</v>
      </c>
      <c r="J2131" s="6" t="str">
        <f>IFERROR(G2131/VLOOKUP(H2131,Tabela1[],3,FALSE),"")</f>
        <v/>
      </c>
      <c r="K2131" s="11" cm="1">
        <f t="array" ref="K2131">VLOOKUP(MAX(_xlfn._xlws.FILTER(Tabela3[data],Tabela3[data]&lt;=Tabela2[[#This Row],[data]])),Tabela3[],2,FALSE)</f>
        <v>12.5</v>
      </c>
    </row>
    <row r="2132" spans="5:11" x14ac:dyDescent="0.35">
      <c r="E2132" s="4">
        <v>45902</v>
      </c>
      <c r="F2132" s="3">
        <v>1</v>
      </c>
      <c r="G2132" s="3">
        <v>110</v>
      </c>
      <c r="H2132" s="7" t="s">
        <v>89</v>
      </c>
      <c r="I2132" s="5">
        <f>VLOOKUP(H2132,Tabela1[],2,FALSE)*G2132</f>
        <v>0</v>
      </c>
      <c r="J2132" s="6" t="str">
        <f>IFERROR(G2132/VLOOKUP(H2132,Tabela1[],3,FALSE),"")</f>
        <v/>
      </c>
      <c r="K2132" s="11" cm="1">
        <f t="array" ref="K2132">VLOOKUP(MAX(_xlfn._xlws.FILTER(Tabela3[data],Tabela3[data]&lt;=Tabela2[[#This Row],[data]])),Tabela3[],2,FALSE)</f>
        <v>12.5</v>
      </c>
    </row>
    <row r="2133" spans="5:11" x14ac:dyDescent="0.35">
      <c r="E2133" s="4">
        <v>45902</v>
      </c>
      <c r="F2133" s="3">
        <v>2</v>
      </c>
      <c r="G2133" s="3">
        <v>100</v>
      </c>
      <c r="H2133" s="7" t="s">
        <v>118</v>
      </c>
      <c r="I2133" s="5">
        <f>VLOOKUP(H2133,Tabela1[],2,FALSE)*G2133</f>
        <v>0</v>
      </c>
      <c r="J2133" s="6" t="str">
        <f>IFERROR(G2133/VLOOKUP(H2133,Tabela1[],3,FALSE),"")</f>
        <v/>
      </c>
      <c r="K2133" s="11" cm="1">
        <f t="array" ref="K2133">VLOOKUP(MAX(_xlfn._xlws.FILTER(Tabela3[data],Tabela3[data]&lt;=Tabela2[[#This Row],[data]])),Tabela3[],2,FALSE)</f>
        <v>12.5</v>
      </c>
    </row>
    <row r="2134" spans="5:11" x14ac:dyDescent="0.35">
      <c r="E2134" s="4">
        <v>45902</v>
      </c>
      <c r="F2134" s="3">
        <v>3</v>
      </c>
      <c r="G2134" s="3">
        <v>173</v>
      </c>
      <c r="H2134" s="7" t="s">
        <v>89</v>
      </c>
      <c r="I2134" s="5">
        <f>VLOOKUP(H2134,Tabela1[],2,FALSE)*G2134</f>
        <v>0</v>
      </c>
      <c r="J2134" s="6" t="str">
        <f>IFERROR(G2134/VLOOKUP(H2134,Tabela1[],3,FALSE),"")</f>
        <v/>
      </c>
      <c r="K2134" s="11" cm="1">
        <f t="array" ref="K2134">VLOOKUP(MAX(_xlfn._xlws.FILTER(Tabela3[data],Tabela3[data]&lt;=Tabela2[[#This Row],[data]])),Tabela3[],2,FALSE)</f>
        <v>12.5</v>
      </c>
    </row>
    <row r="2135" spans="5:11" x14ac:dyDescent="0.35">
      <c r="E2135" s="4">
        <v>45902</v>
      </c>
      <c r="F2135" s="3">
        <v>3</v>
      </c>
      <c r="G2135" s="3">
        <v>87</v>
      </c>
      <c r="H2135" s="7" t="s">
        <v>43</v>
      </c>
      <c r="I2135" s="5">
        <f>VLOOKUP(H2135,Tabela1[],2,FALSE)*G2135</f>
        <v>0</v>
      </c>
      <c r="J2135" s="6" t="str">
        <f>IFERROR(G2135/VLOOKUP(H2135,Tabela1[],3,FALSE),"")</f>
        <v/>
      </c>
      <c r="K2135" s="11" cm="1">
        <f t="array" ref="K2135">VLOOKUP(MAX(_xlfn._xlws.FILTER(Tabela3[data],Tabela3[data]&lt;=Tabela2[[#This Row],[data]])),Tabela3[],2,FALSE)</f>
        <v>12.5</v>
      </c>
    </row>
    <row r="2136" spans="5:11" x14ac:dyDescent="0.35">
      <c r="E2136" s="4">
        <v>45903</v>
      </c>
      <c r="F2136" s="3">
        <v>1</v>
      </c>
      <c r="G2136" s="3">
        <v>150</v>
      </c>
      <c r="H2136" s="7" t="s">
        <v>63</v>
      </c>
      <c r="I2136" s="5">
        <f>VLOOKUP(H2136,Tabela1[],2,FALSE)*G2136</f>
        <v>0</v>
      </c>
      <c r="J2136" s="6" t="str">
        <f>IFERROR(G2136/VLOOKUP(H2136,Tabela1[],3,FALSE),"")</f>
        <v/>
      </c>
      <c r="K2136" s="11" cm="1">
        <f t="array" ref="K2136">VLOOKUP(MAX(_xlfn._xlws.FILTER(Tabela3[data],Tabela3[data]&lt;=Tabela2[[#This Row],[data]])),Tabela3[],2,FALSE)</f>
        <v>12.5</v>
      </c>
    </row>
    <row r="2137" spans="5:11" x14ac:dyDescent="0.35">
      <c r="E2137" s="4">
        <v>45903</v>
      </c>
      <c r="F2137" s="3">
        <v>2</v>
      </c>
      <c r="G2137" s="3">
        <v>100</v>
      </c>
      <c r="H2137" s="7" t="s">
        <v>90</v>
      </c>
      <c r="I2137" s="5">
        <f>VLOOKUP(H2137,Tabela1[],2,FALSE)*G2137</f>
        <v>0</v>
      </c>
      <c r="J2137" s="6" t="str">
        <f>IFERROR(G2137/VLOOKUP(H2137,Tabela1[],3,FALSE),"")</f>
        <v/>
      </c>
      <c r="K2137" s="11" cm="1">
        <f t="array" ref="K2137">VLOOKUP(MAX(_xlfn._xlws.FILTER(Tabela3[data],Tabela3[data]&lt;=Tabela2[[#This Row],[data]])),Tabela3[],2,FALSE)</f>
        <v>12.5</v>
      </c>
    </row>
    <row r="2138" spans="5:11" x14ac:dyDescent="0.35">
      <c r="E2138" s="4">
        <v>45903</v>
      </c>
      <c r="F2138" s="3">
        <v>3</v>
      </c>
      <c r="G2138" s="3">
        <v>67</v>
      </c>
      <c r="H2138" s="7" t="s">
        <v>63</v>
      </c>
      <c r="I2138" s="5">
        <f>VLOOKUP(H2138,Tabela1[],2,FALSE)*G2138</f>
        <v>0</v>
      </c>
      <c r="J2138" s="6" t="str">
        <f>IFERROR(G2138/VLOOKUP(H2138,Tabela1[],3,FALSE),"")</f>
        <v/>
      </c>
      <c r="K2138" s="11" cm="1">
        <f t="array" ref="K2138">VLOOKUP(MAX(_xlfn._xlws.FILTER(Tabela3[data],Tabela3[data]&lt;=Tabela2[[#This Row],[data]])),Tabela3[],2,FALSE)</f>
        <v>12.5</v>
      </c>
    </row>
    <row r="2139" spans="5:11" x14ac:dyDescent="0.35">
      <c r="E2139" s="4">
        <v>45903</v>
      </c>
      <c r="F2139" s="3">
        <v>3</v>
      </c>
      <c r="G2139" s="3">
        <v>4</v>
      </c>
      <c r="H2139" s="7" t="s">
        <v>98</v>
      </c>
      <c r="I2139" s="5">
        <f>VLOOKUP(H2139,Tabela1[],2,FALSE)*G2139</f>
        <v>0</v>
      </c>
      <c r="J2139" s="6" t="str">
        <f>IFERROR(G2139/VLOOKUP(H2139,Tabela1[],3,FALSE),"")</f>
        <v/>
      </c>
      <c r="K2139" s="11" cm="1">
        <f t="array" ref="K2139">VLOOKUP(MAX(_xlfn._xlws.FILTER(Tabela3[data],Tabela3[data]&lt;=Tabela2[[#This Row],[data]])),Tabela3[],2,FALSE)</f>
        <v>12.5</v>
      </c>
    </row>
    <row r="2140" spans="5:11" x14ac:dyDescent="0.35">
      <c r="E2140" s="4">
        <v>45904</v>
      </c>
      <c r="F2140" s="3">
        <v>1</v>
      </c>
      <c r="G2140" s="3">
        <v>100</v>
      </c>
      <c r="H2140" s="7" t="s">
        <v>63</v>
      </c>
      <c r="I2140" s="5">
        <f>VLOOKUP(H2140,Tabela1[],2,FALSE)*G2140</f>
        <v>0</v>
      </c>
      <c r="J2140" s="6" t="str">
        <f>IFERROR(G2140/VLOOKUP(H2140,Tabela1[],3,FALSE),"")</f>
        <v/>
      </c>
      <c r="K2140" s="11" cm="1">
        <f t="array" ref="K2140">VLOOKUP(MAX(_xlfn._xlws.FILTER(Tabela3[data],Tabela3[data]&lt;=Tabela2[[#This Row],[data]])),Tabela3[],2,FALSE)</f>
        <v>12.5</v>
      </c>
    </row>
    <row r="2141" spans="5:11" x14ac:dyDescent="0.35">
      <c r="E2141" s="4">
        <v>45904</v>
      </c>
      <c r="F2141" s="3">
        <v>1</v>
      </c>
      <c r="G2141" s="3">
        <v>20</v>
      </c>
      <c r="H2141" s="7" t="s">
        <v>38</v>
      </c>
      <c r="I2141" s="5">
        <f>VLOOKUP(H2141,Tabela1[],2,FALSE)*G2141</f>
        <v>0</v>
      </c>
      <c r="J2141" s="6" t="str">
        <f>IFERROR(G2141/VLOOKUP(H2141,Tabela1[],3,FALSE),"")</f>
        <v/>
      </c>
      <c r="K2141" s="11" cm="1">
        <f t="array" ref="K2141">VLOOKUP(MAX(_xlfn._xlws.FILTER(Tabela3[data],Tabela3[data]&lt;=Tabela2[[#This Row],[data]])),Tabela3[],2,FALSE)</f>
        <v>12.5</v>
      </c>
    </row>
    <row r="2142" spans="5:11" x14ac:dyDescent="0.35">
      <c r="E2142" s="4">
        <v>45904</v>
      </c>
      <c r="F2142" s="3">
        <v>1</v>
      </c>
      <c r="G2142" s="3">
        <v>11</v>
      </c>
      <c r="H2142" s="7" t="s">
        <v>91</v>
      </c>
      <c r="I2142" s="5">
        <f>VLOOKUP(H2142,Tabela1[],2,FALSE)*G2142</f>
        <v>0</v>
      </c>
      <c r="J2142" s="6" t="str">
        <f>IFERROR(G2142/VLOOKUP(H2142,Tabela1[],3,FALSE),"")</f>
        <v/>
      </c>
      <c r="K2142" s="11" cm="1">
        <f t="array" ref="K2142">VLOOKUP(MAX(_xlfn._xlws.FILTER(Tabela3[data],Tabela3[data]&lt;=Tabela2[[#This Row],[data]])),Tabela3[],2,FALSE)</f>
        <v>12.5</v>
      </c>
    </row>
    <row r="2143" spans="5:11" x14ac:dyDescent="0.35">
      <c r="E2143" s="4">
        <v>45904</v>
      </c>
      <c r="F2143" s="3">
        <v>2</v>
      </c>
      <c r="G2143" s="3">
        <v>100</v>
      </c>
      <c r="H2143" s="7" t="s">
        <v>90</v>
      </c>
      <c r="I2143" s="5">
        <f>VLOOKUP(H2143,Tabela1[],2,FALSE)*G2143</f>
        <v>0</v>
      </c>
      <c r="J2143" s="6" t="str">
        <f>IFERROR(G2143/VLOOKUP(H2143,Tabela1[],3,FALSE),"")</f>
        <v/>
      </c>
      <c r="K2143" s="11" cm="1">
        <f t="array" ref="K2143">VLOOKUP(MAX(_xlfn._xlws.FILTER(Tabela3[data],Tabela3[data]&lt;=Tabela2[[#This Row],[data]])),Tabela3[],2,FALSE)</f>
        <v>12.5</v>
      </c>
    </row>
    <row r="2144" spans="5:11" x14ac:dyDescent="0.35">
      <c r="E2144" s="4">
        <v>45904</v>
      </c>
      <c r="F2144" s="3">
        <v>2</v>
      </c>
      <c r="G2144" s="3">
        <v>4</v>
      </c>
      <c r="H2144" s="7" t="s">
        <v>98</v>
      </c>
      <c r="I2144" s="5">
        <f>VLOOKUP(H2144,Tabela1[],2,FALSE)*G2144</f>
        <v>0</v>
      </c>
      <c r="J2144" s="6" t="str">
        <f>IFERROR(G2144/VLOOKUP(H2144,Tabela1[],3,FALSE),"")</f>
        <v/>
      </c>
      <c r="K2144" s="11" cm="1">
        <f t="array" ref="K2144">VLOOKUP(MAX(_xlfn._xlws.FILTER(Tabela3[data],Tabela3[data]&lt;=Tabela2[[#This Row],[data]])),Tabela3[],2,FALSE)</f>
        <v>12.5</v>
      </c>
    </row>
    <row r="2145" spans="5:11" x14ac:dyDescent="0.35">
      <c r="E2145" s="4">
        <v>45904</v>
      </c>
      <c r="F2145" s="3">
        <v>3</v>
      </c>
      <c r="G2145" s="3">
        <v>80</v>
      </c>
      <c r="H2145" s="7" t="s">
        <v>63</v>
      </c>
      <c r="I2145" s="5">
        <f>VLOOKUP(H2145,Tabela1[],2,FALSE)*G2145</f>
        <v>0</v>
      </c>
      <c r="J2145" s="6" t="str">
        <f>IFERROR(G2145/VLOOKUP(H2145,Tabela1[],3,FALSE),"")</f>
        <v/>
      </c>
      <c r="K2145" s="11" cm="1">
        <f t="array" ref="K2145">VLOOKUP(MAX(_xlfn._xlws.FILTER(Tabela3[data],Tabela3[data]&lt;=Tabela2[[#This Row],[data]])),Tabela3[],2,FALSE)</f>
        <v>12.5</v>
      </c>
    </row>
    <row r="2146" spans="5:11" x14ac:dyDescent="0.35">
      <c r="E2146" s="4">
        <v>45904</v>
      </c>
      <c r="F2146" s="3">
        <v>3</v>
      </c>
      <c r="G2146" s="3">
        <v>20</v>
      </c>
      <c r="H2146" s="7" t="s">
        <v>38</v>
      </c>
      <c r="I2146" s="5">
        <f>VLOOKUP(H2146,Tabela1[],2,FALSE)*G2146</f>
        <v>0</v>
      </c>
      <c r="J2146" s="6" t="str">
        <f>IFERROR(G2146/VLOOKUP(H2146,Tabela1[],3,FALSE),"")</f>
        <v/>
      </c>
      <c r="K2146" s="11" cm="1">
        <f t="array" ref="K2146">VLOOKUP(MAX(_xlfn._xlws.FILTER(Tabela3[data],Tabela3[data]&lt;=Tabela2[[#This Row],[data]])),Tabela3[],2,FALSE)</f>
        <v>12.5</v>
      </c>
    </row>
    <row r="2147" spans="5:11" x14ac:dyDescent="0.35">
      <c r="E2147" s="4">
        <v>45904</v>
      </c>
      <c r="F2147" s="3">
        <v>3</v>
      </c>
      <c r="G2147" s="3">
        <v>150</v>
      </c>
      <c r="H2147" s="7" t="s">
        <v>113</v>
      </c>
      <c r="I2147" s="5">
        <f>VLOOKUP(H2147,Tabela1[],2,FALSE)*G2147</f>
        <v>0</v>
      </c>
      <c r="J2147" s="6" t="str">
        <f>IFERROR(G2147/VLOOKUP(H2147,Tabela1[],3,FALSE),"")</f>
        <v/>
      </c>
      <c r="K2147" s="11" cm="1">
        <f t="array" ref="K2147">VLOOKUP(MAX(_xlfn._xlws.FILTER(Tabela3[data],Tabela3[data]&lt;=Tabela2[[#This Row],[data]])),Tabela3[],2,FALSE)</f>
        <v>12.5</v>
      </c>
    </row>
    <row r="2148" spans="5:11" x14ac:dyDescent="0.35">
      <c r="E2148" s="4">
        <v>45904</v>
      </c>
      <c r="F2148" s="3">
        <v>3</v>
      </c>
      <c r="G2148" s="3">
        <v>4</v>
      </c>
      <c r="H2148" s="7" t="s">
        <v>98</v>
      </c>
      <c r="I2148" s="5">
        <f>VLOOKUP(H2148,Tabela1[],2,FALSE)*G2148</f>
        <v>0</v>
      </c>
      <c r="J2148" s="6" t="str">
        <f>IFERROR(G2148/VLOOKUP(H2148,Tabela1[],3,FALSE),"")</f>
        <v/>
      </c>
      <c r="K2148" s="11" cm="1">
        <f t="array" ref="K2148">VLOOKUP(MAX(_xlfn._xlws.FILTER(Tabela3[data],Tabela3[data]&lt;=Tabela2[[#This Row],[data]])),Tabela3[],2,FALSE)</f>
        <v>12.5</v>
      </c>
    </row>
    <row r="2149" spans="5:11" x14ac:dyDescent="0.35">
      <c r="E2149" s="4">
        <v>45905</v>
      </c>
      <c r="F2149" s="3">
        <v>1</v>
      </c>
      <c r="G2149" s="3">
        <v>100</v>
      </c>
      <c r="H2149" s="7" t="s">
        <v>113</v>
      </c>
      <c r="I2149" s="5">
        <f>VLOOKUP(H2149,Tabela1[],2,FALSE)*G2149</f>
        <v>0</v>
      </c>
      <c r="J2149" s="6" t="str">
        <f>IFERROR(G2149/VLOOKUP(H2149,Tabela1[],3,FALSE),"")</f>
        <v/>
      </c>
      <c r="K2149" s="11" cm="1">
        <f t="array" ref="K2149">VLOOKUP(MAX(_xlfn._xlws.FILTER(Tabela3[data],Tabela3[data]&lt;=Tabela2[[#This Row],[data]])),Tabela3[],2,FALSE)</f>
        <v>12.5</v>
      </c>
    </row>
    <row r="2150" spans="5:11" x14ac:dyDescent="0.35">
      <c r="E2150" s="4">
        <v>45905</v>
      </c>
      <c r="F2150" s="3">
        <v>2</v>
      </c>
      <c r="G2150" s="3">
        <v>100</v>
      </c>
      <c r="H2150" s="7" t="s">
        <v>84</v>
      </c>
      <c r="I2150" s="5">
        <f>VLOOKUP(H2150,Tabela1[],2,FALSE)*G2150</f>
        <v>0</v>
      </c>
      <c r="J2150" s="6" t="str">
        <f>IFERROR(G2150/VLOOKUP(H2150,Tabela1[],3,FALSE),"")</f>
        <v/>
      </c>
      <c r="K2150" s="11" cm="1">
        <f t="array" ref="K2150">VLOOKUP(MAX(_xlfn._xlws.FILTER(Tabela3[data],Tabela3[data]&lt;=Tabela2[[#This Row],[data]])),Tabela3[],2,FALSE)</f>
        <v>12.5</v>
      </c>
    </row>
    <row r="2151" spans="5:11" x14ac:dyDescent="0.35">
      <c r="E2151" s="4">
        <v>45905</v>
      </c>
      <c r="F2151" s="3">
        <v>2</v>
      </c>
      <c r="G2151" s="3">
        <v>20</v>
      </c>
      <c r="H2151" s="7" t="s">
        <v>38</v>
      </c>
      <c r="I2151" s="5">
        <f>VLOOKUP(H2151,Tabela1[],2,FALSE)*G2151</f>
        <v>0</v>
      </c>
      <c r="J2151" s="6" t="str">
        <f>IFERROR(G2151/VLOOKUP(H2151,Tabela1[],3,FALSE),"")</f>
        <v/>
      </c>
      <c r="K2151" s="11" cm="1">
        <f t="array" ref="K2151">VLOOKUP(MAX(_xlfn._xlws.FILTER(Tabela3[data],Tabela3[data]&lt;=Tabela2[[#This Row],[data]])),Tabela3[],2,FALSE)</f>
        <v>12.5</v>
      </c>
    </row>
    <row r="2152" spans="5:11" x14ac:dyDescent="0.35">
      <c r="E2152" s="4">
        <v>45905</v>
      </c>
      <c r="F2152" s="3">
        <v>2</v>
      </c>
      <c r="G2152" s="3">
        <v>4</v>
      </c>
      <c r="H2152" s="7" t="s">
        <v>98</v>
      </c>
      <c r="I2152" s="5">
        <f>VLOOKUP(H2152,Tabela1[],2,FALSE)*G2152</f>
        <v>0</v>
      </c>
      <c r="J2152" s="6" t="str">
        <f>IFERROR(G2152/VLOOKUP(H2152,Tabela1[],3,FALSE),"")</f>
        <v/>
      </c>
      <c r="K2152" s="11" cm="1">
        <f t="array" ref="K2152">VLOOKUP(MAX(_xlfn._xlws.FILTER(Tabela3[data],Tabela3[data]&lt;=Tabela2[[#This Row],[data]])),Tabela3[],2,FALSE)</f>
        <v>12.5</v>
      </c>
    </row>
    <row r="2153" spans="5:11" x14ac:dyDescent="0.35">
      <c r="E2153" s="4">
        <v>45905</v>
      </c>
      <c r="F2153" s="3">
        <v>2</v>
      </c>
      <c r="G2153" s="3">
        <v>11</v>
      </c>
      <c r="H2153" s="7" t="s">
        <v>91</v>
      </c>
      <c r="I2153" s="5">
        <f>VLOOKUP(H2153,Tabela1[],2,FALSE)*G2153</f>
        <v>0</v>
      </c>
      <c r="J2153" s="6" t="str">
        <f>IFERROR(G2153/VLOOKUP(H2153,Tabela1[],3,FALSE),"")</f>
        <v/>
      </c>
      <c r="K2153" s="11" cm="1">
        <f t="array" ref="K2153">VLOOKUP(MAX(_xlfn._xlws.FILTER(Tabela3[data],Tabela3[data]&lt;=Tabela2[[#This Row],[data]])),Tabela3[],2,FALSE)</f>
        <v>12.5</v>
      </c>
    </row>
    <row r="2154" spans="5:11" x14ac:dyDescent="0.35">
      <c r="E2154" s="4">
        <v>45905</v>
      </c>
      <c r="F2154" s="3">
        <v>3</v>
      </c>
      <c r="G2154" s="3">
        <v>157</v>
      </c>
      <c r="H2154" s="7" t="s">
        <v>113</v>
      </c>
      <c r="I2154" s="5">
        <f>VLOOKUP(H2154,Tabela1[],2,FALSE)*G2154</f>
        <v>0</v>
      </c>
      <c r="J2154" s="6" t="str">
        <f>IFERROR(G2154/VLOOKUP(H2154,Tabela1[],3,FALSE),"")</f>
        <v/>
      </c>
      <c r="K2154" s="11" cm="1">
        <f t="array" ref="K2154">VLOOKUP(MAX(_xlfn._xlws.FILTER(Tabela3[data],Tabela3[data]&lt;=Tabela2[[#This Row],[data]])),Tabela3[],2,FALSE)</f>
        <v>12.5</v>
      </c>
    </row>
    <row r="2155" spans="5:11" x14ac:dyDescent="0.35">
      <c r="E2155" s="4">
        <v>45905</v>
      </c>
      <c r="F2155" s="3">
        <v>3</v>
      </c>
      <c r="G2155" s="3">
        <v>23</v>
      </c>
      <c r="H2155" s="7" t="s">
        <v>38</v>
      </c>
      <c r="I2155" s="5">
        <f>VLOOKUP(H2155,Tabela1[],2,FALSE)*G2155</f>
        <v>0</v>
      </c>
      <c r="J2155" s="6" t="str">
        <f>IFERROR(G2155/VLOOKUP(H2155,Tabela1[],3,FALSE),"")</f>
        <v/>
      </c>
      <c r="K2155" s="11" cm="1">
        <f t="array" ref="K2155">VLOOKUP(MAX(_xlfn._xlws.FILTER(Tabela3[data],Tabela3[data]&lt;=Tabela2[[#This Row],[data]])),Tabela3[],2,FALSE)</f>
        <v>12.5</v>
      </c>
    </row>
    <row r="2156" spans="5:11" x14ac:dyDescent="0.35">
      <c r="E2156" s="4">
        <v>45905</v>
      </c>
      <c r="F2156" s="3">
        <v>3</v>
      </c>
      <c r="G2156" s="3">
        <v>50</v>
      </c>
      <c r="H2156" s="7" t="s">
        <v>74</v>
      </c>
      <c r="I2156" s="5">
        <f>VLOOKUP(H2156,Tabela1[],2,FALSE)*G2156</f>
        <v>0</v>
      </c>
      <c r="J2156" s="6" t="str">
        <f>IFERROR(G2156/VLOOKUP(H2156,Tabela1[],3,FALSE),"")</f>
        <v/>
      </c>
      <c r="K2156" s="11" cm="1">
        <f t="array" ref="K2156">VLOOKUP(MAX(_xlfn._xlws.FILTER(Tabela3[data],Tabela3[data]&lt;=Tabela2[[#This Row],[data]])),Tabela3[],2,FALSE)</f>
        <v>12.5</v>
      </c>
    </row>
    <row r="2157" spans="5:11" x14ac:dyDescent="0.35">
      <c r="E2157" s="4">
        <v>45905</v>
      </c>
      <c r="F2157" s="3">
        <v>3</v>
      </c>
      <c r="G2157" s="3">
        <v>4</v>
      </c>
      <c r="H2157" s="7" t="s">
        <v>98</v>
      </c>
      <c r="I2157" s="5">
        <f>VLOOKUP(H2157,Tabela1[],2,FALSE)*G2157</f>
        <v>0</v>
      </c>
      <c r="J2157" s="6" t="str">
        <f>IFERROR(G2157/VLOOKUP(H2157,Tabela1[],3,FALSE),"")</f>
        <v/>
      </c>
      <c r="K2157" s="11" cm="1">
        <f t="array" ref="K2157">VLOOKUP(MAX(_xlfn._xlws.FILTER(Tabela3[data],Tabela3[data]&lt;=Tabela2[[#This Row],[data]])),Tabela3[],2,FALSE)</f>
        <v>12.5</v>
      </c>
    </row>
    <row r="2158" spans="5:11" x14ac:dyDescent="0.35">
      <c r="E2158" s="4">
        <v>45906</v>
      </c>
      <c r="F2158" s="3">
        <v>1</v>
      </c>
      <c r="G2158" s="3">
        <v>100</v>
      </c>
      <c r="H2158" s="7" t="s">
        <v>74</v>
      </c>
      <c r="I2158" s="5">
        <f>VLOOKUP(H2158,Tabela1[],2,FALSE)*G2158</f>
        <v>0</v>
      </c>
      <c r="J2158" s="6" t="str">
        <f>IFERROR(G2158/VLOOKUP(H2158,Tabela1[],3,FALSE),"")</f>
        <v/>
      </c>
      <c r="K2158" s="11" cm="1">
        <f t="array" ref="K2158">VLOOKUP(MAX(_xlfn._xlws.FILTER(Tabela3[data],Tabela3[data]&lt;=Tabela2[[#This Row],[data]])),Tabela3[],2,FALSE)</f>
        <v>12.5</v>
      </c>
    </row>
    <row r="2159" spans="5:11" x14ac:dyDescent="0.35">
      <c r="E2159" s="4">
        <v>45906</v>
      </c>
      <c r="F2159" s="3">
        <v>2</v>
      </c>
      <c r="G2159" s="3">
        <v>100</v>
      </c>
      <c r="H2159" s="7" t="s">
        <v>115</v>
      </c>
      <c r="I2159" s="5">
        <f>VLOOKUP(H2159,Tabela1[],2,FALSE)*G2159</f>
        <v>0</v>
      </c>
      <c r="J2159" s="6" t="str">
        <f>IFERROR(G2159/VLOOKUP(H2159,Tabela1[],3,FALSE),"")</f>
        <v/>
      </c>
      <c r="K2159" s="11" cm="1">
        <f t="array" ref="K2159">VLOOKUP(MAX(_xlfn._xlws.FILTER(Tabela3[data],Tabela3[data]&lt;=Tabela2[[#This Row],[data]])),Tabela3[],2,FALSE)</f>
        <v>12.5</v>
      </c>
    </row>
    <row r="2160" spans="5:11" x14ac:dyDescent="0.35">
      <c r="E2160" s="4">
        <v>45906</v>
      </c>
      <c r="F2160" s="3">
        <v>2</v>
      </c>
      <c r="G2160" s="3">
        <v>11</v>
      </c>
      <c r="H2160" s="7" t="s">
        <v>120</v>
      </c>
      <c r="I2160" s="5">
        <f>VLOOKUP(H2160,Tabela1[],2,FALSE)*G2160</f>
        <v>0</v>
      </c>
      <c r="J2160" s="6" t="str">
        <f>IFERROR(G2160/VLOOKUP(H2160,Tabela1[],3,FALSE),"")</f>
        <v/>
      </c>
      <c r="K2160" s="11" cm="1">
        <f t="array" ref="K2160">VLOOKUP(MAX(_xlfn._xlws.FILTER(Tabela3[data],Tabela3[data]&lt;=Tabela2[[#This Row],[data]])),Tabela3[],2,FALSE)</f>
        <v>12.5</v>
      </c>
    </row>
    <row r="2161" spans="5:11" x14ac:dyDescent="0.35">
      <c r="E2161" s="4">
        <v>45906</v>
      </c>
      <c r="F2161" s="3">
        <v>3</v>
      </c>
      <c r="G2161" s="3">
        <v>155</v>
      </c>
      <c r="H2161" s="7" t="s">
        <v>74</v>
      </c>
      <c r="I2161" s="5">
        <f>VLOOKUP(H2161,Tabela1[],2,FALSE)*G2161</f>
        <v>0</v>
      </c>
      <c r="J2161" s="6" t="str">
        <f>IFERROR(G2161/VLOOKUP(H2161,Tabela1[],3,FALSE),"")</f>
        <v/>
      </c>
      <c r="K2161" s="11" cm="1">
        <f t="array" ref="K2161">VLOOKUP(MAX(_xlfn._xlws.FILTER(Tabela3[data],Tabela3[data]&lt;=Tabela2[[#This Row],[data]])),Tabela3[],2,FALSE)</f>
        <v>12.5</v>
      </c>
    </row>
    <row r="2162" spans="5:11" x14ac:dyDescent="0.35">
      <c r="E2162" s="4">
        <v>45906</v>
      </c>
      <c r="F2162" s="3">
        <v>3</v>
      </c>
      <c r="G2162" s="3">
        <v>8</v>
      </c>
      <c r="H2162" s="7" t="s">
        <v>98</v>
      </c>
      <c r="I2162" s="5">
        <f>VLOOKUP(H2162,Tabela1[],2,FALSE)*G2162</f>
        <v>0</v>
      </c>
      <c r="J2162" s="6" t="str">
        <f>IFERROR(G2162/VLOOKUP(H2162,Tabela1[],3,FALSE),"")</f>
        <v/>
      </c>
      <c r="K2162" s="11" cm="1">
        <f t="array" ref="K2162">VLOOKUP(MAX(_xlfn._xlws.FILTER(Tabela3[data],Tabela3[data]&lt;=Tabela2[[#This Row],[data]])),Tabela3[],2,FALSE)</f>
        <v>12.5</v>
      </c>
    </row>
    <row r="2163" spans="5:11" x14ac:dyDescent="0.35">
      <c r="E2163" s="4">
        <v>45907</v>
      </c>
      <c r="F2163" s="3">
        <v>1</v>
      </c>
      <c r="G2163" s="3">
        <v>108</v>
      </c>
      <c r="H2163" s="7" t="s">
        <v>74</v>
      </c>
      <c r="I2163" s="5">
        <f>VLOOKUP(H2163,Tabela1[],2,FALSE)*G2163</f>
        <v>0</v>
      </c>
      <c r="J2163" s="6" t="str">
        <f>IFERROR(G2163/VLOOKUP(H2163,Tabela1[],3,FALSE),"")</f>
        <v/>
      </c>
      <c r="K2163" s="11" cm="1">
        <f t="array" ref="K2163">VLOOKUP(MAX(_xlfn._xlws.FILTER(Tabela3[data],Tabela3[data]&lt;=Tabela2[[#This Row],[data]])),Tabela3[],2,FALSE)</f>
        <v>12.5</v>
      </c>
    </row>
    <row r="2164" spans="5:11" x14ac:dyDescent="0.35">
      <c r="E2164" s="4">
        <v>45907</v>
      </c>
      <c r="F2164" s="3">
        <v>1</v>
      </c>
      <c r="G2164" s="3">
        <v>47</v>
      </c>
      <c r="H2164" s="7" t="s">
        <v>54</v>
      </c>
      <c r="I2164" s="5">
        <f>VLOOKUP(H2164,Tabela1[],2,FALSE)*G2164</f>
        <v>0</v>
      </c>
      <c r="J2164" s="6" t="str">
        <f>IFERROR(G2164/VLOOKUP(H2164,Tabela1[],3,FALSE),"")</f>
        <v/>
      </c>
      <c r="K2164" s="11" cm="1">
        <f t="array" ref="K2164">VLOOKUP(MAX(_xlfn._xlws.FILTER(Tabela3[data],Tabela3[data]&lt;=Tabela2[[#This Row],[data]])),Tabela3[],2,FALSE)</f>
        <v>12.5</v>
      </c>
    </row>
    <row r="2165" spans="5:11" x14ac:dyDescent="0.35">
      <c r="E2165" s="4">
        <v>45907</v>
      </c>
      <c r="F2165" s="3">
        <v>2</v>
      </c>
      <c r="G2165" s="3">
        <v>100</v>
      </c>
      <c r="H2165" s="7" t="s">
        <v>118</v>
      </c>
      <c r="I2165" s="5">
        <f>VLOOKUP(H2165,Tabela1[],2,FALSE)*G2165</f>
        <v>0</v>
      </c>
      <c r="J2165" s="6" t="str">
        <f>IFERROR(G2165/VLOOKUP(H2165,Tabela1[],3,FALSE),"")</f>
        <v/>
      </c>
      <c r="K2165" s="11" cm="1">
        <f t="array" ref="K2165">VLOOKUP(MAX(_xlfn._xlws.FILTER(Tabela3[data],Tabela3[data]&lt;=Tabela2[[#This Row],[data]])),Tabela3[],2,FALSE)</f>
        <v>12.5</v>
      </c>
    </row>
    <row r="2166" spans="5:11" x14ac:dyDescent="0.35">
      <c r="E2166" s="4">
        <v>45907</v>
      </c>
      <c r="F2166" s="3">
        <v>2</v>
      </c>
      <c r="G2166" s="3">
        <v>10</v>
      </c>
      <c r="H2166" s="7" t="s">
        <v>120</v>
      </c>
      <c r="I2166" s="5">
        <f>VLOOKUP(H2166,Tabela1[],2,FALSE)*G2166</f>
        <v>0</v>
      </c>
      <c r="J2166" s="6" t="str">
        <f>IFERROR(G2166/VLOOKUP(H2166,Tabela1[],3,FALSE),"")</f>
        <v/>
      </c>
      <c r="K2166" s="11" cm="1">
        <f t="array" ref="K2166">VLOOKUP(MAX(_xlfn._xlws.FILTER(Tabela3[data],Tabela3[data]&lt;=Tabela2[[#This Row],[data]])),Tabela3[],2,FALSE)</f>
        <v>12.5</v>
      </c>
    </row>
    <row r="2167" spans="5:11" x14ac:dyDescent="0.35">
      <c r="E2167" s="4">
        <v>45907</v>
      </c>
      <c r="F2167" s="3">
        <v>3</v>
      </c>
      <c r="G2167" s="3">
        <v>250</v>
      </c>
      <c r="H2167" s="7" t="s">
        <v>106</v>
      </c>
      <c r="I2167" s="5">
        <f>VLOOKUP(H2167,Tabela1[],2,FALSE)*G2167</f>
        <v>0</v>
      </c>
      <c r="J2167" s="6" t="str">
        <f>IFERROR(G2167/VLOOKUP(H2167,Tabela1[],3,FALSE),"")</f>
        <v/>
      </c>
      <c r="K2167" s="11" cm="1">
        <f t="array" ref="K2167">VLOOKUP(MAX(_xlfn._xlws.FILTER(Tabela3[data],Tabela3[data]&lt;=Tabela2[[#This Row],[data]])),Tabela3[],2,FALSE)</f>
        <v>12.5</v>
      </c>
    </row>
    <row r="2168" spans="5:11" x14ac:dyDescent="0.35">
      <c r="E2168" s="4">
        <v>45908</v>
      </c>
      <c r="F2168" s="3">
        <v>1</v>
      </c>
      <c r="G2168" s="3">
        <v>133</v>
      </c>
      <c r="H2168" s="7" t="s">
        <v>106</v>
      </c>
      <c r="I2168" s="5">
        <f>VLOOKUP(H2168,Tabela1[],2,FALSE)*G2168</f>
        <v>0</v>
      </c>
      <c r="J2168" s="6" t="str">
        <f>IFERROR(G2168/VLOOKUP(H2168,Tabela1[],3,FALSE),"")</f>
        <v/>
      </c>
      <c r="K2168" s="11" cm="1">
        <f t="array" ref="K2168">VLOOKUP(MAX(_xlfn._xlws.FILTER(Tabela3[data],Tabela3[data]&lt;=Tabela2[[#This Row],[data]])),Tabela3[],2,FALSE)</f>
        <v>12.5</v>
      </c>
    </row>
    <row r="2169" spans="5:11" x14ac:dyDescent="0.35">
      <c r="E2169" s="4">
        <v>45908</v>
      </c>
      <c r="F2169" s="3">
        <v>2</v>
      </c>
      <c r="G2169" s="3">
        <v>40</v>
      </c>
      <c r="H2169" s="7" t="s">
        <v>118</v>
      </c>
      <c r="I2169" s="5">
        <f>VLOOKUP(H2169,Tabela1[],2,FALSE)*G2169</f>
        <v>0</v>
      </c>
      <c r="J2169" s="6" t="str">
        <f>IFERROR(G2169/VLOOKUP(H2169,Tabela1[],3,FALSE),"")</f>
        <v/>
      </c>
      <c r="K2169" s="11" cm="1">
        <f t="array" ref="K2169">VLOOKUP(MAX(_xlfn._xlws.FILTER(Tabela3[data],Tabela3[data]&lt;=Tabela2[[#This Row],[data]])),Tabela3[],2,FALSE)</f>
        <v>12.5</v>
      </c>
    </row>
    <row r="2170" spans="5:11" x14ac:dyDescent="0.35">
      <c r="E2170" s="4">
        <v>45908</v>
      </c>
      <c r="F2170" s="3">
        <v>2</v>
      </c>
      <c r="G2170" s="3">
        <v>4</v>
      </c>
      <c r="H2170" s="7" t="s">
        <v>98</v>
      </c>
      <c r="I2170" s="5">
        <f>VLOOKUP(H2170,Tabela1[],2,FALSE)*G2170</f>
        <v>0</v>
      </c>
      <c r="J2170" s="6" t="str">
        <f>IFERROR(G2170/VLOOKUP(H2170,Tabela1[],3,FALSE),"")</f>
        <v/>
      </c>
      <c r="K2170" s="11" cm="1">
        <f t="array" ref="K2170">VLOOKUP(MAX(_xlfn._xlws.FILTER(Tabela3[data],Tabela3[data]&lt;=Tabela2[[#This Row],[data]])),Tabela3[],2,FALSE)</f>
        <v>12.5</v>
      </c>
    </row>
    <row r="2171" spans="5:11" x14ac:dyDescent="0.35">
      <c r="E2171" s="4">
        <v>45908</v>
      </c>
      <c r="F2171" s="3">
        <v>2</v>
      </c>
      <c r="G2171" s="3">
        <v>10</v>
      </c>
      <c r="H2171" s="7" t="s">
        <v>120</v>
      </c>
      <c r="I2171" s="5">
        <f>VLOOKUP(H2171,Tabela1[],2,FALSE)*G2171</f>
        <v>0</v>
      </c>
      <c r="J2171" s="6" t="str">
        <f>IFERROR(G2171/VLOOKUP(H2171,Tabela1[],3,FALSE),"")</f>
        <v/>
      </c>
      <c r="K2171" s="11" cm="1">
        <f t="array" ref="K2171">VLOOKUP(MAX(_xlfn._xlws.FILTER(Tabela3[data],Tabela3[data]&lt;=Tabela2[[#This Row],[data]])),Tabela3[],2,FALSE)</f>
        <v>12.5</v>
      </c>
    </row>
    <row r="2172" spans="5:11" x14ac:dyDescent="0.35">
      <c r="E2172" s="4">
        <v>45908</v>
      </c>
      <c r="F2172" s="3">
        <v>3</v>
      </c>
      <c r="G2172" s="3">
        <v>250</v>
      </c>
      <c r="H2172" s="7" t="s">
        <v>121</v>
      </c>
      <c r="I2172" s="5">
        <f>VLOOKUP(H2172,Tabela1[],2,FALSE)*G2172</f>
        <v>0</v>
      </c>
      <c r="J2172" s="6" t="str">
        <f>IFERROR(G2172/VLOOKUP(H2172,Tabela1[],3,FALSE),"")</f>
        <v/>
      </c>
      <c r="K2172" s="11" cm="1">
        <f t="array" ref="K2172">VLOOKUP(MAX(_xlfn._xlws.FILTER(Tabela3[data],Tabela3[data]&lt;=Tabela2[[#This Row],[data]])),Tabela3[],2,FALSE)</f>
        <v>12.5</v>
      </c>
    </row>
    <row r="2173" spans="5:11" x14ac:dyDescent="0.35">
      <c r="E2173" s="4">
        <v>45908</v>
      </c>
      <c r="F2173" s="3">
        <v>3</v>
      </c>
      <c r="G2173" s="3">
        <v>5</v>
      </c>
      <c r="H2173" s="7" t="s">
        <v>71</v>
      </c>
      <c r="I2173" s="5">
        <f>VLOOKUP(H2173,Tabela1[],2,FALSE)*G2173</f>
        <v>0</v>
      </c>
      <c r="J2173" s="6" t="str">
        <f>IFERROR(G2173/VLOOKUP(H2173,Tabela1[],3,FALSE),"")</f>
        <v/>
      </c>
      <c r="K2173" s="11" cm="1">
        <f t="array" ref="K2173">VLOOKUP(MAX(_xlfn._xlws.FILTER(Tabela3[data],Tabela3[data]&lt;=Tabela2[[#This Row],[data]])),Tabela3[],2,FALSE)</f>
        <v>12.5</v>
      </c>
    </row>
    <row r="2174" spans="5:11" x14ac:dyDescent="0.35">
      <c r="E2174" s="4">
        <v>45909</v>
      </c>
      <c r="F2174" s="3">
        <v>1</v>
      </c>
      <c r="G2174" s="3">
        <v>127</v>
      </c>
      <c r="H2174" s="7" t="s">
        <v>121</v>
      </c>
      <c r="I2174" s="5">
        <f>VLOOKUP(H2174,Tabela1[],2,FALSE)*G2174</f>
        <v>0</v>
      </c>
      <c r="J2174" s="6" t="str">
        <f>IFERROR(G2174/VLOOKUP(H2174,Tabela1[],3,FALSE),"")</f>
        <v/>
      </c>
      <c r="K2174" s="11" cm="1">
        <f t="array" ref="K2174">VLOOKUP(MAX(_xlfn._xlws.FILTER(Tabela3[data],Tabela3[data]&lt;=Tabela2[[#This Row],[data]])),Tabela3[],2,FALSE)</f>
        <v>12.5</v>
      </c>
    </row>
    <row r="2175" spans="5:11" x14ac:dyDescent="0.35">
      <c r="E2175" s="4">
        <v>45909</v>
      </c>
      <c r="F2175" s="3">
        <v>1</v>
      </c>
      <c r="G2175" s="3">
        <v>95</v>
      </c>
      <c r="H2175" s="7" t="s">
        <v>101</v>
      </c>
      <c r="I2175" s="5">
        <f>VLOOKUP(H2175,Tabela1[],2,FALSE)*G2175</f>
        <v>0</v>
      </c>
      <c r="J2175" s="6" t="str">
        <f>IFERROR(G2175/VLOOKUP(H2175,Tabela1[],3,FALSE),"")</f>
        <v/>
      </c>
      <c r="K2175" s="11" cm="1">
        <f t="array" ref="K2175">VLOOKUP(MAX(_xlfn._xlws.FILTER(Tabela3[data],Tabela3[data]&lt;=Tabela2[[#This Row],[data]])),Tabela3[],2,FALSE)</f>
        <v>12.5</v>
      </c>
    </row>
    <row r="2176" spans="5:11" x14ac:dyDescent="0.35">
      <c r="E2176" s="4">
        <v>45909</v>
      </c>
      <c r="F2176" s="3">
        <v>1</v>
      </c>
      <c r="G2176" s="3">
        <v>4</v>
      </c>
      <c r="H2176" s="7" t="s">
        <v>98</v>
      </c>
      <c r="I2176" s="5">
        <f>VLOOKUP(H2176,Tabela1[],2,FALSE)*G2176</f>
        <v>0</v>
      </c>
      <c r="J2176" s="6" t="str">
        <f>IFERROR(G2176/VLOOKUP(H2176,Tabela1[],3,FALSE),"")</f>
        <v/>
      </c>
      <c r="K2176" s="11" cm="1">
        <f t="array" ref="K2176">VLOOKUP(MAX(_xlfn._xlws.FILTER(Tabela3[data],Tabela3[data]&lt;=Tabela2[[#This Row],[data]])),Tabela3[],2,FALSE)</f>
        <v>12.5</v>
      </c>
    </row>
    <row r="2177" spans="5:11" x14ac:dyDescent="0.35">
      <c r="E2177" s="4">
        <v>45909</v>
      </c>
      <c r="F2177" s="3">
        <v>1</v>
      </c>
      <c r="G2177" s="3">
        <v>10</v>
      </c>
      <c r="H2177" s="7" t="s">
        <v>71</v>
      </c>
      <c r="I2177" s="5">
        <f>VLOOKUP(H2177,Tabela1[],2,FALSE)*G2177</f>
        <v>0</v>
      </c>
      <c r="J2177" s="6" t="str">
        <f>IFERROR(G2177/VLOOKUP(H2177,Tabela1[],3,FALSE),"")</f>
        <v/>
      </c>
      <c r="K2177" s="11" cm="1">
        <f t="array" ref="K2177">VLOOKUP(MAX(_xlfn._xlws.FILTER(Tabela3[data],Tabela3[data]&lt;=Tabela2[[#This Row],[data]])),Tabela3[],2,FALSE)</f>
        <v>12.5</v>
      </c>
    </row>
    <row r="2178" spans="5:11" x14ac:dyDescent="0.35">
      <c r="E2178" s="4">
        <v>45909</v>
      </c>
      <c r="F2178" s="3">
        <v>2</v>
      </c>
      <c r="G2178" s="3">
        <v>15</v>
      </c>
      <c r="H2178" s="7" t="s">
        <v>110</v>
      </c>
      <c r="I2178" s="5">
        <f>VLOOKUP(H2178,Tabela1[],2,FALSE)*G2178</f>
        <v>0</v>
      </c>
      <c r="J2178" s="6" t="str">
        <f>IFERROR(G2178/VLOOKUP(H2178,Tabela1[],3,FALSE),"")</f>
        <v/>
      </c>
      <c r="K2178" s="11" cm="1">
        <f t="array" ref="K2178">VLOOKUP(MAX(_xlfn._xlws.FILTER(Tabela3[data],Tabela3[data]&lt;=Tabela2[[#This Row],[data]])),Tabela3[],2,FALSE)</f>
        <v>12.5</v>
      </c>
    </row>
    <row r="2179" spans="5:11" x14ac:dyDescent="0.35">
      <c r="E2179" s="4">
        <v>45909</v>
      </c>
      <c r="F2179" s="3">
        <v>2</v>
      </c>
      <c r="G2179" s="3">
        <v>20</v>
      </c>
      <c r="H2179" s="7" t="s">
        <v>110</v>
      </c>
      <c r="I2179" s="5">
        <f>VLOOKUP(H2179,Tabela1[],2,FALSE)*G2179</f>
        <v>0</v>
      </c>
      <c r="J2179" s="6" t="str">
        <f>IFERROR(G2179/VLOOKUP(H2179,Tabela1[],3,FALSE),"")</f>
        <v/>
      </c>
      <c r="K2179" s="11" cm="1">
        <f t="array" ref="K2179">VLOOKUP(MAX(_xlfn._xlws.FILTER(Tabela3[data],Tabela3[data]&lt;=Tabela2[[#This Row],[data]])),Tabela3[],2,FALSE)</f>
        <v>12.5</v>
      </c>
    </row>
    <row r="2180" spans="5:11" x14ac:dyDescent="0.35">
      <c r="E2180" s="4">
        <v>45909</v>
      </c>
      <c r="F2180" s="3">
        <v>2</v>
      </c>
      <c r="G2180" s="3">
        <v>100</v>
      </c>
      <c r="H2180" s="7" t="s">
        <v>90</v>
      </c>
      <c r="I2180" s="5">
        <f>VLOOKUP(H2180,Tabela1[],2,FALSE)*G2180</f>
        <v>0</v>
      </c>
      <c r="J2180" s="6" t="str">
        <f>IFERROR(G2180/VLOOKUP(H2180,Tabela1[],3,FALSE),"")</f>
        <v/>
      </c>
      <c r="K2180" s="11" cm="1">
        <f t="array" ref="K2180">VLOOKUP(MAX(_xlfn._xlws.FILTER(Tabela3[data],Tabela3[data]&lt;=Tabela2[[#This Row],[data]])),Tabela3[],2,FALSE)</f>
        <v>12.5</v>
      </c>
    </row>
    <row r="2181" spans="5:11" x14ac:dyDescent="0.35">
      <c r="E2181" s="4">
        <v>45909</v>
      </c>
      <c r="F2181" s="3">
        <v>2</v>
      </c>
      <c r="G2181" s="3">
        <v>10</v>
      </c>
      <c r="H2181" s="7" t="s">
        <v>120</v>
      </c>
      <c r="I2181" s="5">
        <f>VLOOKUP(H2181,Tabela1[],2,FALSE)*G2181</f>
        <v>0</v>
      </c>
      <c r="J2181" s="6" t="str">
        <f>IFERROR(G2181/VLOOKUP(H2181,Tabela1[],3,FALSE),"")</f>
        <v/>
      </c>
      <c r="K2181" s="11" cm="1">
        <f t="array" ref="K2181">VLOOKUP(MAX(_xlfn._xlws.FILTER(Tabela3[data],Tabela3[data]&lt;=Tabela2[[#This Row],[data]])),Tabela3[],2,FALSE)</f>
        <v>12.5</v>
      </c>
    </row>
    <row r="2182" spans="5:11" x14ac:dyDescent="0.35">
      <c r="E2182" s="4">
        <v>45909</v>
      </c>
      <c r="F2182" s="3">
        <v>3</v>
      </c>
      <c r="G2182" s="3">
        <v>305</v>
      </c>
      <c r="H2182" s="7" t="s">
        <v>101</v>
      </c>
      <c r="I2182" s="5">
        <f>VLOOKUP(H2182,Tabela1[],2,FALSE)*G2182</f>
        <v>0</v>
      </c>
      <c r="J2182" s="6" t="str">
        <f>IFERROR(G2182/VLOOKUP(H2182,Tabela1[],3,FALSE),"")</f>
        <v/>
      </c>
      <c r="K2182" s="11" cm="1">
        <f t="array" ref="K2182">VLOOKUP(MAX(_xlfn._xlws.FILTER(Tabela3[data],Tabela3[data]&lt;=Tabela2[[#This Row],[data]])),Tabela3[],2,FALSE)</f>
        <v>12.5</v>
      </c>
    </row>
    <row r="2183" spans="5:11" x14ac:dyDescent="0.35">
      <c r="E2183" s="4">
        <v>45910</v>
      </c>
      <c r="F2183" s="3">
        <v>1</v>
      </c>
      <c r="G2183" s="3">
        <v>85</v>
      </c>
      <c r="H2183" s="7" t="s">
        <v>33</v>
      </c>
      <c r="I2183" s="5">
        <f>VLOOKUP(H2183,Tabela1[],2,FALSE)*G2183</f>
        <v>0</v>
      </c>
      <c r="J2183" s="6" t="str">
        <f>IFERROR(G2183/VLOOKUP(H2183,Tabela1[],3,FALSE),"")</f>
        <v/>
      </c>
      <c r="K2183" s="11" cm="1">
        <f t="array" ref="K2183">VLOOKUP(MAX(_xlfn._xlws.FILTER(Tabela3[data],Tabela3[data]&lt;=Tabela2[[#This Row],[data]])),Tabela3[],2,FALSE)</f>
        <v>12.5</v>
      </c>
    </row>
    <row r="2184" spans="5:11" x14ac:dyDescent="0.35">
      <c r="E2184" s="4">
        <v>45910</v>
      </c>
      <c r="F2184" s="3">
        <v>1</v>
      </c>
      <c r="G2184" s="3">
        <v>20</v>
      </c>
      <c r="H2184" s="7" t="s">
        <v>110</v>
      </c>
      <c r="I2184" s="5">
        <f>VLOOKUP(H2184,Tabela1[],2,FALSE)*G2184</f>
        <v>0</v>
      </c>
      <c r="J2184" s="6" t="str">
        <f>IFERROR(G2184/VLOOKUP(H2184,Tabela1[],3,FALSE),"")</f>
        <v/>
      </c>
      <c r="K2184" s="11" cm="1">
        <f t="array" ref="K2184">VLOOKUP(MAX(_xlfn._xlws.FILTER(Tabela3[data],Tabela3[data]&lt;=Tabela2[[#This Row],[data]])),Tabela3[],2,FALSE)</f>
        <v>12.5</v>
      </c>
    </row>
    <row r="2185" spans="5:11" x14ac:dyDescent="0.35">
      <c r="E2185" s="4">
        <v>45910</v>
      </c>
      <c r="F2185" s="3">
        <v>1</v>
      </c>
      <c r="G2185" s="3">
        <v>13</v>
      </c>
      <c r="H2185" s="7" t="s">
        <v>43</v>
      </c>
      <c r="I2185" s="5">
        <f>VLOOKUP(H2185,Tabela1[],2,FALSE)*G2185</f>
        <v>0</v>
      </c>
      <c r="J2185" s="6" t="str">
        <f>IFERROR(G2185/VLOOKUP(H2185,Tabela1[],3,FALSE),"")</f>
        <v/>
      </c>
      <c r="K2185" s="11" cm="1">
        <f t="array" ref="K2185">VLOOKUP(MAX(_xlfn._xlws.FILTER(Tabela3[data],Tabela3[data]&lt;=Tabela2[[#This Row],[data]])),Tabela3[],2,FALSE)</f>
        <v>12.5</v>
      </c>
    </row>
    <row r="2186" spans="5:11" x14ac:dyDescent="0.35">
      <c r="E2186" s="4">
        <v>45910</v>
      </c>
      <c r="F2186" s="3">
        <v>2</v>
      </c>
      <c r="G2186" s="3">
        <v>54</v>
      </c>
      <c r="H2186" s="7" t="s">
        <v>115</v>
      </c>
      <c r="I2186" s="5">
        <f>VLOOKUP(H2186,Tabela1[],2,FALSE)*G2186</f>
        <v>0</v>
      </c>
      <c r="J2186" s="6" t="str">
        <f>IFERROR(G2186/VLOOKUP(H2186,Tabela1[],3,FALSE),"")</f>
        <v/>
      </c>
      <c r="K2186" s="11" cm="1">
        <f t="array" ref="K2186">VLOOKUP(MAX(_xlfn._xlws.FILTER(Tabela3[data],Tabela3[data]&lt;=Tabela2[[#This Row],[data]])),Tabela3[],2,FALSE)</f>
        <v>12.5</v>
      </c>
    </row>
    <row r="2187" spans="5:11" x14ac:dyDescent="0.35">
      <c r="E2187" s="4">
        <v>45910</v>
      </c>
      <c r="F2187" s="3">
        <v>2</v>
      </c>
      <c r="G2187" s="3">
        <v>10</v>
      </c>
      <c r="H2187" s="7" t="s">
        <v>120</v>
      </c>
      <c r="I2187" s="5">
        <f>VLOOKUP(H2187,Tabela1[],2,FALSE)*G2187</f>
        <v>0</v>
      </c>
      <c r="J2187" s="6" t="str">
        <f>IFERROR(G2187/VLOOKUP(H2187,Tabela1[],3,FALSE),"")</f>
        <v/>
      </c>
      <c r="K2187" s="11" cm="1">
        <f t="array" ref="K2187">VLOOKUP(MAX(_xlfn._xlws.FILTER(Tabela3[data],Tabela3[data]&lt;=Tabela2[[#This Row],[data]])),Tabela3[],2,FALSE)</f>
        <v>12.5</v>
      </c>
    </row>
    <row r="2188" spans="5:11" x14ac:dyDescent="0.35">
      <c r="E2188" s="4">
        <v>45910</v>
      </c>
      <c r="F2188" s="3">
        <v>3</v>
      </c>
      <c r="G2188" s="3">
        <v>250</v>
      </c>
      <c r="H2188" s="7" t="s">
        <v>33</v>
      </c>
      <c r="I2188" s="5">
        <f>VLOOKUP(H2188,Tabela1[],2,FALSE)*G2188</f>
        <v>0</v>
      </c>
      <c r="J2188" s="6" t="str">
        <f>IFERROR(G2188/VLOOKUP(H2188,Tabela1[],3,FALSE),"")</f>
        <v/>
      </c>
      <c r="K2188" s="11" cm="1">
        <f t="array" ref="K2188">VLOOKUP(MAX(_xlfn._xlws.FILTER(Tabela3[data],Tabela3[data]&lt;=Tabela2[[#This Row],[data]])),Tabela3[],2,FALSE)</f>
        <v>12.5</v>
      </c>
    </row>
    <row r="2189" spans="5:11" x14ac:dyDescent="0.35">
      <c r="E2189" s="4">
        <v>45910</v>
      </c>
      <c r="F2189" s="3">
        <v>3</v>
      </c>
      <c r="G2189" s="3">
        <v>30</v>
      </c>
      <c r="H2189" s="7" t="s">
        <v>110</v>
      </c>
      <c r="I2189" s="5">
        <f>VLOOKUP(H2189,Tabela1[],2,FALSE)*G2189</f>
        <v>0</v>
      </c>
      <c r="J2189" s="6" t="str">
        <f>IFERROR(G2189/VLOOKUP(H2189,Tabela1[],3,FALSE),"")</f>
        <v/>
      </c>
      <c r="K2189" s="11" cm="1">
        <f t="array" ref="K2189">VLOOKUP(MAX(_xlfn._xlws.FILTER(Tabela3[data],Tabela3[data]&lt;=Tabela2[[#This Row],[data]])),Tabela3[],2,FALSE)</f>
        <v>12.5</v>
      </c>
    </row>
    <row r="2190" spans="5:11" x14ac:dyDescent="0.35">
      <c r="E2190" s="4">
        <v>45911</v>
      </c>
      <c r="F2190" s="3">
        <v>1</v>
      </c>
      <c r="G2190" s="3">
        <v>70</v>
      </c>
      <c r="H2190" s="7" t="s">
        <v>33</v>
      </c>
      <c r="I2190" s="5">
        <f>VLOOKUP(H2190,Tabela1[],2,FALSE)*G2190</f>
        <v>0</v>
      </c>
      <c r="J2190" s="6" t="str">
        <f>IFERROR(G2190/VLOOKUP(H2190,Tabela1[],3,FALSE),"")</f>
        <v/>
      </c>
      <c r="K2190" s="11" cm="1">
        <f t="array" ref="K2190">VLOOKUP(MAX(_xlfn._xlws.FILTER(Tabela3[data],Tabela3[data]&lt;=Tabela2[[#This Row],[data]])),Tabela3[],2,FALSE)</f>
        <v>12.5</v>
      </c>
    </row>
    <row r="2191" spans="5:11" x14ac:dyDescent="0.35">
      <c r="E2191" s="4">
        <v>45911</v>
      </c>
      <c r="F2191" s="3">
        <v>1</v>
      </c>
      <c r="G2191" s="3">
        <v>100</v>
      </c>
      <c r="H2191" s="7" t="s">
        <v>102</v>
      </c>
      <c r="I2191" s="5">
        <f>VLOOKUP(H2191,Tabela1[],2,FALSE)*G2191</f>
        <v>0</v>
      </c>
      <c r="J2191" s="6" t="str">
        <f>IFERROR(G2191/VLOOKUP(H2191,Tabela1[],3,FALSE),"")</f>
        <v/>
      </c>
      <c r="K2191" s="11" cm="1">
        <f t="array" ref="K2191">VLOOKUP(MAX(_xlfn._xlws.FILTER(Tabela3[data],Tabela3[data]&lt;=Tabela2[[#This Row],[data]])),Tabela3[],2,FALSE)</f>
        <v>12.5</v>
      </c>
    </row>
    <row r="2192" spans="5:11" x14ac:dyDescent="0.35">
      <c r="E2192" s="4">
        <v>45911</v>
      </c>
      <c r="F2192" s="3">
        <v>2</v>
      </c>
      <c r="G2192" s="3">
        <v>100</v>
      </c>
      <c r="H2192" s="7" t="s">
        <v>90</v>
      </c>
      <c r="I2192" s="5">
        <f>VLOOKUP(H2192,Tabela1[],2,FALSE)*G2192</f>
        <v>0</v>
      </c>
      <c r="J2192" s="6" t="str">
        <f>IFERROR(G2192/VLOOKUP(H2192,Tabela1[],3,FALSE),"")</f>
        <v/>
      </c>
      <c r="K2192" s="11" cm="1">
        <f t="array" ref="K2192">VLOOKUP(MAX(_xlfn._xlws.FILTER(Tabela3[data],Tabela3[data]&lt;=Tabela2[[#This Row],[data]])),Tabela3[],2,FALSE)</f>
        <v>12.5</v>
      </c>
    </row>
    <row r="2193" spans="5:11" x14ac:dyDescent="0.35">
      <c r="E2193" s="4">
        <v>45911</v>
      </c>
      <c r="F2193" s="3">
        <v>2</v>
      </c>
      <c r="G2193" s="3">
        <v>10</v>
      </c>
      <c r="H2193" s="7" t="s">
        <v>120</v>
      </c>
      <c r="I2193" s="5">
        <f>VLOOKUP(H2193,Tabela1[],2,FALSE)*G2193</f>
        <v>0</v>
      </c>
      <c r="J2193" s="6" t="str">
        <f>IFERROR(G2193/VLOOKUP(H2193,Tabela1[],3,FALSE),"")</f>
        <v/>
      </c>
      <c r="K2193" s="11" cm="1">
        <f t="array" ref="K2193">VLOOKUP(MAX(_xlfn._xlws.FILTER(Tabela3[data],Tabela3[data]&lt;=Tabela2[[#This Row],[data]])),Tabela3[],2,FALSE)</f>
        <v>12.5</v>
      </c>
    </row>
    <row r="2194" spans="5:11" x14ac:dyDescent="0.35">
      <c r="E2194" s="4">
        <v>45911</v>
      </c>
      <c r="F2194" s="3">
        <v>2</v>
      </c>
      <c r="G2194" s="3">
        <v>4</v>
      </c>
      <c r="H2194" s="7" t="s">
        <v>98</v>
      </c>
      <c r="I2194" s="5">
        <f>VLOOKUP(H2194,Tabela1[],2,FALSE)*G2194</f>
        <v>0</v>
      </c>
      <c r="J2194" s="6" t="str">
        <f>IFERROR(G2194/VLOOKUP(H2194,Tabela1[],3,FALSE),"")</f>
        <v/>
      </c>
      <c r="K2194" s="11" cm="1">
        <f t="array" ref="K2194">VLOOKUP(MAX(_xlfn._xlws.FILTER(Tabela3[data],Tabela3[data]&lt;=Tabela2[[#This Row],[data]])),Tabela3[],2,FALSE)</f>
        <v>12.5</v>
      </c>
    </row>
    <row r="2195" spans="5:11" x14ac:dyDescent="0.35">
      <c r="E2195" s="4">
        <v>45911</v>
      </c>
      <c r="F2195" s="3">
        <v>3</v>
      </c>
      <c r="G2195" s="3">
        <v>161</v>
      </c>
      <c r="H2195" s="7" t="s">
        <v>102</v>
      </c>
      <c r="I2195" s="5">
        <f>VLOOKUP(H2195,Tabela1[],2,FALSE)*G2195</f>
        <v>0</v>
      </c>
      <c r="J2195" s="6" t="str">
        <f>IFERROR(G2195/VLOOKUP(H2195,Tabela1[],3,FALSE),"")</f>
        <v/>
      </c>
      <c r="K2195" s="11" cm="1">
        <f t="array" ref="K2195">VLOOKUP(MAX(_xlfn._xlws.FILTER(Tabela3[data],Tabela3[data]&lt;=Tabela2[[#This Row],[data]])),Tabela3[],2,FALSE)</f>
        <v>12.5</v>
      </c>
    </row>
    <row r="2196" spans="5:11" x14ac:dyDescent="0.35">
      <c r="E2196" s="4">
        <v>45911</v>
      </c>
      <c r="F2196" s="3">
        <v>3</v>
      </c>
      <c r="G2196" s="3">
        <v>15</v>
      </c>
      <c r="H2196" s="7" t="s">
        <v>43</v>
      </c>
      <c r="I2196" s="5">
        <f>VLOOKUP(H2196,Tabela1[],2,FALSE)*G2196</f>
        <v>0</v>
      </c>
      <c r="J2196" s="6" t="str">
        <f>IFERROR(G2196/VLOOKUP(H2196,Tabela1[],3,FALSE),"")</f>
        <v/>
      </c>
      <c r="K2196" s="11" cm="1">
        <f t="array" ref="K2196">VLOOKUP(MAX(_xlfn._xlws.FILTER(Tabela3[data],Tabela3[data]&lt;=Tabela2[[#This Row],[data]])),Tabela3[],2,FALSE)</f>
        <v>12.5</v>
      </c>
    </row>
    <row r="2197" spans="5:11" x14ac:dyDescent="0.35">
      <c r="E2197" s="4">
        <v>45912</v>
      </c>
      <c r="F2197" s="3">
        <v>1</v>
      </c>
      <c r="G2197" s="3">
        <v>130</v>
      </c>
      <c r="H2197" s="7" t="s">
        <v>102</v>
      </c>
      <c r="I2197" s="5">
        <f>VLOOKUP(H2197,Tabela1[],2,FALSE)*G2197</f>
        <v>0</v>
      </c>
      <c r="J2197" s="6" t="str">
        <f>IFERROR(G2197/VLOOKUP(H2197,Tabela1[],3,FALSE),"")</f>
        <v/>
      </c>
      <c r="K2197" s="11" cm="1">
        <f t="array" ref="K2197">VLOOKUP(MAX(_xlfn._xlws.FILTER(Tabela3[data],Tabela3[data]&lt;=Tabela2[[#This Row],[data]])),Tabela3[],2,FALSE)</f>
        <v>12.5</v>
      </c>
    </row>
    <row r="2198" spans="5:11" x14ac:dyDescent="0.35">
      <c r="E2198" s="4">
        <v>45912</v>
      </c>
      <c r="F2198" s="3">
        <v>1</v>
      </c>
      <c r="G2198" s="3">
        <v>50</v>
      </c>
      <c r="H2198" s="7" t="s">
        <v>43</v>
      </c>
      <c r="I2198" s="5">
        <f>VLOOKUP(H2198,Tabela1[],2,FALSE)*G2198</f>
        <v>0</v>
      </c>
      <c r="J2198" s="6" t="str">
        <f>IFERROR(G2198/VLOOKUP(H2198,Tabela1[],3,FALSE),"")</f>
        <v/>
      </c>
      <c r="K2198" s="11" cm="1">
        <f t="array" ref="K2198">VLOOKUP(MAX(_xlfn._xlws.FILTER(Tabela3[data],Tabela3[data]&lt;=Tabela2[[#This Row],[data]])),Tabela3[],2,FALSE)</f>
        <v>12.5</v>
      </c>
    </row>
    <row r="2199" spans="5:11" x14ac:dyDescent="0.35">
      <c r="E2199" s="4">
        <v>45912</v>
      </c>
      <c r="F2199" s="3">
        <v>2</v>
      </c>
      <c r="G2199" s="3">
        <v>100</v>
      </c>
      <c r="H2199" s="7" t="s">
        <v>118</v>
      </c>
      <c r="I2199" s="5">
        <f>VLOOKUP(H2199,Tabela1[],2,FALSE)*G2199</f>
        <v>0</v>
      </c>
      <c r="J2199" s="6" t="str">
        <f>IFERROR(G2199/VLOOKUP(H2199,Tabela1[],3,FALSE),"")</f>
        <v/>
      </c>
      <c r="K2199" s="11" cm="1">
        <f t="array" ref="K2199">VLOOKUP(MAX(_xlfn._xlws.FILTER(Tabela3[data],Tabela3[data]&lt;=Tabela2[[#This Row],[data]])),Tabela3[],2,FALSE)</f>
        <v>12.5</v>
      </c>
    </row>
    <row r="2200" spans="5:11" x14ac:dyDescent="0.35">
      <c r="E2200" s="4">
        <v>45912</v>
      </c>
      <c r="F2200" s="3">
        <v>2</v>
      </c>
      <c r="G2200" s="3">
        <v>10</v>
      </c>
      <c r="H2200" s="7" t="s">
        <v>120</v>
      </c>
      <c r="I2200" s="5">
        <f>VLOOKUP(H2200,Tabela1[],2,FALSE)*G2200</f>
        <v>0</v>
      </c>
      <c r="J2200" s="6" t="str">
        <f>IFERROR(G2200/VLOOKUP(H2200,Tabela1[],3,FALSE),"")</f>
        <v/>
      </c>
      <c r="K2200" s="11" cm="1">
        <f t="array" ref="K2200">VLOOKUP(MAX(_xlfn._xlws.FILTER(Tabela3[data],Tabela3[data]&lt;=Tabela2[[#This Row],[data]])),Tabela3[],2,FALSE)</f>
        <v>12.5</v>
      </c>
    </row>
    <row r="2201" spans="5:11" x14ac:dyDescent="0.35">
      <c r="E2201" s="4">
        <v>45912</v>
      </c>
      <c r="F2201" s="3">
        <v>2</v>
      </c>
      <c r="G2201" s="3">
        <v>30</v>
      </c>
      <c r="H2201" s="7" t="s">
        <v>111</v>
      </c>
      <c r="I2201" s="5">
        <f>VLOOKUP(H2201,Tabela1[],2,FALSE)*G2201</f>
        <v>0</v>
      </c>
      <c r="J2201" s="6" t="str">
        <f>IFERROR(G2201/VLOOKUP(H2201,Tabela1[],3,FALSE),"")</f>
        <v/>
      </c>
      <c r="K2201" s="11" cm="1">
        <f t="array" ref="K2201">VLOOKUP(MAX(_xlfn._xlws.FILTER(Tabela3[data],Tabela3[data]&lt;=Tabela2[[#This Row],[data]])),Tabela3[],2,FALSE)</f>
        <v>12.5</v>
      </c>
    </row>
    <row r="2202" spans="5:11" x14ac:dyDescent="0.35">
      <c r="E2202" s="4">
        <v>45912</v>
      </c>
      <c r="F2202" s="3">
        <v>3</v>
      </c>
      <c r="G2202" s="3">
        <v>200</v>
      </c>
      <c r="H2202" s="7" t="s">
        <v>102</v>
      </c>
      <c r="I2202" s="5">
        <f>VLOOKUP(H2202,Tabela1[],2,FALSE)*G2202</f>
        <v>0</v>
      </c>
      <c r="J2202" s="6" t="str">
        <f>IFERROR(G2202/VLOOKUP(H2202,Tabela1[],3,FALSE),"")</f>
        <v/>
      </c>
      <c r="K2202" s="11" cm="1">
        <f t="array" ref="K2202">VLOOKUP(MAX(_xlfn._xlws.FILTER(Tabela3[data],Tabela3[data]&lt;=Tabela2[[#This Row],[data]])),Tabela3[],2,FALSE)</f>
        <v>12.5</v>
      </c>
    </row>
    <row r="2203" spans="5:11" x14ac:dyDescent="0.35">
      <c r="E2203" s="4">
        <v>45912</v>
      </c>
      <c r="F2203" s="3">
        <v>3</v>
      </c>
      <c r="G2203" s="3">
        <v>22</v>
      </c>
      <c r="H2203" s="7" t="s">
        <v>43</v>
      </c>
      <c r="I2203" s="5">
        <f>VLOOKUP(H2203,Tabela1[],2,FALSE)*G2203</f>
        <v>0</v>
      </c>
      <c r="J2203" s="6" t="str">
        <f>IFERROR(G2203/VLOOKUP(H2203,Tabela1[],3,FALSE),"")</f>
        <v/>
      </c>
      <c r="K2203" s="11" cm="1">
        <f t="array" ref="K2203">VLOOKUP(MAX(_xlfn._xlws.FILTER(Tabela3[data],Tabela3[data]&lt;=Tabela2[[#This Row],[data]])),Tabela3[],2,FALSE)</f>
        <v>12.5</v>
      </c>
    </row>
    <row r="2204" spans="5:11" x14ac:dyDescent="0.35">
      <c r="E2204" s="4">
        <v>45913</v>
      </c>
      <c r="F2204" s="3">
        <v>2</v>
      </c>
      <c r="G2204" s="3">
        <v>80</v>
      </c>
      <c r="H2204" s="7" t="s">
        <v>84</v>
      </c>
      <c r="I2204" s="5">
        <f>VLOOKUP(H2204,Tabela1[],2,FALSE)*G2204</f>
        <v>0</v>
      </c>
      <c r="J2204" s="6" t="str">
        <f>IFERROR(G2204/VLOOKUP(H2204,Tabela1[],3,FALSE),"")</f>
        <v/>
      </c>
      <c r="K2204" s="11" cm="1">
        <f t="array" ref="K2204">VLOOKUP(MAX(_xlfn._xlws.FILTER(Tabela3[data],Tabela3[data]&lt;=Tabela2[[#This Row],[data]])),Tabela3[],2,FALSE)</f>
        <v>12.5</v>
      </c>
    </row>
    <row r="2205" spans="5:11" x14ac:dyDescent="0.35">
      <c r="E2205" s="4">
        <v>45913</v>
      </c>
      <c r="F2205" s="3">
        <v>2</v>
      </c>
      <c r="G2205" s="3">
        <v>213</v>
      </c>
      <c r="H2205" s="7" t="s">
        <v>113</v>
      </c>
      <c r="I2205" s="5">
        <f>VLOOKUP(H2205,Tabela1[],2,FALSE)*G2205</f>
        <v>0</v>
      </c>
      <c r="J2205" s="6" t="str">
        <f>IFERROR(G2205/VLOOKUP(H2205,Tabela1[],3,FALSE),"")</f>
        <v/>
      </c>
      <c r="K2205" s="11" cm="1">
        <f t="array" ref="K2205">VLOOKUP(MAX(_xlfn._xlws.FILTER(Tabela3[data],Tabela3[data]&lt;=Tabela2[[#This Row],[data]])),Tabela3[],2,FALSE)</f>
        <v>12.5</v>
      </c>
    </row>
    <row r="2206" spans="5:11" x14ac:dyDescent="0.35">
      <c r="E2206" s="4">
        <v>45914</v>
      </c>
      <c r="F2206" s="3">
        <v>1</v>
      </c>
      <c r="G2206" s="3">
        <v>36</v>
      </c>
      <c r="H2206" s="7" t="s">
        <v>57</v>
      </c>
      <c r="I2206" s="5">
        <f>VLOOKUP(H2206,Tabela1[],2,FALSE)*G2206</f>
        <v>0</v>
      </c>
      <c r="J2206" s="6" t="str">
        <f>IFERROR(G2206/VLOOKUP(H2206,Tabela1[],3,FALSE),"")</f>
        <v/>
      </c>
      <c r="K2206" s="11" cm="1">
        <f t="array" ref="K2206">VLOOKUP(MAX(_xlfn._xlws.FILTER(Tabela3[data],Tabela3[data]&lt;=Tabela2[[#This Row],[data]])),Tabela3[],2,FALSE)</f>
        <v>12.5</v>
      </c>
    </row>
    <row r="2207" spans="5:11" x14ac:dyDescent="0.35">
      <c r="E2207" s="4">
        <v>45914</v>
      </c>
      <c r="F2207" s="3">
        <v>2</v>
      </c>
      <c r="G2207" s="3">
        <v>36</v>
      </c>
      <c r="H2207" s="7" t="s">
        <v>84</v>
      </c>
      <c r="I2207" s="5">
        <f>VLOOKUP(H2207,Tabela1[],2,FALSE)*G2207</f>
        <v>0</v>
      </c>
      <c r="J2207" s="6" t="str">
        <f>IFERROR(G2207/VLOOKUP(H2207,Tabela1[],3,FALSE),"")</f>
        <v/>
      </c>
      <c r="K2207" s="11" cm="1">
        <f t="array" ref="K2207">VLOOKUP(MAX(_xlfn._xlws.FILTER(Tabela3[data],Tabela3[data]&lt;=Tabela2[[#This Row],[data]])),Tabela3[],2,FALSE)</f>
        <v>12.5</v>
      </c>
    </row>
    <row r="2208" spans="5:11" x14ac:dyDescent="0.35">
      <c r="E2208" s="4">
        <v>45914</v>
      </c>
      <c r="F2208" s="3">
        <v>2</v>
      </c>
      <c r="G2208" s="3">
        <v>10</v>
      </c>
      <c r="H2208" s="7" t="s">
        <v>120</v>
      </c>
      <c r="I2208" s="5">
        <f>VLOOKUP(H2208,Tabela1[],2,FALSE)*G2208</f>
        <v>0</v>
      </c>
      <c r="J2208" s="6" t="str">
        <f>IFERROR(G2208/VLOOKUP(H2208,Tabela1[],3,FALSE),"")</f>
        <v/>
      </c>
      <c r="K2208" s="11" cm="1">
        <f t="array" ref="K2208">VLOOKUP(MAX(_xlfn._xlws.FILTER(Tabela3[data],Tabela3[data]&lt;=Tabela2[[#This Row],[data]])),Tabela3[],2,FALSE)</f>
        <v>12.5</v>
      </c>
    </row>
    <row r="2209" spans="5:11" x14ac:dyDescent="0.35">
      <c r="E2209" s="4">
        <v>45914</v>
      </c>
      <c r="F2209" s="3">
        <v>2</v>
      </c>
      <c r="G2209" s="3">
        <v>11</v>
      </c>
      <c r="H2209" s="7" t="s">
        <v>91</v>
      </c>
      <c r="I2209" s="5">
        <f>VLOOKUP(H2209,Tabela1[],2,FALSE)*G2209</f>
        <v>0</v>
      </c>
      <c r="J2209" s="6" t="str">
        <f>IFERROR(G2209/VLOOKUP(H2209,Tabela1[],3,FALSE),"")</f>
        <v/>
      </c>
      <c r="K2209" s="11" cm="1">
        <f t="array" ref="K2209">VLOOKUP(MAX(_xlfn._xlws.FILTER(Tabela3[data],Tabela3[data]&lt;=Tabela2[[#This Row],[data]])),Tabela3[],2,FALSE)</f>
        <v>12.5</v>
      </c>
    </row>
    <row r="2210" spans="5:11" x14ac:dyDescent="0.35">
      <c r="E2210" s="4">
        <v>45914</v>
      </c>
      <c r="F2210" s="3">
        <v>3</v>
      </c>
      <c r="G2210" s="3">
        <v>200</v>
      </c>
      <c r="H2210" s="7" t="s">
        <v>68</v>
      </c>
      <c r="I2210" s="5">
        <f>VLOOKUP(H2210,Tabela1[],2,FALSE)*G2210</f>
        <v>0</v>
      </c>
      <c r="J2210" s="6" t="str">
        <f>IFERROR(G2210/VLOOKUP(H2210,Tabela1[],3,FALSE),"")</f>
        <v/>
      </c>
      <c r="K2210" s="11" cm="1">
        <f t="array" ref="K2210">VLOOKUP(MAX(_xlfn._xlws.FILTER(Tabela3[data],Tabela3[data]&lt;=Tabela2[[#This Row],[data]])),Tabela3[],2,FALSE)</f>
        <v>12.5</v>
      </c>
    </row>
    <row r="2211" spans="5:11" x14ac:dyDescent="0.35">
      <c r="E2211" s="4">
        <v>45914</v>
      </c>
      <c r="F2211" s="3">
        <v>3</v>
      </c>
      <c r="G2211" s="3">
        <v>9</v>
      </c>
      <c r="H2211" s="7" t="s">
        <v>57</v>
      </c>
      <c r="I2211" s="5">
        <f>VLOOKUP(H2211,Tabela1[],2,FALSE)*G2211</f>
        <v>0</v>
      </c>
      <c r="J2211" s="6" t="str">
        <f>IFERROR(G2211/VLOOKUP(H2211,Tabela1[],3,FALSE),"")</f>
        <v/>
      </c>
      <c r="K2211" s="11" cm="1">
        <f t="array" ref="K2211">VLOOKUP(MAX(_xlfn._xlws.FILTER(Tabela3[data],Tabela3[data]&lt;=Tabela2[[#This Row],[data]])),Tabela3[],2,FALSE)</f>
        <v>12.5</v>
      </c>
    </row>
    <row r="2212" spans="5:11" x14ac:dyDescent="0.35">
      <c r="E2212" s="4">
        <v>45914</v>
      </c>
      <c r="F2212" s="3">
        <v>3</v>
      </c>
      <c r="G2212" s="3">
        <v>84</v>
      </c>
      <c r="H2212" s="7" t="s">
        <v>77</v>
      </c>
      <c r="I2212" s="5">
        <f>VLOOKUP(H2212,Tabela1[],2,FALSE)*G2212</f>
        <v>0</v>
      </c>
      <c r="J2212" s="6" t="str">
        <f>IFERROR(G2212/VLOOKUP(H2212,Tabela1[],3,FALSE),"")</f>
        <v/>
      </c>
      <c r="K2212" s="11" cm="1">
        <f t="array" ref="K2212">VLOOKUP(MAX(_xlfn._xlws.FILTER(Tabela3[data],Tabela3[data]&lt;=Tabela2[[#This Row],[data]])),Tabela3[],2,FALSE)</f>
        <v>12.5</v>
      </c>
    </row>
    <row r="2213" spans="5:11" x14ac:dyDescent="0.35">
      <c r="E2213" s="4">
        <v>45914</v>
      </c>
      <c r="F2213" s="3">
        <v>3</v>
      </c>
      <c r="G2213" s="3">
        <v>5</v>
      </c>
      <c r="H2213" s="7" t="s">
        <v>75</v>
      </c>
      <c r="I2213" s="5">
        <f>VLOOKUP(H2213,Tabela1[],2,FALSE)*G2213</f>
        <v>0</v>
      </c>
      <c r="J2213" s="6" t="str">
        <f>IFERROR(G2213/VLOOKUP(H2213,Tabela1[],3,FALSE),"")</f>
        <v/>
      </c>
      <c r="K2213" s="11" cm="1">
        <f t="array" ref="K2213">VLOOKUP(MAX(_xlfn._xlws.FILTER(Tabela3[data],Tabela3[data]&lt;=Tabela2[[#This Row],[data]])),Tabela3[],2,FALSE)</f>
        <v>12.5</v>
      </c>
    </row>
    <row r="2214" spans="5:11" x14ac:dyDescent="0.35">
      <c r="E2214" s="4">
        <v>45914</v>
      </c>
      <c r="F2214" s="3">
        <v>3</v>
      </c>
      <c r="G2214" s="3">
        <v>5</v>
      </c>
      <c r="H2214" s="7" t="s">
        <v>71</v>
      </c>
      <c r="I2214" s="5">
        <f>VLOOKUP(H2214,Tabela1[],2,FALSE)*G2214</f>
        <v>0</v>
      </c>
      <c r="J2214" s="6" t="str">
        <f>IFERROR(G2214/VLOOKUP(H2214,Tabela1[],3,FALSE),"")</f>
        <v/>
      </c>
      <c r="K2214" s="11" cm="1">
        <f t="array" ref="K2214">VLOOKUP(MAX(_xlfn._xlws.FILTER(Tabela3[data],Tabela3[data]&lt;=Tabela2[[#This Row],[data]])),Tabela3[],2,FALSE)</f>
        <v>12.5</v>
      </c>
    </row>
    <row r="2215" spans="5:11" x14ac:dyDescent="0.35">
      <c r="E2215" s="4">
        <v>45915</v>
      </c>
      <c r="F2215" s="3">
        <v>1</v>
      </c>
      <c r="G2215" s="3">
        <v>35</v>
      </c>
      <c r="H2215" s="7" t="s">
        <v>77</v>
      </c>
      <c r="I2215" s="5">
        <f>VLOOKUP(H2215,Tabela1[],2,FALSE)*G2215</f>
        <v>0</v>
      </c>
      <c r="J2215" s="6" t="str">
        <f>IFERROR(G2215/VLOOKUP(H2215,Tabela1[],3,FALSE),"")</f>
        <v/>
      </c>
      <c r="K2215" s="11" cm="1">
        <f t="array" ref="K2215">VLOOKUP(MAX(_xlfn._xlws.FILTER(Tabela3[data],Tabela3[data]&lt;=Tabela2[[#This Row],[data]])),Tabela3[],2,FALSE)</f>
        <v>12.5</v>
      </c>
    </row>
    <row r="2216" spans="5:11" x14ac:dyDescent="0.35">
      <c r="E2216" s="4">
        <v>45915</v>
      </c>
      <c r="F2216" s="3">
        <v>1</v>
      </c>
      <c r="G2216" s="3">
        <v>99</v>
      </c>
      <c r="H2216" s="7" t="s">
        <v>68</v>
      </c>
      <c r="I2216" s="5">
        <f>VLOOKUP(H2216,Tabela1[],2,FALSE)*G2216</f>
        <v>0</v>
      </c>
      <c r="J2216" s="6" t="str">
        <f>IFERROR(G2216/VLOOKUP(H2216,Tabela1[],3,FALSE),"")</f>
        <v/>
      </c>
      <c r="K2216" s="11" cm="1">
        <f t="array" ref="K2216">VLOOKUP(MAX(_xlfn._xlws.FILTER(Tabela3[data],Tabela3[data]&lt;=Tabela2[[#This Row],[data]])),Tabela3[],2,FALSE)</f>
        <v>12.5</v>
      </c>
    </row>
    <row r="2217" spans="5:11" x14ac:dyDescent="0.35">
      <c r="E2217" s="4">
        <v>45915</v>
      </c>
      <c r="F2217" s="3">
        <v>2</v>
      </c>
      <c r="G2217" s="3">
        <v>10</v>
      </c>
      <c r="H2217" s="7" t="s">
        <v>120</v>
      </c>
      <c r="I2217" s="5">
        <f>VLOOKUP(H2217,Tabela1[],2,FALSE)*G2217</f>
        <v>0</v>
      </c>
      <c r="J2217" s="6" t="str">
        <f>IFERROR(G2217/VLOOKUP(H2217,Tabela1[],3,FALSE),"")</f>
        <v/>
      </c>
      <c r="K2217" s="11" cm="1">
        <f t="array" ref="K2217">VLOOKUP(MAX(_xlfn._xlws.FILTER(Tabela3[data],Tabela3[data]&lt;=Tabela2[[#This Row],[data]])),Tabela3[],2,FALSE)</f>
        <v>12.5</v>
      </c>
    </row>
    <row r="2218" spans="5:11" x14ac:dyDescent="0.35">
      <c r="E2218" s="4">
        <v>45915</v>
      </c>
      <c r="F2218" s="3">
        <v>2</v>
      </c>
      <c r="G2218" s="3">
        <v>100</v>
      </c>
      <c r="H2218" s="7" t="s">
        <v>118</v>
      </c>
      <c r="I2218" s="5">
        <f>VLOOKUP(H2218,Tabela1[],2,FALSE)*G2218</f>
        <v>0</v>
      </c>
      <c r="J2218" s="6" t="str">
        <f>IFERROR(G2218/VLOOKUP(H2218,Tabela1[],3,FALSE),"")</f>
        <v/>
      </c>
      <c r="K2218" s="11" cm="1">
        <f t="array" ref="K2218">VLOOKUP(MAX(_xlfn._xlws.FILTER(Tabela3[data],Tabela3[data]&lt;=Tabela2[[#This Row],[data]])),Tabela3[],2,FALSE)</f>
        <v>12.5</v>
      </c>
    </row>
    <row r="2219" spans="5:11" x14ac:dyDescent="0.35">
      <c r="E2219" s="4">
        <v>45915</v>
      </c>
      <c r="F2219" s="3">
        <v>3</v>
      </c>
      <c r="G2219" s="3">
        <v>109</v>
      </c>
      <c r="H2219" s="7" t="s">
        <v>68</v>
      </c>
      <c r="I2219" s="5">
        <f>VLOOKUP(H2219,Tabela1[],2,FALSE)*G2219</f>
        <v>0</v>
      </c>
      <c r="J2219" s="6" t="str">
        <f>IFERROR(G2219/VLOOKUP(H2219,Tabela1[],3,FALSE),"")</f>
        <v/>
      </c>
      <c r="K2219" s="11" cm="1">
        <f t="array" ref="K2219">VLOOKUP(MAX(_xlfn._xlws.FILTER(Tabela3[data],Tabela3[data]&lt;=Tabela2[[#This Row],[data]])),Tabela3[],2,FALSE)</f>
        <v>12.5</v>
      </c>
    </row>
    <row r="2220" spans="5:11" x14ac:dyDescent="0.35">
      <c r="E2220" s="4">
        <v>45915</v>
      </c>
      <c r="F2220" s="3">
        <v>3</v>
      </c>
      <c r="G2220" s="3">
        <v>100</v>
      </c>
      <c r="H2220" s="7" t="s">
        <v>105</v>
      </c>
      <c r="I2220" s="5">
        <f>VLOOKUP(H2220,Tabela1[],2,FALSE)*G2220</f>
        <v>0</v>
      </c>
      <c r="J2220" s="6" t="str">
        <f>IFERROR(G2220/VLOOKUP(H2220,Tabela1[],3,FALSE),"")</f>
        <v/>
      </c>
      <c r="K2220" s="11" cm="1">
        <f t="array" ref="K2220">VLOOKUP(MAX(_xlfn._xlws.FILTER(Tabela3[data],Tabela3[data]&lt;=Tabela2[[#This Row],[data]])),Tabela3[],2,FALSE)</f>
        <v>12.5</v>
      </c>
    </row>
    <row r="2221" spans="5:11" x14ac:dyDescent="0.35">
      <c r="E2221" s="4">
        <v>45916</v>
      </c>
      <c r="F2221" s="3">
        <v>1</v>
      </c>
      <c r="G2221" s="3">
        <v>150</v>
      </c>
      <c r="H2221" s="7" t="s">
        <v>105</v>
      </c>
      <c r="I2221" s="5">
        <f>VLOOKUP(H2221,Tabela1[],2,FALSE)*G2221</f>
        <v>0</v>
      </c>
      <c r="J2221" s="6" t="str">
        <f>IFERROR(G2221/VLOOKUP(H2221,Tabela1[],3,FALSE),"")</f>
        <v/>
      </c>
      <c r="K2221" s="11" cm="1">
        <f t="array" ref="K2221">VLOOKUP(MAX(_xlfn._xlws.FILTER(Tabela3[data],Tabela3[data]&lt;=Tabela2[[#This Row],[data]])),Tabela3[],2,FALSE)</f>
        <v>12.5</v>
      </c>
    </row>
    <row r="2222" spans="5:11" x14ac:dyDescent="0.35">
      <c r="E2222" s="4">
        <v>45916</v>
      </c>
      <c r="F2222" s="3">
        <v>2</v>
      </c>
      <c r="G2222" s="3">
        <v>10</v>
      </c>
      <c r="H2222" s="7" t="s">
        <v>120</v>
      </c>
      <c r="I2222" s="5">
        <f>VLOOKUP(H2222,Tabela1[],2,FALSE)*G2222</f>
        <v>0</v>
      </c>
      <c r="J2222" s="6" t="str">
        <f>IFERROR(G2222/VLOOKUP(H2222,Tabela1[],3,FALSE),"")</f>
        <v/>
      </c>
      <c r="K2222" s="11" cm="1">
        <f t="array" ref="K2222">VLOOKUP(MAX(_xlfn._xlws.FILTER(Tabela3[data],Tabela3[data]&lt;=Tabela2[[#This Row],[data]])),Tabela3[],2,FALSE)</f>
        <v>12.5</v>
      </c>
    </row>
    <row r="2223" spans="5:11" x14ac:dyDescent="0.35">
      <c r="E2223" s="4">
        <v>45916</v>
      </c>
      <c r="F2223" s="3">
        <v>2</v>
      </c>
      <c r="G2223" s="3">
        <v>8</v>
      </c>
      <c r="H2223" s="7" t="s">
        <v>73</v>
      </c>
      <c r="I2223" s="5">
        <f>VLOOKUP(H2223,Tabela1[],2,FALSE)*G2223</f>
        <v>0</v>
      </c>
      <c r="J2223" s="6" t="str">
        <f>IFERROR(G2223/VLOOKUP(H2223,Tabela1[],3,FALSE),"")</f>
        <v/>
      </c>
      <c r="K2223" s="11" cm="1">
        <f t="array" ref="K2223">VLOOKUP(MAX(_xlfn._xlws.FILTER(Tabela3[data],Tabela3[data]&lt;=Tabela2[[#This Row],[data]])),Tabela3[],2,FALSE)</f>
        <v>12.5</v>
      </c>
    </row>
    <row r="2224" spans="5:11" x14ac:dyDescent="0.35">
      <c r="E2224" s="4">
        <v>45916</v>
      </c>
      <c r="F2224" s="3">
        <v>2</v>
      </c>
      <c r="G2224" s="3">
        <v>56</v>
      </c>
      <c r="H2224" s="7" t="s">
        <v>90</v>
      </c>
      <c r="I2224" s="5">
        <f>VLOOKUP(H2224,Tabela1[],2,FALSE)*G2224</f>
        <v>0</v>
      </c>
      <c r="J2224" s="6" t="str">
        <f>IFERROR(G2224/VLOOKUP(H2224,Tabela1[],3,FALSE),"")</f>
        <v/>
      </c>
      <c r="K2224" s="11" cm="1">
        <f t="array" ref="K2224">VLOOKUP(MAX(_xlfn._xlws.FILTER(Tabela3[data],Tabela3[data]&lt;=Tabela2[[#This Row],[data]])),Tabela3[],2,FALSE)</f>
        <v>12.5</v>
      </c>
    </row>
    <row r="2225" spans="5:11" x14ac:dyDescent="0.35">
      <c r="E2225" s="4">
        <v>45916</v>
      </c>
      <c r="F2225" s="3">
        <v>2</v>
      </c>
      <c r="G2225" s="3">
        <v>28</v>
      </c>
      <c r="H2225" s="7" t="s">
        <v>77</v>
      </c>
      <c r="I2225" s="5">
        <f>VLOOKUP(H2225,Tabela1[],2,FALSE)*G2225</f>
        <v>0</v>
      </c>
      <c r="J2225" s="6" t="str">
        <f>IFERROR(G2225/VLOOKUP(H2225,Tabela1[],3,FALSE),"")</f>
        <v/>
      </c>
      <c r="K2225" s="11" cm="1">
        <f t="array" ref="K2225">VLOOKUP(MAX(_xlfn._xlws.FILTER(Tabela3[data],Tabela3[data]&lt;=Tabela2[[#This Row],[data]])),Tabela3[],2,FALSE)</f>
        <v>12.5</v>
      </c>
    </row>
    <row r="2226" spans="5:11" x14ac:dyDescent="0.35">
      <c r="E2226" s="4">
        <v>45916</v>
      </c>
      <c r="F2226" s="3">
        <v>3</v>
      </c>
      <c r="G2226" s="3">
        <v>151</v>
      </c>
      <c r="H2226" s="7" t="s">
        <v>105</v>
      </c>
      <c r="I2226" s="5">
        <f>VLOOKUP(H2226,Tabela1[],2,FALSE)*G2226</f>
        <v>0</v>
      </c>
      <c r="J2226" s="6" t="str">
        <f>IFERROR(G2226/VLOOKUP(H2226,Tabela1[],3,FALSE),"")</f>
        <v/>
      </c>
      <c r="K2226" s="11" cm="1">
        <f t="array" ref="K2226">VLOOKUP(MAX(_xlfn._xlws.FILTER(Tabela3[data],Tabela3[data]&lt;=Tabela2[[#This Row],[data]])),Tabela3[],2,FALSE)</f>
        <v>12.5</v>
      </c>
    </row>
    <row r="2227" spans="5:11" x14ac:dyDescent="0.35">
      <c r="E2227" s="4">
        <v>45916</v>
      </c>
      <c r="F2227" s="3">
        <v>3</v>
      </c>
      <c r="G2227" s="3">
        <v>101</v>
      </c>
      <c r="H2227" s="7" t="s">
        <v>30</v>
      </c>
      <c r="I2227" s="5">
        <f>VLOOKUP(H2227,Tabela1[],2,FALSE)*G2227</f>
        <v>0</v>
      </c>
      <c r="J2227" s="6" t="str">
        <f>IFERROR(G2227/VLOOKUP(H2227,Tabela1[],3,FALSE),"")</f>
        <v/>
      </c>
      <c r="K2227" s="11" cm="1">
        <f t="array" ref="K2227">VLOOKUP(MAX(_xlfn._xlws.FILTER(Tabela3[data],Tabela3[data]&lt;=Tabela2[[#This Row],[data]])),Tabela3[],2,FALSE)</f>
        <v>12.5</v>
      </c>
    </row>
    <row r="2228" spans="5:11" x14ac:dyDescent="0.35">
      <c r="E2228" s="4">
        <v>45916</v>
      </c>
      <c r="F2228" s="3">
        <v>3</v>
      </c>
      <c r="G2228" s="3">
        <v>8</v>
      </c>
      <c r="H2228" s="7" t="s">
        <v>98</v>
      </c>
      <c r="I2228" s="5">
        <f>VLOOKUP(H2228,Tabela1[],2,FALSE)*G2228</f>
        <v>0</v>
      </c>
      <c r="J2228" s="6" t="str">
        <f>IFERROR(G2228/VLOOKUP(H2228,Tabela1[],3,FALSE),"")</f>
        <v/>
      </c>
      <c r="K2228" s="11" cm="1">
        <f t="array" ref="K2228">VLOOKUP(MAX(_xlfn._xlws.FILTER(Tabela3[data],Tabela3[data]&lt;=Tabela2[[#This Row],[data]])),Tabela3[],2,FALSE)</f>
        <v>12.5</v>
      </c>
    </row>
    <row r="2229" spans="5:11" x14ac:dyDescent="0.35">
      <c r="E2229" s="4">
        <v>45917</v>
      </c>
      <c r="F2229" s="3">
        <v>1</v>
      </c>
      <c r="G2229" s="3">
        <v>59</v>
      </c>
      <c r="H2229" s="7" t="s">
        <v>30</v>
      </c>
      <c r="I2229" s="5">
        <f>VLOOKUP(H2229,Tabela1[],2,FALSE)*G2229</f>
        <v>0</v>
      </c>
      <c r="J2229" s="6" t="str">
        <f>IFERROR(G2229/VLOOKUP(H2229,Tabela1[],3,FALSE),"")</f>
        <v/>
      </c>
      <c r="K2229" s="11" cm="1">
        <f t="array" ref="K2229">VLOOKUP(MAX(_xlfn._xlws.FILTER(Tabela3[data],Tabela3[data]&lt;=Tabela2[[#This Row],[data]])),Tabela3[],2,FALSE)</f>
        <v>12.6</v>
      </c>
    </row>
    <row r="2230" spans="5:11" x14ac:dyDescent="0.35">
      <c r="E2230" s="4">
        <v>45917</v>
      </c>
      <c r="F2230" s="3">
        <v>1</v>
      </c>
      <c r="G2230" s="3">
        <v>3</v>
      </c>
      <c r="H2230" s="7" t="s">
        <v>120</v>
      </c>
      <c r="I2230" s="5">
        <f>VLOOKUP(H2230,Tabela1[],2,FALSE)*G2230</f>
        <v>0</v>
      </c>
      <c r="J2230" s="6" t="str">
        <f>IFERROR(G2230/VLOOKUP(H2230,Tabela1[],3,FALSE),"")</f>
        <v/>
      </c>
      <c r="K2230" s="11" cm="1">
        <f t="array" ref="K2230">VLOOKUP(MAX(_xlfn._xlws.FILTER(Tabela3[data],Tabela3[data]&lt;=Tabela2[[#This Row],[data]])),Tabela3[],2,FALSE)</f>
        <v>12.6</v>
      </c>
    </row>
    <row r="2231" spans="5:11" x14ac:dyDescent="0.35">
      <c r="E2231" s="4">
        <v>45917</v>
      </c>
      <c r="F2231" s="3">
        <v>1</v>
      </c>
      <c r="G2231" s="3">
        <v>20</v>
      </c>
      <c r="H2231" s="7" t="s">
        <v>110</v>
      </c>
      <c r="I2231" s="5">
        <f>VLOOKUP(H2231,Tabela1[],2,FALSE)*G2231</f>
        <v>0</v>
      </c>
      <c r="J2231" s="6" t="str">
        <f>IFERROR(G2231/VLOOKUP(H2231,Tabela1[],3,FALSE),"")</f>
        <v/>
      </c>
      <c r="K2231" s="11" cm="1">
        <f t="array" ref="K2231">VLOOKUP(MAX(_xlfn._xlws.FILTER(Tabela3[data],Tabela3[data]&lt;=Tabela2[[#This Row],[data]])),Tabela3[],2,FALSE)</f>
        <v>12.6</v>
      </c>
    </row>
    <row r="2232" spans="5:11" x14ac:dyDescent="0.35">
      <c r="E2232" s="4">
        <v>45917</v>
      </c>
      <c r="F2232" s="3">
        <v>2</v>
      </c>
      <c r="G2232" s="3">
        <v>100</v>
      </c>
      <c r="H2232" s="7" t="s">
        <v>90</v>
      </c>
      <c r="I2232" s="5">
        <f>VLOOKUP(H2232,Tabela1[],2,FALSE)*G2232</f>
        <v>0</v>
      </c>
      <c r="J2232" s="6" t="str">
        <f>IFERROR(G2232/VLOOKUP(H2232,Tabela1[],3,FALSE),"")</f>
        <v/>
      </c>
      <c r="K2232" s="11" cm="1">
        <f t="array" ref="K2232">VLOOKUP(MAX(_xlfn._xlws.FILTER(Tabela3[data],Tabela3[data]&lt;=Tabela2[[#This Row],[data]])),Tabela3[],2,FALSE)</f>
        <v>12.6</v>
      </c>
    </row>
    <row r="2233" spans="5:11" x14ac:dyDescent="0.35">
      <c r="E2233" s="4">
        <v>45917</v>
      </c>
      <c r="F2233" s="3">
        <v>2</v>
      </c>
      <c r="G2233" s="3">
        <v>38</v>
      </c>
      <c r="H2233" s="7" t="s">
        <v>110</v>
      </c>
      <c r="I2233" s="5">
        <f>VLOOKUP(H2233,Tabela1[],2,FALSE)*G2233</f>
        <v>0</v>
      </c>
      <c r="J2233" s="6" t="str">
        <f>IFERROR(G2233/VLOOKUP(H2233,Tabela1[],3,FALSE),"")</f>
        <v/>
      </c>
      <c r="K2233" s="11" cm="1">
        <f t="array" ref="K2233">VLOOKUP(MAX(_xlfn._xlws.FILTER(Tabela3[data],Tabela3[data]&lt;=Tabela2[[#This Row],[data]])),Tabela3[],2,FALSE)</f>
        <v>12.6</v>
      </c>
    </row>
    <row r="2234" spans="5:11" x14ac:dyDescent="0.35">
      <c r="E2234" s="4">
        <v>45917</v>
      </c>
      <c r="F2234" s="3">
        <v>3</v>
      </c>
      <c r="G2234" s="3">
        <v>240</v>
      </c>
      <c r="H2234" s="7" t="s">
        <v>30</v>
      </c>
      <c r="I2234" s="5">
        <f>VLOOKUP(H2234,Tabela1[],2,FALSE)*G2234</f>
        <v>0</v>
      </c>
      <c r="J2234" s="6" t="str">
        <f>IFERROR(G2234/VLOOKUP(H2234,Tabela1[],3,FALSE),"")</f>
        <v/>
      </c>
      <c r="K2234" s="11" cm="1">
        <f t="array" ref="K2234">VLOOKUP(MAX(_xlfn._xlws.FILTER(Tabela3[data],Tabela3[data]&lt;=Tabela2[[#This Row],[data]])),Tabela3[],2,FALSE)</f>
        <v>12.6</v>
      </c>
    </row>
    <row r="2235" spans="5:11" x14ac:dyDescent="0.35">
      <c r="E2235" s="4">
        <v>45917</v>
      </c>
      <c r="F2235" s="3">
        <v>3</v>
      </c>
      <c r="G2235" s="3">
        <v>15</v>
      </c>
      <c r="H2235" s="7" t="s">
        <v>73</v>
      </c>
      <c r="I2235" s="5">
        <f>VLOOKUP(H2235,Tabela1[],2,FALSE)*G2235</f>
        <v>0</v>
      </c>
      <c r="J2235" s="6" t="str">
        <f>IFERROR(G2235/VLOOKUP(H2235,Tabela1[],3,FALSE),"")</f>
        <v/>
      </c>
      <c r="K2235" s="11" cm="1">
        <f t="array" ref="K2235">VLOOKUP(MAX(_xlfn._xlws.FILTER(Tabela3[data],Tabela3[data]&lt;=Tabela2[[#This Row],[data]])),Tabela3[],2,FALSE)</f>
        <v>12.6</v>
      </c>
    </row>
    <row r="2236" spans="5:11" x14ac:dyDescent="0.35">
      <c r="E2236" s="4">
        <v>45918</v>
      </c>
      <c r="F2236" s="3">
        <v>1</v>
      </c>
      <c r="G2236" s="3">
        <v>150</v>
      </c>
      <c r="H2236" s="7" t="s">
        <v>89</v>
      </c>
      <c r="I2236" s="5">
        <f>VLOOKUP(H2236,Tabela1[],2,FALSE)*G2236</f>
        <v>0</v>
      </c>
      <c r="J2236" s="6" t="str">
        <f>IFERROR(G2236/VLOOKUP(H2236,Tabela1[],3,FALSE),"")</f>
        <v/>
      </c>
      <c r="K2236" s="11" cm="1">
        <f t="array" ref="K2236">VLOOKUP(MAX(_xlfn._xlws.FILTER(Tabela3[data],Tabela3[data]&lt;=Tabela2[[#This Row],[data]])),Tabela3[],2,FALSE)</f>
        <v>12.6</v>
      </c>
    </row>
    <row r="2237" spans="5:11" x14ac:dyDescent="0.35">
      <c r="E2237" s="4">
        <v>45918</v>
      </c>
      <c r="F2237" s="3">
        <v>2</v>
      </c>
      <c r="G2237" s="3">
        <v>20</v>
      </c>
      <c r="H2237" s="7" t="s">
        <v>118</v>
      </c>
      <c r="I2237" s="5">
        <f>VLOOKUP(H2237,Tabela1[],2,FALSE)*G2237</f>
        <v>0</v>
      </c>
      <c r="J2237" s="6" t="str">
        <f>IFERROR(G2237/VLOOKUP(H2237,Tabela1[],3,FALSE),"")</f>
        <v/>
      </c>
      <c r="K2237" s="11" cm="1">
        <f t="array" ref="K2237">VLOOKUP(MAX(_xlfn._xlws.FILTER(Tabela3[data],Tabela3[data]&lt;=Tabela2[[#This Row],[data]])),Tabela3[],2,FALSE)</f>
        <v>12.6</v>
      </c>
    </row>
    <row r="2238" spans="5:11" x14ac:dyDescent="0.35">
      <c r="E2238" s="4">
        <v>45918</v>
      </c>
      <c r="F2238" s="3">
        <v>2</v>
      </c>
      <c r="G2238" s="3">
        <v>10</v>
      </c>
      <c r="H2238" s="7" t="s">
        <v>120</v>
      </c>
      <c r="I2238" s="5">
        <f>VLOOKUP(H2238,Tabela1[],2,FALSE)*G2238</f>
        <v>0</v>
      </c>
      <c r="J2238" s="6" t="str">
        <f>IFERROR(G2238/VLOOKUP(H2238,Tabela1[],3,FALSE),"")</f>
        <v/>
      </c>
      <c r="K2238" s="11" cm="1">
        <f t="array" ref="K2238">VLOOKUP(MAX(_xlfn._xlws.FILTER(Tabela3[data],Tabela3[data]&lt;=Tabela2[[#This Row],[data]])),Tabela3[],2,FALSE)</f>
        <v>12.6</v>
      </c>
    </row>
    <row r="2239" spans="5:11" x14ac:dyDescent="0.35">
      <c r="E2239" s="4">
        <v>45918</v>
      </c>
      <c r="F2239" s="3">
        <v>3</v>
      </c>
      <c r="G2239" s="3">
        <v>190</v>
      </c>
      <c r="H2239" s="7" t="s">
        <v>89</v>
      </c>
      <c r="I2239" s="5">
        <f>VLOOKUP(H2239,Tabela1[],2,FALSE)*G2239</f>
        <v>0</v>
      </c>
      <c r="J2239" s="6" t="str">
        <f>IFERROR(G2239/VLOOKUP(H2239,Tabela1[],3,FALSE),"")</f>
        <v/>
      </c>
      <c r="K2239" s="11" cm="1">
        <f t="array" ref="K2239">VLOOKUP(MAX(_xlfn._xlws.FILTER(Tabela3[data],Tabela3[data]&lt;=Tabela2[[#This Row],[data]])),Tabela3[],2,FALSE)</f>
        <v>12.6</v>
      </c>
    </row>
    <row r="2240" spans="5:11" x14ac:dyDescent="0.35">
      <c r="E2240" s="4">
        <v>45919</v>
      </c>
      <c r="F2240" s="3">
        <v>2</v>
      </c>
      <c r="G2240" s="3">
        <v>58</v>
      </c>
      <c r="H2240" s="7" t="s">
        <v>118</v>
      </c>
      <c r="I2240" s="5">
        <f>VLOOKUP(H2240,Tabela1[],2,FALSE)*G2240</f>
        <v>0</v>
      </c>
      <c r="J2240" s="6" t="str">
        <f>IFERROR(G2240/VLOOKUP(H2240,Tabela1[],3,FALSE),"")</f>
        <v/>
      </c>
      <c r="K2240" s="11" cm="1">
        <f t="array" ref="K2240">VLOOKUP(MAX(_xlfn._xlws.FILTER(Tabela3[data],Tabela3[data]&lt;=Tabela2[[#This Row],[data]])),Tabela3[],2,FALSE)</f>
        <v>12.6</v>
      </c>
    </row>
    <row r="2241" spans="5:11" x14ac:dyDescent="0.35">
      <c r="E2241" s="4">
        <v>45919</v>
      </c>
      <c r="F2241" s="3">
        <v>2</v>
      </c>
      <c r="G2241" s="3">
        <v>35</v>
      </c>
      <c r="H2241" s="7" t="s">
        <v>73</v>
      </c>
      <c r="I2241" s="5">
        <f>VLOOKUP(H2241,Tabela1[],2,FALSE)*G2241</f>
        <v>0</v>
      </c>
      <c r="J2241" s="6" t="str">
        <f>IFERROR(G2241/VLOOKUP(H2241,Tabela1[],3,FALSE),"")</f>
        <v/>
      </c>
      <c r="K2241" s="11" cm="1">
        <f t="array" ref="K2241">VLOOKUP(MAX(_xlfn._xlws.FILTER(Tabela3[data],Tabela3[data]&lt;=Tabela2[[#This Row],[data]])),Tabela3[],2,FALSE)</f>
        <v>12.6</v>
      </c>
    </row>
    <row r="2242" spans="5:11" x14ac:dyDescent="0.35">
      <c r="E2242" s="4">
        <v>45919</v>
      </c>
      <c r="F2242" s="3">
        <v>2</v>
      </c>
      <c r="G2242" s="3">
        <v>10</v>
      </c>
      <c r="H2242" s="7" t="s">
        <v>122</v>
      </c>
      <c r="I2242" s="5">
        <f>VLOOKUP(H2242,Tabela1[],2,FALSE)*G2242</f>
        <v>0</v>
      </c>
      <c r="J2242" s="6" t="str">
        <f>IFERROR(G2242/VLOOKUP(H2242,Tabela1[],3,FALSE),"")</f>
        <v/>
      </c>
      <c r="K2242" s="11" cm="1">
        <f t="array" ref="K2242">VLOOKUP(MAX(_xlfn._xlws.FILTER(Tabela3[data],Tabela3[data]&lt;=Tabela2[[#This Row],[data]])),Tabela3[],2,FALSE)</f>
        <v>12.6</v>
      </c>
    </row>
    <row r="2243" spans="5:11" x14ac:dyDescent="0.35">
      <c r="E2243" s="4">
        <v>45919</v>
      </c>
      <c r="F2243" s="3">
        <v>3</v>
      </c>
      <c r="G2243" s="3">
        <v>60</v>
      </c>
      <c r="H2243" s="7" t="s">
        <v>89</v>
      </c>
      <c r="I2243" s="5">
        <f>VLOOKUP(H2243,Tabela1[],2,FALSE)*G2243</f>
        <v>0</v>
      </c>
      <c r="J2243" s="6" t="str">
        <f>IFERROR(G2243/VLOOKUP(H2243,Tabela1[],3,FALSE),"")</f>
        <v/>
      </c>
      <c r="K2243" s="11" cm="1">
        <f t="array" ref="K2243">VLOOKUP(MAX(_xlfn._xlws.FILTER(Tabela3[data],Tabela3[data]&lt;=Tabela2[[#This Row],[data]])),Tabela3[],2,FALSE)</f>
        <v>12.6</v>
      </c>
    </row>
    <row r="2244" spans="5:11" x14ac:dyDescent="0.35">
      <c r="E2244" s="4">
        <v>45919</v>
      </c>
      <c r="F2244" s="3">
        <v>3</v>
      </c>
      <c r="G2244" s="3">
        <v>200</v>
      </c>
      <c r="H2244" s="7" t="s">
        <v>106</v>
      </c>
      <c r="I2244" s="5">
        <f>VLOOKUP(H2244,Tabela1[],2,FALSE)*G2244</f>
        <v>0</v>
      </c>
      <c r="J2244" s="6" t="str">
        <f>IFERROR(G2244/VLOOKUP(H2244,Tabela1[],3,FALSE),"")</f>
        <v/>
      </c>
      <c r="K2244" s="11" cm="1">
        <f t="array" ref="K2244">VLOOKUP(MAX(_xlfn._xlws.FILTER(Tabela3[data],Tabela3[data]&lt;=Tabela2[[#This Row],[data]])),Tabela3[],2,FALSE)</f>
        <v>12.6</v>
      </c>
    </row>
    <row r="2245" spans="5:11" x14ac:dyDescent="0.35">
      <c r="E2245" s="4">
        <v>45919</v>
      </c>
      <c r="F2245" s="3">
        <v>3</v>
      </c>
      <c r="G2245" s="3">
        <v>15</v>
      </c>
      <c r="H2245" s="7" t="s">
        <v>73</v>
      </c>
      <c r="I2245" s="5">
        <f>VLOOKUP(H2245,Tabela1[],2,FALSE)*G2245</f>
        <v>0</v>
      </c>
      <c r="J2245" s="6" t="str">
        <f>IFERROR(G2245/VLOOKUP(H2245,Tabela1[],3,FALSE),"")</f>
        <v/>
      </c>
      <c r="K2245" s="11" cm="1">
        <f t="array" ref="K2245">VLOOKUP(MAX(_xlfn._xlws.FILTER(Tabela3[data],Tabela3[data]&lt;=Tabela2[[#This Row],[data]])),Tabela3[],2,FALSE)</f>
        <v>12.6</v>
      </c>
    </row>
    <row r="2246" spans="5:11" x14ac:dyDescent="0.35">
      <c r="E2246" s="4">
        <v>45919</v>
      </c>
      <c r="F2246" s="3">
        <v>3</v>
      </c>
      <c r="G2246" s="3">
        <v>10</v>
      </c>
      <c r="H2246" s="7" t="s">
        <v>47</v>
      </c>
      <c r="I2246" s="5">
        <f>VLOOKUP(H2246,Tabela1[],2,FALSE)*G2246</f>
        <v>0</v>
      </c>
      <c r="J2246" s="6" t="str">
        <f>IFERROR(G2246/VLOOKUP(H2246,Tabela1[],3,FALSE),"")</f>
        <v/>
      </c>
      <c r="K2246" s="11" cm="1">
        <f t="array" ref="K2246">VLOOKUP(MAX(_xlfn._xlws.FILTER(Tabela3[data],Tabela3[data]&lt;=Tabela2[[#This Row],[data]])),Tabela3[],2,FALSE)</f>
        <v>12.6</v>
      </c>
    </row>
    <row r="2247" spans="5:11" x14ac:dyDescent="0.35">
      <c r="E2247" s="4">
        <v>45920</v>
      </c>
      <c r="F2247" s="3">
        <v>1</v>
      </c>
      <c r="G2247" s="3">
        <v>190</v>
      </c>
      <c r="H2247" s="7" t="s">
        <v>106</v>
      </c>
      <c r="I2247" s="5">
        <f>VLOOKUP(H2247,Tabela1[],2,FALSE)*G2247</f>
        <v>0</v>
      </c>
      <c r="J2247" s="6" t="str">
        <f>IFERROR(G2247/VLOOKUP(H2247,Tabela1[],3,FALSE),"")</f>
        <v/>
      </c>
      <c r="K2247" s="11" cm="1">
        <f t="array" ref="K2247">VLOOKUP(MAX(_xlfn._xlws.FILTER(Tabela3[data],Tabela3[data]&lt;=Tabela2[[#This Row],[data]])),Tabela3[],2,FALSE)</f>
        <v>12.6</v>
      </c>
    </row>
    <row r="2248" spans="5:11" x14ac:dyDescent="0.35">
      <c r="E2248" s="4">
        <v>45920</v>
      </c>
      <c r="F2248" s="3">
        <v>1</v>
      </c>
      <c r="G2248" s="3">
        <v>4</v>
      </c>
      <c r="H2248" s="7" t="s">
        <v>98</v>
      </c>
      <c r="I2248" s="5">
        <f>VLOOKUP(H2248,Tabela1[],2,FALSE)*G2248</f>
        <v>0</v>
      </c>
      <c r="J2248" s="6" t="str">
        <f>IFERROR(G2248/VLOOKUP(H2248,Tabela1[],3,FALSE),"")</f>
        <v/>
      </c>
      <c r="K2248" s="11" cm="1">
        <f t="array" ref="K2248">VLOOKUP(MAX(_xlfn._xlws.FILTER(Tabela3[data],Tabela3[data]&lt;=Tabela2[[#This Row],[data]])),Tabela3[],2,FALSE)</f>
        <v>12.6</v>
      </c>
    </row>
    <row r="2249" spans="5:11" x14ac:dyDescent="0.35">
      <c r="E2249" s="4">
        <v>45920</v>
      </c>
      <c r="F2249" s="3">
        <v>1</v>
      </c>
      <c r="G2249" s="3">
        <v>5</v>
      </c>
      <c r="H2249" s="7" t="s">
        <v>47</v>
      </c>
      <c r="I2249" s="5">
        <f>VLOOKUP(H2249,Tabela1[],2,FALSE)*G2249</f>
        <v>0</v>
      </c>
      <c r="J2249" s="6" t="str">
        <f>IFERROR(G2249/VLOOKUP(H2249,Tabela1[],3,FALSE),"")</f>
        <v/>
      </c>
      <c r="K2249" s="11" cm="1">
        <f t="array" ref="K2249">VLOOKUP(MAX(_xlfn._xlws.FILTER(Tabela3[data],Tabela3[data]&lt;=Tabela2[[#This Row],[data]])),Tabela3[],2,FALSE)</f>
        <v>12.6</v>
      </c>
    </row>
    <row r="2250" spans="5:11" x14ac:dyDescent="0.35">
      <c r="E2250" s="4">
        <v>45920</v>
      </c>
      <c r="F2250" s="3">
        <v>2</v>
      </c>
      <c r="G2250" s="3">
        <v>100</v>
      </c>
      <c r="H2250" s="7" t="s">
        <v>115</v>
      </c>
      <c r="I2250" s="5">
        <f>VLOOKUP(H2250,Tabela1[],2,FALSE)*G2250</f>
        <v>0</v>
      </c>
      <c r="J2250" s="6" t="str">
        <f>IFERROR(G2250/VLOOKUP(H2250,Tabela1[],3,FALSE),"")</f>
        <v/>
      </c>
      <c r="K2250" s="11" cm="1">
        <f t="array" ref="K2250">VLOOKUP(MAX(_xlfn._xlws.FILTER(Tabela3[data],Tabela3[data]&lt;=Tabela2[[#This Row],[data]])),Tabela3[],2,FALSE)</f>
        <v>12.6</v>
      </c>
    </row>
    <row r="2251" spans="5:11" x14ac:dyDescent="0.35">
      <c r="E2251" s="4">
        <v>45920</v>
      </c>
      <c r="F2251" s="3">
        <v>2</v>
      </c>
      <c r="G2251" s="3">
        <v>10</v>
      </c>
      <c r="H2251" s="7" t="s">
        <v>122</v>
      </c>
      <c r="I2251" s="5">
        <f>VLOOKUP(H2251,Tabela1[],2,FALSE)*G2251</f>
        <v>0</v>
      </c>
      <c r="J2251" s="6" t="str">
        <f>IFERROR(G2251/VLOOKUP(H2251,Tabela1[],3,FALSE),"")</f>
        <v/>
      </c>
      <c r="K2251" s="11" cm="1">
        <f t="array" ref="K2251">VLOOKUP(MAX(_xlfn._xlws.FILTER(Tabela3[data],Tabela3[data]&lt;=Tabela2[[#This Row],[data]])),Tabela3[],2,FALSE)</f>
        <v>12.6</v>
      </c>
    </row>
    <row r="2252" spans="5:11" x14ac:dyDescent="0.35">
      <c r="E2252" s="4">
        <v>45920</v>
      </c>
      <c r="F2252" s="3">
        <v>3</v>
      </c>
      <c r="G2252" s="3">
        <v>150</v>
      </c>
      <c r="H2252" s="7" t="s">
        <v>26</v>
      </c>
      <c r="I2252" s="5">
        <f>VLOOKUP(H2252,Tabela1[],2,FALSE)*G2252</f>
        <v>0</v>
      </c>
      <c r="J2252" s="6">
        <f>IFERROR(G2252/VLOOKUP(H2252,Tabela1[],3,FALSE),"")</f>
        <v>0.61728395061728392</v>
      </c>
      <c r="K2252" s="11" cm="1">
        <f t="array" ref="K2252">VLOOKUP(MAX(_xlfn._xlws.FILTER(Tabela3[data],Tabela3[data]&lt;=Tabela2[[#This Row],[data]])),Tabela3[],2,FALSE)</f>
        <v>12.6</v>
      </c>
    </row>
    <row r="2253" spans="5:11" x14ac:dyDescent="0.35">
      <c r="E2253" s="4">
        <v>45921</v>
      </c>
      <c r="F2253" s="3">
        <v>2</v>
      </c>
      <c r="G2253" s="3">
        <v>64</v>
      </c>
      <c r="H2253" s="7" t="s">
        <v>84</v>
      </c>
      <c r="I2253" s="5">
        <f>VLOOKUP(H2253,Tabela1[],2,FALSE)*G2253</f>
        <v>0</v>
      </c>
      <c r="J2253" s="6" t="str">
        <f>IFERROR(G2253/VLOOKUP(H2253,Tabela1[],3,FALSE),"")</f>
        <v/>
      </c>
      <c r="K2253" s="11" cm="1">
        <f t="array" ref="K2253">VLOOKUP(MAX(_xlfn._xlws.FILTER(Tabela3[data],Tabela3[data]&lt;=Tabela2[[#This Row],[data]])),Tabela3[],2,FALSE)</f>
        <v>12.6</v>
      </c>
    </row>
    <row r="2254" spans="5:11" x14ac:dyDescent="0.35">
      <c r="E2254" s="4">
        <v>45921</v>
      </c>
      <c r="F2254" s="3">
        <v>2</v>
      </c>
      <c r="G2254" s="3">
        <v>12</v>
      </c>
      <c r="H2254" s="7" t="s">
        <v>122</v>
      </c>
      <c r="I2254" s="5">
        <f>VLOOKUP(H2254,Tabela1[],2,FALSE)*G2254</f>
        <v>0</v>
      </c>
      <c r="J2254" s="6" t="str">
        <f>IFERROR(G2254/VLOOKUP(H2254,Tabela1[],3,FALSE),"")</f>
        <v/>
      </c>
      <c r="K2254" s="11" cm="1">
        <f t="array" ref="K2254">VLOOKUP(MAX(_xlfn._xlws.FILTER(Tabela3[data],Tabela3[data]&lt;=Tabela2[[#This Row],[data]])),Tabela3[],2,FALSE)</f>
        <v>12.6</v>
      </c>
    </row>
    <row r="2255" spans="5:11" x14ac:dyDescent="0.35">
      <c r="E2255" s="4">
        <v>45921</v>
      </c>
      <c r="F2255" s="3">
        <v>3</v>
      </c>
      <c r="G2255" s="3">
        <v>250</v>
      </c>
      <c r="H2255" s="7" t="s">
        <v>26</v>
      </c>
      <c r="I2255" s="5">
        <f>VLOOKUP(H2255,Tabela1[],2,FALSE)*G2255</f>
        <v>0</v>
      </c>
      <c r="J2255" s="6">
        <f>IFERROR(G2255/VLOOKUP(H2255,Tabela1[],3,FALSE),"")</f>
        <v>1.0288065843621399</v>
      </c>
      <c r="K2255" s="11" cm="1">
        <f t="array" ref="K2255">VLOOKUP(MAX(_xlfn._xlws.FILTER(Tabela3[data],Tabela3[data]&lt;=Tabela2[[#This Row],[data]])),Tabela3[],2,FALSE)</f>
        <v>12.6</v>
      </c>
    </row>
    <row r="2256" spans="5:11" x14ac:dyDescent="0.35">
      <c r="E2256" s="4">
        <v>45921</v>
      </c>
      <c r="F2256" s="3">
        <v>3</v>
      </c>
      <c r="G2256" s="3">
        <v>11</v>
      </c>
      <c r="H2256" s="7" t="s">
        <v>91</v>
      </c>
      <c r="I2256" s="5">
        <f>VLOOKUP(H2256,Tabela1[],2,FALSE)*G2256</f>
        <v>0</v>
      </c>
      <c r="J2256" s="6" t="str">
        <f>IFERROR(G2256/VLOOKUP(H2256,Tabela1[],3,FALSE),"")</f>
        <v/>
      </c>
      <c r="K2256" s="11" cm="1">
        <f t="array" ref="K2256">VLOOKUP(MAX(_xlfn._xlws.FILTER(Tabela3[data],Tabela3[data]&lt;=Tabela2[[#This Row],[data]])),Tabela3[],2,FALSE)</f>
        <v>12.6</v>
      </c>
    </row>
    <row r="2257" spans="5:11" x14ac:dyDescent="0.35">
      <c r="E2257" s="4">
        <v>45922</v>
      </c>
      <c r="F2257" s="3">
        <v>1</v>
      </c>
      <c r="G2257" s="3">
        <v>150</v>
      </c>
      <c r="H2257" s="7" t="s">
        <v>113</v>
      </c>
      <c r="I2257" s="5">
        <f>VLOOKUP(H2257,Tabela1[],2,FALSE)*G2257</f>
        <v>0</v>
      </c>
      <c r="J2257" s="6" t="str">
        <f>IFERROR(G2257/VLOOKUP(H2257,Tabela1[],3,FALSE),"")</f>
        <v/>
      </c>
      <c r="K2257" s="11" cm="1">
        <f t="array" ref="K2257">VLOOKUP(MAX(_xlfn._xlws.FILTER(Tabela3[data],Tabela3[data]&lt;=Tabela2[[#This Row],[data]])),Tabela3[],2,FALSE)</f>
        <v>12.6</v>
      </c>
    </row>
    <row r="2258" spans="5:11" x14ac:dyDescent="0.35">
      <c r="E2258" s="4">
        <v>45922</v>
      </c>
      <c r="F2258" s="3">
        <v>1</v>
      </c>
      <c r="G2258" s="3">
        <v>61</v>
      </c>
      <c r="H2258" s="7" t="s">
        <v>54</v>
      </c>
      <c r="I2258" s="5">
        <f>VLOOKUP(H2258,Tabela1[],2,FALSE)*G2258</f>
        <v>0</v>
      </c>
      <c r="J2258" s="6" t="str">
        <f>IFERROR(G2258/VLOOKUP(H2258,Tabela1[],3,FALSE),"")</f>
        <v/>
      </c>
      <c r="K2258" s="11" cm="1">
        <f t="array" ref="K2258">VLOOKUP(MAX(_xlfn._xlws.FILTER(Tabela3[data],Tabela3[data]&lt;=Tabela2[[#This Row],[data]])),Tabela3[],2,FALSE)</f>
        <v>12.6</v>
      </c>
    </row>
    <row r="2259" spans="5:11" x14ac:dyDescent="0.35">
      <c r="E2259" s="4">
        <v>45922</v>
      </c>
      <c r="F2259" s="3">
        <v>2</v>
      </c>
      <c r="G2259" s="3">
        <v>100</v>
      </c>
      <c r="H2259" s="7" t="s">
        <v>84</v>
      </c>
      <c r="I2259" s="5">
        <f>VLOOKUP(H2259,Tabela1[],2,FALSE)*G2259</f>
        <v>0</v>
      </c>
      <c r="J2259" s="6" t="str">
        <f>IFERROR(G2259/VLOOKUP(H2259,Tabela1[],3,FALSE),"")</f>
        <v/>
      </c>
      <c r="K2259" s="11" cm="1">
        <f t="array" ref="K2259">VLOOKUP(MAX(_xlfn._xlws.FILTER(Tabela3[data],Tabela3[data]&lt;=Tabela2[[#This Row],[data]])),Tabela3[],2,FALSE)</f>
        <v>12.6</v>
      </c>
    </row>
    <row r="2260" spans="5:11" x14ac:dyDescent="0.35">
      <c r="E2260" s="4">
        <v>45922</v>
      </c>
      <c r="F2260" s="3">
        <v>3</v>
      </c>
      <c r="G2260" s="3">
        <v>248</v>
      </c>
      <c r="H2260" s="7" t="s">
        <v>113</v>
      </c>
      <c r="I2260" s="5">
        <f>VLOOKUP(H2260,Tabela1[],2,FALSE)*G2260</f>
        <v>0</v>
      </c>
      <c r="J2260" s="6" t="str">
        <f>IFERROR(G2260/VLOOKUP(H2260,Tabela1[],3,FALSE),"")</f>
        <v/>
      </c>
      <c r="K2260" s="11" cm="1">
        <f t="array" ref="K2260">VLOOKUP(MAX(_xlfn._xlws.FILTER(Tabela3[data],Tabela3[data]&lt;=Tabela2[[#This Row],[data]])),Tabela3[],2,FALSE)</f>
        <v>12.6</v>
      </c>
    </row>
    <row r="2261" spans="5:11" x14ac:dyDescent="0.35">
      <c r="E2261" s="4">
        <v>45922</v>
      </c>
      <c r="F2261" s="3">
        <v>3</v>
      </c>
      <c r="G2261" s="3">
        <v>8</v>
      </c>
      <c r="H2261" s="7" t="s">
        <v>98</v>
      </c>
      <c r="I2261" s="5">
        <f>VLOOKUP(H2261,Tabela1[],2,FALSE)*G2261</f>
        <v>0</v>
      </c>
      <c r="J2261" s="6" t="str">
        <f>IFERROR(G2261/VLOOKUP(H2261,Tabela1[],3,FALSE),"")</f>
        <v/>
      </c>
      <c r="K2261" s="11" cm="1">
        <f t="array" ref="K2261">VLOOKUP(MAX(_xlfn._xlws.FILTER(Tabela3[data],Tabela3[data]&lt;=Tabela2[[#This Row],[data]])),Tabela3[],2,FALSE)</f>
        <v>12.6</v>
      </c>
    </row>
    <row r="2262" spans="5:11" x14ac:dyDescent="0.35">
      <c r="E2262" s="4">
        <v>45923</v>
      </c>
      <c r="F2262" s="3">
        <v>1</v>
      </c>
      <c r="G2262" s="3">
        <v>130</v>
      </c>
      <c r="H2262" s="7" t="s">
        <v>34</v>
      </c>
      <c r="I2262" s="5">
        <f>VLOOKUP(H2262,Tabela1[],2,FALSE)*G2262</f>
        <v>0</v>
      </c>
      <c r="J2262" s="6" t="str">
        <f>IFERROR(G2262/VLOOKUP(H2262,Tabela1[],3,FALSE),"")</f>
        <v/>
      </c>
      <c r="K2262" s="11" cm="1">
        <f t="array" ref="K2262">VLOOKUP(MAX(_xlfn._xlws.FILTER(Tabela3[data],Tabela3[data]&lt;=Tabela2[[#This Row],[data]])),Tabela3[],2,FALSE)</f>
        <v>12.6</v>
      </c>
    </row>
    <row r="2263" spans="5:11" x14ac:dyDescent="0.35">
      <c r="E2263" s="4">
        <v>45923</v>
      </c>
      <c r="F2263" s="3">
        <v>2</v>
      </c>
      <c r="G2263" s="3">
        <v>100</v>
      </c>
      <c r="H2263" s="7" t="s">
        <v>90</v>
      </c>
      <c r="I2263" s="5">
        <f>VLOOKUP(H2263,Tabela1[],2,FALSE)*G2263</f>
        <v>0</v>
      </c>
      <c r="J2263" s="6" t="str">
        <f>IFERROR(G2263/VLOOKUP(H2263,Tabela1[],3,FALSE),"")</f>
        <v/>
      </c>
      <c r="K2263" s="11" cm="1">
        <f t="array" ref="K2263">VLOOKUP(MAX(_xlfn._xlws.FILTER(Tabela3[data],Tabela3[data]&lt;=Tabela2[[#This Row],[data]])),Tabela3[],2,FALSE)</f>
        <v>12.6</v>
      </c>
    </row>
    <row r="2264" spans="5:11" x14ac:dyDescent="0.35">
      <c r="E2264" s="4">
        <v>45923</v>
      </c>
      <c r="F2264" s="3">
        <v>2</v>
      </c>
      <c r="G2264" s="3">
        <v>12</v>
      </c>
      <c r="H2264" s="7" t="s">
        <v>122</v>
      </c>
      <c r="I2264" s="5">
        <f>VLOOKUP(H2264,Tabela1[],2,FALSE)*G2264</f>
        <v>0</v>
      </c>
      <c r="J2264" s="6" t="str">
        <f>IFERROR(G2264/VLOOKUP(H2264,Tabela1[],3,FALSE),"")</f>
        <v/>
      </c>
      <c r="K2264" s="11" cm="1">
        <f t="array" ref="K2264">VLOOKUP(MAX(_xlfn._xlws.FILTER(Tabela3[data],Tabela3[data]&lt;=Tabela2[[#This Row],[data]])),Tabela3[],2,FALSE)</f>
        <v>12.6</v>
      </c>
    </row>
    <row r="2265" spans="5:11" x14ac:dyDescent="0.35">
      <c r="E2265" s="4">
        <v>45923</v>
      </c>
      <c r="F2265" s="3">
        <v>3</v>
      </c>
      <c r="G2265" s="3">
        <v>270</v>
      </c>
      <c r="H2265" s="7" t="s">
        <v>34</v>
      </c>
      <c r="I2265" s="5">
        <f>VLOOKUP(H2265,Tabela1[],2,FALSE)*G2265</f>
        <v>0</v>
      </c>
      <c r="J2265" s="6" t="str">
        <f>IFERROR(G2265/VLOOKUP(H2265,Tabela1[],3,FALSE),"")</f>
        <v/>
      </c>
      <c r="K2265" s="11" cm="1">
        <f t="array" ref="K2265">VLOOKUP(MAX(_xlfn._xlws.FILTER(Tabela3[data],Tabela3[data]&lt;=Tabela2[[#This Row],[data]])),Tabela3[],2,FALSE)</f>
        <v>12.6</v>
      </c>
    </row>
    <row r="2266" spans="5:11" x14ac:dyDescent="0.35">
      <c r="E2266" s="4">
        <v>45923</v>
      </c>
      <c r="F2266" s="3">
        <v>3</v>
      </c>
      <c r="G2266" s="3">
        <v>5</v>
      </c>
      <c r="H2266" s="7" t="s">
        <v>71</v>
      </c>
      <c r="I2266" s="5">
        <f>VLOOKUP(H2266,Tabela1[],2,FALSE)*G2266</f>
        <v>0</v>
      </c>
      <c r="J2266" s="6" t="str">
        <f>IFERROR(G2266/VLOOKUP(H2266,Tabela1[],3,FALSE),"")</f>
        <v/>
      </c>
      <c r="K2266" s="11" cm="1">
        <f t="array" ref="K2266">VLOOKUP(MAX(_xlfn._xlws.FILTER(Tabela3[data],Tabela3[data]&lt;=Tabela2[[#This Row],[data]])),Tabela3[],2,FALSE)</f>
        <v>12.6</v>
      </c>
    </row>
    <row r="2267" spans="5:11" x14ac:dyDescent="0.35">
      <c r="E2267" s="4">
        <v>45924</v>
      </c>
      <c r="F2267" s="3">
        <v>1</v>
      </c>
      <c r="G2267" s="3">
        <v>150</v>
      </c>
      <c r="H2267" s="7" t="s">
        <v>102</v>
      </c>
      <c r="I2267" s="5">
        <f>VLOOKUP(H2267,Tabela1[],2,FALSE)*G2267</f>
        <v>0</v>
      </c>
      <c r="J2267" s="6" t="str">
        <f>IFERROR(G2267/VLOOKUP(H2267,Tabela1[],3,FALSE),"")</f>
        <v/>
      </c>
      <c r="K2267" s="11" cm="1">
        <f t="array" ref="K2267">VLOOKUP(MAX(_xlfn._xlws.FILTER(Tabela3[data],Tabela3[data]&lt;=Tabela2[[#This Row],[data]])),Tabela3[],2,FALSE)</f>
        <v>12.6</v>
      </c>
    </row>
    <row r="2268" spans="5:11" x14ac:dyDescent="0.35">
      <c r="E2268" s="4">
        <v>45924</v>
      </c>
      <c r="F2268" s="3">
        <v>2</v>
      </c>
      <c r="G2268" s="3">
        <v>100</v>
      </c>
      <c r="H2268" s="7" t="s">
        <v>90</v>
      </c>
      <c r="I2268" s="5">
        <f>VLOOKUP(H2268,Tabela1[],2,FALSE)*G2268</f>
        <v>0</v>
      </c>
      <c r="J2268" s="6" t="str">
        <f>IFERROR(G2268/VLOOKUP(H2268,Tabela1[],3,FALSE),"")</f>
        <v/>
      </c>
      <c r="K2268" s="11" cm="1">
        <f t="array" ref="K2268">VLOOKUP(MAX(_xlfn._xlws.FILTER(Tabela3[data],Tabela3[data]&lt;=Tabela2[[#This Row],[data]])),Tabela3[],2,FALSE)</f>
        <v>12.6</v>
      </c>
    </row>
    <row r="2269" spans="5:11" x14ac:dyDescent="0.35">
      <c r="E2269" s="4">
        <v>45924</v>
      </c>
      <c r="F2269" s="3">
        <v>2</v>
      </c>
      <c r="G2269" s="3">
        <v>12</v>
      </c>
      <c r="H2269" s="7" t="s">
        <v>122</v>
      </c>
      <c r="I2269" s="5">
        <f>VLOOKUP(H2269,Tabela1[],2,FALSE)*G2269</f>
        <v>0</v>
      </c>
      <c r="J2269" s="6" t="str">
        <f>IFERROR(G2269/VLOOKUP(H2269,Tabela1[],3,FALSE),"")</f>
        <v/>
      </c>
      <c r="K2269" s="11" cm="1">
        <f t="array" ref="K2269">VLOOKUP(MAX(_xlfn._xlws.FILTER(Tabela3[data],Tabela3[data]&lt;=Tabela2[[#This Row],[data]])),Tabela3[],2,FALSE)</f>
        <v>12.6</v>
      </c>
    </row>
    <row r="2270" spans="5:11" x14ac:dyDescent="0.35">
      <c r="E2270" s="4">
        <v>45924</v>
      </c>
      <c r="F2270" s="3">
        <v>3</v>
      </c>
      <c r="G2270" s="3">
        <v>250</v>
      </c>
      <c r="H2270" s="7" t="s">
        <v>102</v>
      </c>
      <c r="I2270" s="5">
        <f>VLOOKUP(H2270,Tabela1[],2,FALSE)*G2270</f>
        <v>0</v>
      </c>
      <c r="J2270" s="6" t="str">
        <f>IFERROR(G2270/VLOOKUP(H2270,Tabela1[],3,FALSE),"")</f>
        <v/>
      </c>
      <c r="K2270" s="11" cm="1">
        <f t="array" ref="K2270">VLOOKUP(MAX(_xlfn._xlws.FILTER(Tabela3[data],Tabela3[data]&lt;=Tabela2[[#This Row],[data]])),Tabela3[],2,FALSE)</f>
        <v>12.6</v>
      </c>
    </row>
    <row r="2271" spans="5:11" x14ac:dyDescent="0.35">
      <c r="E2271" s="4">
        <v>45924</v>
      </c>
      <c r="F2271" s="3">
        <v>3</v>
      </c>
      <c r="G2271" s="3">
        <v>5</v>
      </c>
      <c r="H2271" s="7" t="s">
        <v>71</v>
      </c>
      <c r="I2271" s="5">
        <f>VLOOKUP(H2271,Tabela1[],2,FALSE)*G2271</f>
        <v>0</v>
      </c>
      <c r="J2271" s="6" t="str">
        <f>IFERROR(G2271/VLOOKUP(H2271,Tabela1[],3,FALSE),"")</f>
        <v/>
      </c>
      <c r="K2271" s="11" cm="1">
        <f t="array" ref="K2271">VLOOKUP(MAX(_xlfn._xlws.FILTER(Tabela3[data],Tabela3[data]&lt;=Tabela2[[#This Row],[data]])),Tabela3[],2,FALSE)</f>
        <v>12.6</v>
      </c>
    </row>
    <row r="2272" spans="5:11" x14ac:dyDescent="0.35">
      <c r="E2272" s="4">
        <v>45924</v>
      </c>
      <c r="F2272" s="3">
        <v>3</v>
      </c>
      <c r="G2272" s="3">
        <v>11</v>
      </c>
      <c r="H2272" s="7" t="s">
        <v>91</v>
      </c>
      <c r="I2272" s="5">
        <f>VLOOKUP(H2272,Tabela1[],2,FALSE)*G2272</f>
        <v>0</v>
      </c>
      <c r="J2272" s="6" t="str">
        <f>IFERROR(G2272/VLOOKUP(H2272,Tabela1[],3,FALSE),"")</f>
        <v/>
      </c>
      <c r="K2272" s="11" cm="1">
        <f t="array" ref="K2272">VLOOKUP(MAX(_xlfn._xlws.FILTER(Tabela3[data],Tabela3[data]&lt;=Tabela2[[#This Row],[data]])),Tabela3[],2,FALSE)</f>
        <v>12.6</v>
      </c>
    </row>
    <row r="2273" spans="5:11" x14ac:dyDescent="0.35">
      <c r="E2273" s="4">
        <v>45925</v>
      </c>
      <c r="F2273" s="3">
        <v>1</v>
      </c>
      <c r="G2273" s="3">
        <v>150</v>
      </c>
      <c r="H2273" s="7" t="s">
        <v>65</v>
      </c>
      <c r="I2273" s="5">
        <f>VLOOKUP(H2273,Tabela1[],2,FALSE)*G2273</f>
        <v>0</v>
      </c>
      <c r="J2273" s="6" t="str">
        <f>IFERROR(G2273/VLOOKUP(H2273,Tabela1[],3,FALSE),"")</f>
        <v/>
      </c>
      <c r="K2273" s="11" cm="1">
        <f t="array" ref="K2273">VLOOKUP(MAX(_xlfn._xlws.FILTER(Tabela3[data],Tabela3[data]&lt;=Tabela2[[#This Row],[data]])),Tabela3[],2,FALSE)</f>
        <v>12.6</v>
      </c>
    </row>
    <row r="2274" spans="5:11" x14ac:dyDescent="0.35">
      <c r="E2274" s="4">
        <v>45925</v>
      </c>
      <c r="F2274" s="3">
        <v>2</v>
      </c>
      <c r="G2274" s="3">
        <v>100</v>
      </c>
      <c r="H2274" s="7" t="s">
        <v>90</v>
      </c>
      <c r="I2274" s="5">
        <f>VLOOKUP(H2274,Tabela1[],2,FALSE)*G2274</f>
        <v>0</v>
      </c>
      <c r="J2274" s="6" t="str">
        <f>IFERROR(G2274/VLOOKUP(H2274,Tabela1[],3,FALSE),"")</f>
        <v/>
      </c>
      <c r="K2274" s="11" cm="1">
        <f t="array" ref="K2274">VLOOKUP(MAX(_xlfn._xlws.FILTER(Tabela3[data],Tabela3[data]&lt;=Tabela2[[#This Row],[data]])),Tabela3[],2,FALSE)</f>
        <v>12.6</v>
      </c>
    </row>
    <row r="2275" spans="5:11" x14ac:dyDescent="0.35">
      <c r="E2275" s="4">
        <v>45925</v>
      </c>
      <c r="F2275" s="3">
        <v>2</v>
      </c>
      <c r="G2275" s="3">
        <v>12</v>
      </c>
      <c r="H2275" s="7" t="s">
        <v>122</v>
      </c>
      <c r="I2275" s="5">
        <f>VLOOKUP(H2275,Tabela1[],2,FALSE)*G2275</f>
        <v>0</v>
      </c>
      <c r="J2275" s="6" t="str">
        <f>IFERROR(G2275/VLOOKUP(H2275,Tabela1[],3,FALSE),"")</f>
        <v/>
      </c>
      <c r="K2275" s="11" cm="1">
        <f t="array" ref="K2275">VLOOKUP(MAX(_xlfn._xlws.FILTER(Tabela3[data],Tabela3[data]&lt;=Tabela2[[#This Row],[data]])),Tabela3[],2,FALSE)</f>
        <v>12.6</v>
      </c>
    </row>
    <row r="2276" spans="5:11" x14ac:dyDescent="0.35">
      <c r="E2276" s="4">
        <v>45925</v>
      </c>
      <c r="F2276" s="3">
        <v>3</v>
      </c>
      <c r="G2276" s="3">
        <v>80</v>
      </c>
      <c r="H2276" s="7" t="s">
        <v>65</v>
      </c>
      <c r="I2276" s="5">
        <f>VLOOKUP(H2276,Tabela1[],2,FALSE)*G2276</f>
        <v>0</v>
      </c>
      <c r="J2276" s="6" t="str">
        <f>IFERROR(G2276/VLOOKUP(H2276,Tabela1[],3,FALSE),"")</f>
        <v/>
      </c>
      <c r="K2276" s="11" cm="1">
        <f t="array" ref="K2276">VLOOKUP(MAX(_xlfn._xlws.FILTER(Tabela3[data],Tabela3[data]&lt;=Tabela2[[#This Row],[data]])),Tabela3[],2,FALSE)</f>
        <v>12.6</v>
      </c>
    </row>
    <row r="2277" spans="5:11" x14ac:dyDescent="0.35">
      <c r="E2277" s="4">
        <v>45925</v>
      </c>
      <c r="F2277" s="3">
        <v>3</v>
      </c>
      <c r="G2277" s="3">
        <v>10</v>
      </c>
      <c r="H2277" s="7" t="s">
        <v>66</v>
      </c>
      <c r="I2277" s="5">
        <f>VLOOKUP(H2277,Tabela1[],2,FALSE)*G2277</f>
        <v>0</v>
      </c>
      <c r="J2277" s="6" t="str">
        <f>IFERROR(G2277/VLOOKUP(H2277,Tabela1[],3,FALSE),"")</f>
        <v/>
      </c>
      <c r="K2277" s="11" cm="1">
        <f t="array" ref="K2277">VLOOKUP(MAX(_xlfn._xlws.FILTER(Tabela3[data],Tabela3[data]&lt;=Tabela2[[#This Row],[data]])),Tabela3[],2,FALSE)</f>
        <v>12.6</v>
      </c>
    </row>
    <row r="2278" spans="5:11" x14ac:dyDescent="0.35">
      <c r="E2278" s="4">
        <v>45926</v>
      </c>
      <c r="F2278" s="3">
        <v>1</v>
      </c>
      <c r="G2278" s="3">
        <v>17</v>
      </c>
      <c r="H2278" s="7" t="s">
        <v>66</v>
      </c>
      <c r="I2278" s="5">
        <f>VLOOKUP(H2278,Tabela1[],2,FALSE)*G2278</f>
        <v>0</v>
      </c>
      <c r="J2278" s="6" t="str">
        <f>IFERROR(G2278/VLOOKUP(H2278,Tabela1[],3,FALSE),"")</f>
        <v/>
      </c>
      <c r="K2278" s="11" cm="1">
        <f t="array" ref="K2278">VLOOKUP(MAX(_xlfn._xlws.FILTER(Tabela3[data],Tabela3[data]&lt;=Tabela2[[#This Row],[data]])),Tabela3[],2,FALSE)</f>
        <v>12.6</v>
      </c>
    </row>
    <row r="2279" spans="5:11" x14ac:dyDescent="0.35">
      <c r="E2279" s="4">
        <v>45926</v>
      </c>
      <c r="F2279" s="3">
        <v>2</v>
      </c>
      <c r="G2279" s="3">
        <v>100</v>
      </c>
      <c r="H2279" s="7" t="s">
        <v>118</v>
      </c>
      <c r="I2279" s="5">
        <f>VLOOKUP(H2279,Tabela1[],2,FALSE)*G2279</f>
        <v>0</v>
      </c>
      <c r="J2279" s="6" t="str">
        <f>IFERROR(G2279/VLOOKUP(H2279,Tabela1[],3,FALSE),"")</f>
        <v/>
      </c>
      <c r="K2279" s="11" cm="1">
        <f t="array" ref="K2279">VLOOKUP(MAX(_xlfn._xlws.FILTER(Tabela3[data],Tabela3[data]&lt;=Tabela2[[#This Row],[data]])),Tabela3[],2,FALSE)</f>
        <v>12.6</v>
      </c>
    </row>
    <row r="2280" spans="5:11" x14ac:dyDescent="0.35">
      <c r="E2280" s="4">
        <v>45926</v>
      </c>
      <c r="F2280" s="3">
        <v>2</v>
      </c>
      <c r="G2280" s="3">
        <v>12</v>
      </c>
      <c r="H2280" s="7" t="s">
        <v>122</v>
      </c>
      <c r="I2280" s="5">
        <f>VLOOKUP(H2280,Tabela1[],2,FALSE)*G2280</f>
        <v>0</v>
      </c>
      <c r="J2280" s="6" t="str">
        <f>IFERROR(G2280/VLOOKUP(H2280,Tabela1[],3,FALSE),"")</f>
        <v/>
      </c>
      <c r="K2280" s="11" cm="1">
        <f t="array" ref="K2280">VLOOKUP(MAX(_xlfn._xlws.FILTER(Tabela3[data],Tabela3[data]&lt;=Tabela2[[#This Row],[data]])),Tabela3[],2,FALSE)</f>
        <v>12.6</v>
      </c>
    </row>
    <row r="2281" spans="5:11" x14ac:dyDescent="0.35">
      <c r="E2281" s="4">
        <v>45926</v>
      </c>
      <c r="F2281" s="3">
        <v>3</v>
      </c>
      <c r="G2281" s="3">
        <v>164</v>
      </c>
      <c r="H2281" s="7" t="s">
        <v>65</v>
      </c>
      <c r="I2281" s="5">
        <f>VLOOKUP(H2281,Tabela1[],2,FALSE)*G2281</f>
        <v>0</v>
      </c>
      <c r="J2281" s="6" t="str">
        <f>IFERROR(G2281/VLOOKUP(H2281,Tabela1[],3,FALSE),"")</f>
        <v/>
      </c>
      <c r="K2281" s="11" cm="1">
        <f t="array" ref="K2281">VLOOKUP(MAX(_xlfn._xlws.FILTER(Tabela3[data],Tabela3[data]&lt;=Tabela2[[#This Row],[data]])),Tabela3[],2,FALSE)</f>
        <v>12.6</v>
      </c>
    </row>
    <row r="2282" spans="5:11" x14ac:dyDescent="0.35">
      <c r="E2282" s="4">
        <v>45926</v>
      </c>
      <c r="F2282" s="3">
        <v>3</v>
      </c>
      <c r="G2282" s="3">
        <v>75</v>
      </c>
      <c r="H2282" s="7" t="s">
        <v>89</v>
      </c>
      <c r="I2282" s="5">
        <f>VLOOKUP(H2282,Tabela1[],2,FALSE)*G2282</f>
        <v>0</v>
      </c>
      <c r="J2282" s="6" t="str">
        <f>IFERROR(G2282/VLOOKUP(H2282,Tabela1[],3,FALSE),"")</f>
        <v/>
      </c>
      <c r="K2282" s="11" cm="1">
        <f t="array" ref="K2282">VLOOKUP(MAX(_xlfn._xlws.FILTER(Tabela3[data],Tabela3[data]&lt;=Tabela2[[#This Row],[data]])),Tabela3[],2,FALSE)</f>
        <v>12.6</v>
      </c>
    </row>
    <row r="2283" spans="5:11" x14ac:dyDescent="0.35">
      <c r="E2283" s="4">
        <v>45927</v>
      </c>
      <c r="F2283" s="3">
        <v>1</v>
      </c>
      <c r="G2283" s="3">
        <v>91</v>
      </c>
      <c r="H2283" s="7" t="s">
        <v>89</v>
      </c>
      <c r="I2283" s="5">
        <f>VLOOKUP(H2283,Tabela1[],2,FALSE)*G2283</f>
        <v>0</v>
      </c>
      <c r="J2283" s="6" t="str">
        <f>IFERROR(G2283/VLOOKUP(H2283,Tabela1[],3,FALSE),"")</f>
        <v/>
      </c>
      <c r="K2283" s="11" cm="1">
        <f t="array" ref="K2283">VLOOKUP(MAX(_xlfn._xlws.FILTER(Tabela3[data],Tabela3[data]&lt;=Tabela2[[#This Row],[data]])),Tabela3[],2,FALSE)</f>
        <v>12.6</v>
      </c>
    </row>
    <row r="2284" spans="5:11" x14ac:dyDescent="0.35">
      <c r="E2284" s="4">
        <v>45927</v>
      </c>
      <c r="F2284" s="3">
        <v>2</v>
      </c>
      <c r="G2284" s="3">
        <v>27</v>
      </c>
      <c r="H2284" s="7" t="s">
        <v>90</v>
      </c>
      <c r="I2284" s="5">
        <f>VLOOKUP(H2284,Tabela1[],2,FALSE)*G2284</f>
        <v>0</v>
      </c>
      <c r="J2284" s="6" t="str">
        <f>IFERROR(G2284/VLOOKUP(H2284,Tabela1[],3,FALSE),"")</f>
        <v/>
      </c>
      <c r="K2284" s="11" cm="1">
        <f t="array" ref="K2284">VLOOKUP(MAX(_xlfn._xlws.FILTER(Tabela3[data],Tabela3[data]&lt;=Tabela2[[#This Row],[data]])),Tabela3[],2,FALSE)</f>
        <v>12.6</v>
      </c>
    </row>
    <row r="2285" spans="5:11" x14ac:dyDescent="0.35">
      <c r="E2285" s="4">
        <v>45927</v>
      </c>
      <c r="F2285" s="3">
        <v>2</v>
      </c>
      <c r="G2285" s="3">
        <v>23</v>
      </c>
      <c r="H2285" s="7" t="s">
        <v>118</v>
      </c>
      <c r="I2285" s="5">
        <f>VLOOKUP(H2285,Tabela1[],2,FALSE)*G2285</f>
        <v>0</v>
      </c>
      <c r="J2285" s="6" t="str">
        <f>IFERROR(G2285/VLOOKUP(H2285,Tabela1[],3,FALSE),"")</f>
        <v/>
      </c>
      <c r="K2285" s="11" cm="1">
        <f t="array" ref="K2285">VLOOKUP(MAX(_xlfn._xlws.FILTER(Tabela3[data],Tabela3[data]&lt;=Tabela2[[#This Row],[data]])),Tabela3[],2,FALSE)</f>
        <v>12.6</v>
      </c>
    </row>
    <row r="2286" spans="5:11" x14ac:dyDescent="0.35">
      <c r="E2286" s="4">
        <v>45927</v>
      </c>
      <c r="F2286" s="3">
        <v>2</v>
      </c>
      <c r="G2286" s="3">
        <v>50</v>
      </c>
      <c r="H2286" s="7" t="s">
        <v>123</v>
      </c>
      <c r="I2286" s="5">
        <f>VLOOKUP(H2286,Tabela1[],2,FALSE)*G2286</f>
        <v>0</v>
      </c>
      <c r="J2286" s="6" t="str">
        <f>IFERROR(G2286/VLOOKUP(H2286,Tabela1[],3,FALSE),"")</f>
        <v/>
      </c>
      <c r="K2286" s="11" cm="1">
        <f t="array" ref="K2286">VLOOKUP(MAX(_xlfn._xlws.FILTER(Tabela3[data],Tabela3[data]&lt;=Tabela2[[#This Row],[data]])),Tabela3[],2,FALSE)</f>
        <v>12.6</v>
      </c>
    </row>
    <row r="2287" spans="5:11" x14ac:dyDescent="0.35">
      <c r="E2287" s="4">
        <v>45927</v>
      </c>
      <c r="F2287" s="3">
        <v>2</v>
      </c>
      <c r="G2287" s="3">
        <v>12</v>
      </c>
      <c r="H2287" s="7" t="s">
        <v>124</v>
      </c>
      <c r="I2287" s="5">
        <f>VLOOKUP(H2287,Tabela1[],2,FALSE)*G2287</f>
        <v>0</v>
      </c>
      <c r="J2287" s="6" t="str">
        <f>IFERROR(G2287/VLOOKUP(H2287,Tabela1[],3,FALSE),"")</f>
        <v/>
      </c>
      <c r="K2287" s="11" cm="1">
        <f t="array" ref="K2287">VLOOKUP(MAX(_xlfn._xlws.FILTER(Tabela3[data],Tabela3[data]&lt;=Tabela2[[#This Row],[data]])),Tabela3[],2,FALSE)</f>
        <v>12.6</v>
      </c>
    </row>
    <row r="2288" spans="5:11" x14ac:dyDescent="0.35">
      <c r="E2288" s="4">
        <v>45927</v>
      </c>
      <c r="F2288" s="3">
        <v>3</v>
      </c>
      <c r="G2288" s="3">
        <v>234</v>
      </c>
      <c r="H2288" s="7" t="s">
        <v>89</v>
      </c>
      <c r="I2288" s="5">
        <f>VLOOKUP(H2288,Tabela1[],2,FALSE)*G2288</f>
        <v>0</v>
      </c>
      <c r="J2288" s="6" t="str">
        <f>IFERROR(G2288/VLOOKUP(H2288,Tabela1[],3,FALSE),"")</f>
        <v/>
      </c>
      <c r="K2288" s="11" cm="1">
        <f t="array" ref="K2288">VLOOKUP(MAX(_xlfn._xlws.FILTER(Tabela3[data],Tabela3[data]&lt;=Tabela2[[#This Row],[data]])),Tabela3[],2,FALSE)</f>
        <v>12.6</v>
      </c>
    </row>
    <row r="2289" spans="5:11" x14ac:dyDescent="0.35">
      <c r="E2289" s="4">
        <v>45927</v>
      </c>
      <c r="F2289" s="3">
        <v>3</v>
      </c>
      <c r="G2289" s="3">
        <v>2</v>
      </c>
      <c r="H2289" s="7" t="s">
        <v>124</v>
      </c>
      <c r="I2289" s="5">
        <f>VLOOKUP(H2289,Tabela1[],2,FALSE)*G2289</f>
        <v>0</v>
      </c>
      <c r="J2289" s="6" t="str">
        <f>IFERROR(G2289/VLOOKUP(H2289,Tabela1[],3,FALSE),"")</f>
        <v/>
      </c>
      <c r="K2289" s="11" cm="1">
        <f t="array" ref="K2289">VLOOKUP(MAX(_xlfn._xlws.FILTER(Tabela3[data],Tabela3[data]&lt;=Tabela2[[#This Row],[data]])),Tabela3[],2,FALSE)</f>
        <v>12.6</v>
      </c>
    </row>
    <row r="2290" spans="5:11" x14ac:dyDescent="0.35">
      <c r="E2290" s="4">
        <v>45927</v>
      </c>
      <c r="F2290" s="3">
        <v>3</v>
      </c>
      <c r="G2290" s="3">
        <v>36</v>
      </c>
      <c r="H2290" s="7" t="s">
        <v>125</v>
      </c>
      <c r="I2290" s="5">
        <f>VLOOKUP(H2290,Tabela1[],2,FALSE)*G2290</f>
        <v>0</v>
      </c>
      <c r="J2290" s="6" t="str">
        <f>IFERROR(G2290/VLOOKUP(H2290,Tabela1[],3,FALSE),"")</f>
        <v/>
      </c>
      <c r="K2290" s="11" cm="1">
        <f t="array" ref="K2290">VLOOKUP(MAX(_xlfn._xlws.FILTER(Tabela3[data],Tabela3[data]&lt;=Tabela2[[#This Row],[data]])),Tabela3[],2,FALSE)</f>
        <v>12.6</v>
      </c>
    </row>
    <row r="2291" spans="5:11" x14ac:dyDescent="0.35">
      <c r="E2291" s="4">
        <v>45927</v>
      </c>
      <c r="F2291" s="3">
        <v>3</v>
      </c>
      <c r="G2291" s="3">
        <v>4</v>
      </c>
      <c r="H2291" s="7" t="s">
        <v>98</v>
      </c>
      <c r="I2291" s="5">
        <f>VLOOKUP(H2291,Tabela1[],2,FALSE)*G2291</f>
        <v>0</v>
      </c>
      <c r="J2291" s="6" t="str">
        <f>IFERROR(G2291/VLOOKUP(H2291,Tabela1[],3,FALSE),"")</f>
        <v/>
      </c>
      <c r="K2291" s="11" cm="1">
        <f t="array" ref="K2291">VLOOKUP(MAX(_xlfn._xlws.FILTER(Tabela3[data],Tabela3[data]&lt;=Tabela2[[#This Row],[data]])),Tabela3[],2,FALSE)</f>
        <v>12.6</v>
      </c>
    </row>
    <row r="2292" spans="5:11" x14ac:dyDescent="0.35">
      <c r="E2292" s="4">
        <v>45928</v>
      </c>
      <c r="F2292" s="3">
        <v>1</v>
      </c>
      <c r="G2292" s="3">
        <v>150</v>
      </c>
      <c r="H2292" s="7" t="s">
        <v>126</v>
      </c>
      <c r="I2292" s="5">
        <f>VLOOKUP(H2292,Tabela1[],2,FALSE)*G2292</f>
        <v>0</v>
      </c>
      <c r="J2292" s="6" t="str">
        <f>IFERROR(G2292/VLOOKUP(H2292,Tabela1[],3,FALSE),"")</f>
        <v/>
      </c>
      <c r="K2292" s="11" cm="1">
        <f t="array" ref="K2292">VLOOKUP(MAX(_xlfn._xlws.FILTER(Tabela3[data],Tabela3[data]&lt;=Tabela2[[#This Row],[data]])),Tabela3[],2,FALSE)</f>
        <v>12.6</v>
      </c>
    </row>
    <row r="2293" spans="5:11" x14ac:dyDescent="0.35">
      <c r="E2293" s="4">
        <v>45928</v>
      </c>
      <c r="F2293" s="3">
        <v>1</v>
      </c>
      <c r="G2293" s="3">
        <v>2</v>
      </c>
      <c r="H2293" s="7" t="s">
        <v>124</v>
      </c>
      <c r="I2293" s="5">
        <f>VLOOKUP(H2293,Tabela1[],2,FALSE)*G2293</f>
        <v>0</v>
      </c>
      <c r="J2293" s="6" t="str">
        <f>IFERROR(G2293/VLOOKUP(H2293,Tabela1[],3,FALSE),"")</f>
        <v/>
      </c>
      <c r="K2293" s="11" cm="1">
        <f t="array" ref="K2293">VLOOKUP(MAX(_xlfn._xlws.FILTER(Tabela3[data],Tabela3[data]&lt;=Tabela2[[#This Row],[data]])),Tabela3[],2,FALSE)</f>
        <v>12.6</v>
      </c>
    </row>
    <row r="2294" spans="5:11" x14ac:dyDescent="0.35">
      <c r="E2294" s="4">
        <v>45928</v>
      </c>
      <c r="F2294" s="3">
        <v>2</v>
      </c>
      <c r="G2294" s="3">
        <v>50</v>
      </c>
      <c r="H2294" s="7" t="s">
        <v>115</v>
      </c>
      <c r="I2294" s="5">
        <f>VLOOKUP(H2294,Tabela1[],2,FALSE)*G2294</f>
        <v>0</v>
      </c>
      <c r="J2294" s="6" t="str">
        <f>IFERROR(G2294/VLOOKUP(H2294,Tabela1[],3,FALSE),"")</f>
        <v/>
      </c>
      <c r="K2294" s="11" cm="1">
        <f t="array" ref="K2294">VLOOKUP(MAX(_xlfn._xlws.FILTER(Tabela3[data],Tabela3[data]&lt;=Tabela2[[#This Row],[data]])),Tabela3[],2,FALSE)</f>
        <v>12.6</v>
      </c>
    </row>
    <row r="2295" spans="5:11" x14ac:dyDescent="0.35">
      <c r="E2295" s="4">
        <v>45928</v>
      </c>
      <c r="F2295" s="3">
        <v>2</v>
      </c>
      <c r="G2295" s="3">
        <v>50</v>
      </c>
      <c r="H2295" s="7" t="s">
        <v>123</v>
      </c>
      <c r="I2295" s="5">
        <f>VLOOKUP(H2295,Tabela1[],2,FALSE)*G2295</f>
        <v>0</v>
      </c>
      <c r="J2295" s="6" t="str">
        <f>IFERROR(G2295/VLOOKUP(H2295,Tabela1[],3,FALSE),"")</f>
        <v/>
      </c>
      <c r="K2295" s="11" cm="1">
        <f t="array" ref="K2295">VLOOKUP(MAX(_xlfn._xlws.FILTER(Tabela3[data],Tabela3[data]&lt;=Tabela2[[#This Row],[data]])),Tabela3[],2,FALSE)</f>
        <v>12.6</v>
      </c>
    </row>
    <row r="2296" spans="5:11" x14ac:dyDescent="0.35">
      <c r="E2296" s="4">
        <v>45928</v>
      </c>
      <c r="F2296" s="3">
        <v>3</v>
      </c>
      <c r="G2296" s="3">
        <v>48</v>
      </c>
      <c r="H2296" s="7" t="s">
        <v>72</v>
      </c>
      <c r="I2296" s="5">
        <f>VLOOKUP(H2296,Tabela1[],2,FALSE)*G2296</f>
        <v>0</v>
      </c>
      <c r="J2296" s="6" t="str">
        <f>IFERROR(G2296/VLOOKUP(H2296,Tabela1[],3,FALSE),"")</f>
        <v/>
      </c>
      <c r="K2296" s="11" cm="1">
        <f t="array" ref="K2296">VLOOKUP(MAX(_xlfn._xlws.FILTER(Tabela3[data],Tabela3[data]&lt;=Tabela2[[#This Row],[data]])),Tabela3[],2,FALSE)</f>
        <v>12.6</v>
      </c>
    </row>
    <row r="2297" spans="5:11" x14ac:dyDescent="0.35">
      <c r="E2297" s="4">
        <v>45929</v>
      </c>
      <c r="F2297" s="3">
        <v>1</v>
      </c>
      <c r="G2297" s="3">
        <v>150</v>
      </c>
      <c r="H2297" s="7" t="s">
        <v>126</v>
      </c>
      <c r="I2297" s="5">
        <f>VLOOKUP(H2297,Tabela1[],2,FALSE)*G2297</f>
        <v>0</v>
      </c>
      <c r="J2297" s="6" t="str">
        <f>IFERROR(G2297/VLOOKUP(H2297,Tabela1[],3,FALSE),"")</f>
        <v/>
      </c>
      <c r="K2297" s="11" cm="1">
        <f t="array" ref="K2297">VLOOKUP(MAX(_xlfn._xlws.FILTER(Tabela3[data],Tabela3[data]&lt;=Tabela2[[#This Row],[data]])),Tabela3[],2,FALSE)</f>
        <v>12.6</v>
      </c>
    </row>
    <row r="2298" spans="5:11" x14ac:dyDescent="0.35">
      <c r="E2298" s="4">
        <v>45929</v>
      </c>
      <c r="F2298" s="3">
        <v>2</v>
      </c>
      <c r="G2298" s="3">
        <v>6</v>
      </c>
      <c r="H2298" s="7" t="s">
        <v>124</v>
      </c>
      <c r="I2298" s="5">
        <f>VLOOKUP(H2298,Tabela1[],2,FALSE)*G2298</f>
        <v>0</v>
      </c>
      <c r="J2298" s="6" t="str">
        <f>IFERROR(G2298/VLOOKUP(H2298,Tabela1[],3,FALSE),"")</f>
        <v/>
      </c>
      <c r="K2298" s="11" cm="1">
        <f t="array" ref="K2298">VLOOKUP(MAX(_xlfn._xlws.FILTER(Tabela3[data],Tabela3[data]&lt;=Tabela2[[#This Row],[data]])),Tabela3[],2,FALSE)</f>
        <v>12.6</v>
      </c>
    </row>
    <row r="2299" spans="5:11" x14ac:dyDescent="0.35">
      <c r="E2299" s="4">
        <v>45929</v>
      </c>
      <c r="F2299" s="3">
        <v>2</v>
      </c>
      <c r="G2299" s="3">
        <v>62</v>
      </c>
      <c r="H2299" s="7" t="s">
        <v>115</v>
      </c>
      <c r="I2299" s="5">
        <f>VLOOKUP(H2299,Tabela1[],2,FALSE)*G2299</f>
        <v>0</v>
      </c>
      <c r="J2299" s="6" t="str">
        <f>IFERROR(G2299/VLOOKUP(H2299,Tabela1[],3,FALSE),"")</f>
        <v/>
      </c>
      <c r="K2299" s="11" cm="1">
        <f t="array" ref="K2299">VLOOKUP(MAX(_xlfn._xlws.FILTER(Tabela3[data],Tabela3[data]&lt;=Tabela2[[#This Row],[data]])),Tabela3[],2,FALSE)</f>
        <v>12.6</v>
      </c>
    </row>
    <row r="2300" spans="5:11" x14ac:dyDescent="0.35">
      <c r="E2300" s="4">
        <v>45929</v>
      </c>
      <c r="F2300" s="3">
        <v>3</v>
      </c>
      <c r="G2300" s="3">
        <v>250</v>
      </c>
      <c r="H2300" s="7" t="s">
        <v>72</v>
      </c>
      <c r="I2300" s="5">
        <f>VLOOKUP(H2300,Tabela1[],2,FALSE)*G2300</f>
        <v>0</v>
      </c>
      <c r="J2300" s="6" t="str">
        <f>IFERROR(G2300/VLOOKUP(H2300,Tabela1[],3,FALSE),"")</f>
        <v/>
      </c>
      <c r="K2300" s="11" cm="1">
        <f t="array" ref="K2300">VLOOKUP(MAX(_xlfn._xlws.FILTER(Tabela3[data],Tabela3[data]&lt;=Tabela2[[#This Row],[data]])),Tabela3[],2,FALSE)</f>
        <v>12.6</v>
      </c>
    </row>
    <row r="2301" spans="5:11" x14ac:dyDescent="0.35">
      <c r="E2301" s="4">
        <v>45929</v>
      </c>
      <c r="F2301" s="3">
        <v>3</v>
      </c>
      <c r="G2301" s="3">
        <v>4</v>
      </c>
      <c r="H2301" s="7" t="s">
        <v>98</v>
      </c>
      <c r="I2301" s="5">
        <f>VLOOKUP(H2301,Tabela1[],2,FALSE)*G2301</f>
        <v>0</v>
      </c>
      <c r="J2301" s="6" t="str">
        <f>IFERROR(G2301/VLOOKUP(H2301,Tabela1[],3,FALSE),"")</f>
        <v/>
      </c>
      <c r="K2301" s="11" cm="1">
        <f t="array" ref="K2301">VLOOKUP(MAX(_xlfn._xlws.FILTER(Tabela3[data],Tabela3[data]&lt;=Tabela2[[#This Row],[data]])),Tabela3[],2,FALSE)</f>
        <v>12.6</v>
      </c>
    </row>
    <row r="2302" spans="5:11" x14ac:dyDescent="0.35">
      <c r="E2302" s="4">
        <v>45929</v>
      </c>
      <c r="F2302" s="3">
        <v>3</v>
      </c>
      <c r="G2302" s="3">
        <v>36</v>
      </c>
      <c r="H2302" s="7" t="s">
        <v>125</v>
      </c>
      <c r="I2302" s="5">
        <f>VLOOKUP(H2302,Tabela1[],2,FALSE)*G2302</f>
        <v>0</v>
      </c>
      <c r="J2302" s="6" t="str">
        <f>IFERROR(G2302/VLOOKUP(H2302,Tabela1[],3,FALSE),"")</f>
        <v/>
      </c>
      <c r="K2302" s="11" cm="1">
        <f t="array" ref="K2302">VLOOKUP(MAX(_xlfn._xlws.FILTER(Tabela3[data],Tabela3[data]&lt;=Tabela2[[#This Row],[data]])),Tabela3[],2,FALSE)</f>
        <v>12.6</v>
      </c>
    </row>
    <row r="2303" spans="5:11" x14ac:dyDescent="0.35">
      <c r="E2303" s="4">
        <v>45930</v>
      </c>
      <c r="F2303" s="3">
        <v>1</v>
      </c>
      <c r="G2303" s="3">
        <v>100</v>
      </c>
      <c r="H2303" s="7" t="s">
        <v>126</v>
      </c>
      <c r="I2303" s="5">
        <f>VLOOKUP(H2303,Tabela1[],2,FALSE)*G2303</f>
        <v>0</v>
      </c>
      <c r="J2303" s="6" t="str">
        <f>IFERROR(G2303/VLOOKUP(H2303,Tabela1[],3,FALSE),"")</f>
        <v/>
      </c>
      <c r="K2303" s="11" cm="1">
        <f t="array" ref="K2303">VLOOKUP(MAX(_xlfn._xlws.FILTER(Tabela3[data],Tabela3[data]&lt;=Tabela2[[#This Row],[data]])),Tabela3[],2,FALSE)</f>
        <v>12.6</v>
      </c>
    </row>
    <row r="2304" spans="5:11" x14ac:dyDescent="0.35">
      <c r="E2304" s="4">
        <v>45930</v>
      </c>
      <c r="F2304" s="3">
        <v>1</v>
      </c>
      <c r="G2304" s="3">
        <v>30</v>
      </c>
      <c r="H2304" s="7" t="s">
        <v>73</v>
      </c>
      <c r="I2304" s="5">
        <f>VLOOKUP(H2304,Tabela1[],2,FALSE)*G2304</f>
        <v>0</v>
      </c>
      <c r="J2304" s="6" t="str">
        <f>IFERROR(G2304/VLOOKUP(H2304,Tabela1[],3,FALSE),"")</f>
        <v/>
      </c>
      <c r="K2304" s="11" cm="1">
        <f t="array" ref="K2304">VLOOKUP(MAX(_xlfn._xlws.FILTER(Tabela3[data],Tabela3[data]&lt;=Tabela2[[#This Row],[data]])),Tabela3[],2,FALSE)</f>
        <v>12.6</v>
      </c>
    </row>
    <row r="2305" spans="5:11" x14ac:dyDescent="0.35">
      <c r="E2305" s="4">
        <v>45930</v>
      </c>
      <c r="F2305" s="3">
        <v>2</v>
      </c>
      <c r="G2305" s="3">
        <v>50</v>
      </c>
      <c r="H2305" s="7" t="s">
        <v>118</v>
      </c>
      <c r="I2305" s="5">
        <f>VLOOKUP(H2305,Tabela1[],2,FALSE)*G2305</f>
        <v>0</v>
      </c>
      <c r="J2305" s="6" t="str">
        <f>IFERROR(G2305/VLOOKUP(H2305,Tabela1[],3,FALSE),"")</f>
        <v/>
      </c>
      <c r="K2305" s="11" cm="1">
        <f t="array" ref="K2305">VLOOKUP(MAX(_xlfn._xlws.FILTER(Tabela3[data],Tabela3[data]&lt;=Tabela2[[#This Row],[data]])),Tabela3[],2,FALSE)</f>
        <v>12.6</v>
      </c>
    </row>
    <row r="2306" spans="5:11" x14ac:dyDescent="0.35">
      <c r="E2306" s="4">
        <v>45930</v>
      </c>
      <c r="F2306" s="3">
        <v>2</v>
      </c>
      <c r="G2306" s="3">
        <v>50</v>
      </c>
      <c r="H2306" s="7" t="s">
        <v>123</v>
      </c>
      <c r="I2306" s="5">
        <f>VLOOKUP(H2306,Tabela1[],2,FALSE)*G2306</f>
        <v>0</v>
      </c>
      <c r="J2306" s="6" t="str">
        <f>IFERROR(G2306/VLOOKUP(H2306,Tabela1[],3,FALSE),"")</f>
        <v/>
      </c>
      <c r="K2306" s="11" cm="1">
        <f t="array" ref="K2306">VLOOKUP(MAX(_xlfn._xlws.FILTER(Tabela3[data],Tabela3[data]&lt;=Tabela2[[#This Row],[data]])),Tabela3[],2,FALSE)</f>
        <v>12.6</v>
      </c>
    </row>
    <row r="2307" spans="5:11" x14ac:dyDescent="0.35">
      <c r="E2307" s="4">
        <v>45930</v>
      </c>
      <c r="F2307" s="3">
        <v>2</v>
      </c>
      <c r="G2307" s="3">
        <v>12</v>
      </c>
      <c r="H2307" s="7" t="s">
        <v>124</v>
      </c>
      <c r="I2307" s="5">
        <f>VLOOKUP(H2307,Tabela1[],2,FALSE)*G2307</f>
        <v>0</v>
      </c>
      <c r="J2307" s="6" t="str">
        <f>IFERROR(G2307/VLOOKUP(H2307,Tabela1[],3,FALSE),"")</f>
        <v/>
      </c>
      <c r="K2307" s="11" cm="1">
        <f t="array" ref="K2307">VLOOKUP(MAX(_xlfn._xlws.FILTER(Tabela3[data],Tabela3[data]&lt;=Tabela2[[#This Row],[data]])),Tabela3[],2,FALSE)</f>
        <v>12.6</v>
      </c>
    </row>
    <row r="2308" spans="5:11" x14ac:dyDescent="0.35">
      <c r="E2308" s="4">
        <v>45930</v>
      </c>
      <c r="F2308" s="3">
        <v>3</v>
      </c>
      <c r="G2308" s="3">
        <v>105</v>
      </c>
      <c r="H2308" s="7" t="s">
        <v>72</v>
      </c>
      <c r="I2308" s="5">
        <f>VLOOKUP(H2308,Tabela1[],2,FALSE)*G2308</f>
        <v>0</v>
      </c>
      <c r="J2308" s="6" t="str">
        <f>IFERROR(G2308/VLOOKUP(H2308,Tabela1[],3,FALSE),"")</f>
        <v/>
      </c>
      <c r="K2308" s="11" cm="1">
        <f t="array" ref="K2308">VLOOKUP(MAX(_xlfn._xlws.FILTER(Tabela3[data],Tabela3[data]&lt;=Tabela2[[#This Row],[data]])),Tabela3[],2,FALSE)</f>
        <v>12.6</v>
      </c>
    </row>
    <row r="2309" spans="5:11" x14ac:dyDescent="0.35">
      <c r="E2309" s="4">
        <v>45930</v>
      </c>
      <c r="F2309" s="3">
        <v>3</v>
      </c>
      <c r="G2309" s="3">
        <v>120</v>
      </c>
      <c r="H2309" s="7" t="s">
        <v>33</v>
      </c>
      <c r="I2309" s="5">
        <f>VLOOKUP(H2309,Tabela1[],2,FALSE)*G2309</f>
        <v>0</v>
      </c>
      <c r="J2309" s="6" t="str">
        <f>IFERROR(G2309/VLOOKUP(H2309,Tabela1[],3,FALSE),"")</f>
        <v/>
      </c>
      <c r="K2309" s="11" cm="1">
        <f t="array" ref="K2309">VLOOKUP(MAX(_xlfn._xlws.FILTER(Tabela3[data],Tabela3[data]&lt;=Tabela2[[#This Row],[data]])),Tabela3[],2,FALSE)</f>
        <v>12.6</v>
      </c>
    </row>
    <row r="2310" spans="5:11" x14ac:dyDescent="0.35">
      <c r="E2310" s="4">
        <v>45930</v>
      </c>
      <c r="F2310" s="3">
        <v>3</v>
      </c>
      <c r="G2310" s="3">
        <v>64</v>
      </c>
      <c r="H2310" s="7" t="s">
        <v>73</v>
      </c>
      <c r="I2310" s="5">
        <f>VLOOKUP(H2310,Tabela1[],2,FALSE)*G2310</f>
        <v>0</v>
      </c>
      <c r="J2310" s="6" t="str">
        <f>IFERROR(G2310/VLOOKUP(H2310,Tabela1[],3,FALSE),"")</f>
        <v/>
      </c>
      <c r="K2310" s="11" cm="1">
        <f t="array" ref="K2310">VLOOKUP(MAX(_xlfn._xlws.FILTER(Tabela3[data],Tabela3[data]&lt;=Tabela2[[#This Row],[data]])),Tabela3[],2,FALSE)</f>
        <v>12.6</v>
      </c>
    </row>
    <row r="2311" spans="5:11" x14ac:dyDescent="0.35">
      <c r="E2311" s="4">
        <v>45930</v>
      </c>
      <c r="F2311" s="3">
        <v>3</v>
      </c>
      <c r="G2311" s="3">
        <v>4</v>
      </c>
      <c r="H2311" s="7" t="s">
        <v>98</v>
      </c>
      <c r="I2311" s="5">
        <f>VLOOKUP(H2311,Tabela1[],2,FALSE)*G2311</f>
        <v>0</v>
      </c>
      <c r="J2311" s="6" t="str">
        <f>IFERROR(G2311/VLOOKUP(H2311,Tabela1[],3,FALSE),"")</f>
        <v/>
      </c>
      <c r="K2311" s="11" cm="1">
        <f t="array" ref="K2311">VLOOKUP(MAX(_xlfn._xlws.FILTER(Tabela3[data],Tabela3[data]&lt;=Tabela2[[#This Row],[data]])),Tabela3[],2,FALSE)</f>
        <v>12.6</v>
      </c>
    </row>
    <row r="2312" spans="5:11" x14ac:dyDescent="0.35">
      <c r="E2312" s="4">
        <v>45931</v>
      </c>
      <c r="F2312" s="3">
        <v>1</v>
      </c>
      <c r="G2312" s="3">
        <v>100</v>
      </c>
      <c r="H2312" s="7" t="s">
        <v>127</v>
      </c>
      <c r="I2312" s="5">
        <f>VLOOKUP(H2312,Tabela1[],2,FALSE)*G2312</f>
        <v>0</v>
      </c>
      <c r="J2312" s="6" t="str">
        <f>IFERROR(G2312/VLOOKUP(H2312,Tabela1[],3,FALSE),"")</f>
        <v/>
      </c>
      <c r="K2312" s="11" cm="1">
        <f t="array" ref="K2312">VLOOKUP(MAX(_xlfn._xlws.FILTER(Tabela3[data],Tabela3[data]&lt;=Tabela2[[#This Row],[data]])),Tabela3[],2,FALSE)</f>
        <v>12.6</v>
      </c>
    </row>
    <row r="2313" spans="5:11" x14ac:dyDescent="0.35">
      <c r="E2313" s="4">
        <v>45931</v>
      </c>
      <c r="F2313" s="3">
        <v>2</v>
      </c>
      <c r="G2313" s="3">
        <v>100</v>
      </c>
      <c r="H2313" s="7" t="s">
        <v>123</v>
      </c>
      <c r="I2313" s="5">
        <f>VLOOKUP(H2313,Tabela1[],2,FALSE)*G2313</f>
        <v>0</v>
      </c>
      <c r="J2313" s="6" t="str">
        <f>IFERROR(G2313/VLOOKUP(H2313,Tabela1[],3,FALSE),"")</f>
        <v/>
      </c>
      <c r="K2313" s="11" cm="1">
        <f t="array" ref="K2313">VLOOKUP(MAX(_xlfn._xlws.FILTER(Tabela3[data],Tabela3[data]&lt;=Tabela2[[#This Row],[data]])),Tabela3[],2,FALSE)</f>
        <v>12.6</v>
      </c>
    </row>
    <row r="2314" spans="5:11" x14ac:dyDescent="0.35">
      <c r="E2314" s="4">
        <v>45931</v>
      </c>
      <c r="F2314" s="3">
        <v>2</v>
      </c>
      <c r="G2314" s="3">
        <v>12</v>
      </c>
      <c r="H2314" s="7" t="s">
        <v>124</v>
      </c>
      <c r="I2314" s="5">
        <f>VLOOKUP(H2314,Tabela1[],2,FALSE)*G2314</f>
        <v>0</v>
      </c>
      <c r="J2314" s="6" t="str">
        <f>IFERROR(G2314/VLOOKUP(H2314,Tabela1[],3,FALSE),"")</f>
        <v/>
      </c>
      <c r="K2314" s="11" cm="1">
        <f t="array" ref="K2314">VLOOKUP(MAX(_xlfn._xlws.FILTER(Tabela3[data],Tabela3[data]&lt;=Tabela2[[#This Row],[data]])),Tabela3[],2,FALSE)</f>
        <v>12.6</v>
      </c>
    </row>
    <row r="2315" spans="5:11" x14ac:dyDescent="0.35">
      <c r="E2315" s="4">
        <v>45931</v>
      </c>
      <c r="F2315" s="3">
        <v>3</v>
      </c>
      <c r="G2315" s="3">
        <v>200</v>
      </c>
      <c r="H2315" s="7" t="s">
        <v>33</v>
      </c>
      <c r="I2315" s="5">
        <f>VLOOKUP(H2315,Tabela1[],2,FALSE)*G2315</f>
        <v>0</v>
      </c>
      <c r="J2315" s="6" t="str">
        <f>IFERROR(G2315/VLOOKUP(H2315,Tabela1[],3,FALSE),"")</f>
        <v/>
      </c>
      <c r="K2315" s="11" cm="1">
        <f t="array" ref="K2315">VLOOKUP(MAX(_xlfn._xlws.FILTER(Tabela3[data],Tabela3[data]&lt;=Tabela2[[#This Row],[data]])),Tabela3[],2,FALSE)</f>
        <v>12.6</v>
      </c>
    </row>
    <row r="2316" spans="5:11" x14ac:dyDescent="0.35">
      <c r="E2316" s="4">
        <v>45931</v>
      </c>
      <c r="F2316" s="3">
        <v>3</v>
      </c>
      <c r="G2316" s="3">
        <v>36</v>
      </c>
      <c r="H2316" s="7" t="s">
        <v>125</v>
      </c>
      <c r="I2316" s="5">
        <f>VLOOKUP(H2316,Tabela1[],2,FALSE)*G2316</f>
        <v>0</v>
      </c>
      <c r="J2316" s="6" t="str">
        <f>IFERROR(G2316/VLOOKUP(H2316,Tabela1[],3,FALSE),"")</f>
        <v/>
      </c>
      <c r="K2316" s="11" cm="1">
        <f t="array" ref="K2316">VLOOKUP(MAX(_xlfn._xlws.FILTER(Tabela3[data],Tabela3[data]&lt;=Tabela2[[#This Row],[data]])),Tabela3[],2,FALSE)</f>
        <v>12.6</v>
      </c>
    </row>
    <row r="2317" spans="5:11" x14ac:dyDescent="0.35">
      <c r="E2317" s="4">
        <v>45932</v>
      </c>
      <c r="F2317" s="3">
        <v>1</v>
      </c>
      <c r="G2317" s="3">
        <v>150</v>
      </c>
      <c r="H2317" s="7" t="s">
        <v>127</v>
      </c>
      <c r="I2317" s="5">
        <f>VLOOKUP(H2317,Tabela1[],2,FALSE)*G2317</f>
        <v>0</v>
      </c>
      <c r="J2317" s="6" t="str">
        <f>IFERROR(G2317/VLOOKUP(H2317,Tabela1[],3,FALSE),"")</f>
        <v/>
      </c>
      <c r="K2317" s="11" cm="1">
        <f t="array" ref="K2317">VLOOKUP(MAX(_xlfn._xlws.FILTER(Tabela3[data],Tabela3[data]&lt;=Tabela2[[#This Row],[data]])),Tabela3[],2,FALSE)</f>
        <v>12.6</v>
      </c>
    </row>
    <row r="2318" spans="5:11" x14ac:dyDescent="0.35">
      <c r="E2318" s="4">
        <v>45932</v>
      </c>
      <c r="F2318" s="3">
        <v>1</v>
      </c>
      <c r="G2318" s="3">
        <v>6</v>
      </c>
      <c r="H2318" s="7" t="s">
        <v>124</v>
      </c>
      <c r="I2318" s="5">
        <f>VLOOKUP(H2318,Tabela1[],2,FALSE)*G2318</f>
        <v>0</v>
      </c>
      <c r="J2318" s="6" t="str">
        <f>IFERROR(G2318/VLOOKUP(H2318,Tabela1[],3,FALSE),"")</f>
        <v/>
      </c>
      <c r="K2318" s="11" cm="1">
        <f t="array" ref="K2318">VLOOKUP(MAX(_xlfn._xlws.FILTER(Tabela3[data],Tabela3[data]&lt;=Tabela2[[#This Row],[data]])),Tabela3[],2,FALSE)</f>
        <v>12.6</v>
      </c>
    </row>
    <row r="2319" spans="5:11" x14ac:dyDescent="0.35">
      <c r="E2319" s="4">
        <v>45932</v>
      </c>
      <c r="F2319" s="3">
        <v>2</v>
      </c>
      <c r="G2319" s="3">
        <v>36</v>
      </c>
      <c r="H2319" s="7" t="s">
        <v>118</v>
      </c>
      <c r="I2319" s="5">
        <f>VLOOKUP(H2319,Tabela1[],2,FALSE)*G2319</f>
        <v>0</v>
      </c>
      <c r="J2319" s="6" t="str">
        <f>IFERROR(G2319/VLOOKUP(H2319,Tabela1[],3,FALSE),"")</f>
        <v/>
      </c>
      <c r="K2319" s="11" cm="1">
        <f t="array" ref="K2319">VLOOKUP(MAX(_xlfn._xlws.FILTER(Tabela3[data],Tabela3[data]&lt;=Tabela2[[#This Row],[data]])),Tabela3[],2,FALSE)</f>
        <v>12.6</v>
      </c>
    </row>
    <row r="2320" spans="5:11" x14ac:dyDescent="0.35">
      <c r="E2320" s="4">
        <v>45932</v>
      </c>
      <c r="F2320" s="3">
        <v>2</v>
      </c>
      <c r="G2320" s="3">
        <v>64</v>
      </c>
      <c r="H2320" s="7" t="s">
        <v>128</v>
      </c>
      <c r="I2320" s="5">
        <f>VLOOKUP(H2320,Tabela1[],2,FALSE)*G2320</f>
        <v>0</v>
      </c>
      <c r="J2320" s="6" t="str">
        <f>IFERROR(G2320/VLOOKUP(H2320,Tabela1[],3,FALSE),"")</f>
        <v/>
      </c>
      <c r="K2320" s="11" cm="1">
        <f t="array" ref="K2320">VLOOKUP(MAX(_xlfn._xlws.FILTER(Tabela3[data],Tabela3[data]&lt;=Tabela2[[#This Row],[data]])),Tabela3[],2,FALSE)</f>
        <v>12.6</v>
      </c>
    </row>
    <row r="2321" spans="5:11" x14ac:dyDescent="0.35">
      <c r="E2321" s="4">
        <v>45932</v>
      </c>
      <c r="F2321" s="3">
        <v>2</v>
      </c>
      <c r="G2321" s="3">
        <v>6</v>
      </c>
      <c r="H2321" s="7" t="s">
        <v>124</v>
      </c>
      <c r="I2321" s="5">
        <f>VLOOKUP(H2321,Tabela1[],2,FALSE)*G2321</f>
        <v>0</v>
      </c>
      <c r="J2321" s="6" t="str">
        <f>IFERROR(G2321/VLOOKUP(H2321,Tabela1[],3,FALSE),"")</f>
        <v/>
      </c>
      <c r="K2321" s="11" cm="1">
        <f t="array" ref="K2321">VLOOKUP(MAX(_xlfn._xlws.FILTER(Tabela3[data],Tabela3[data]&lt;=Tabela2[[#This Row],[data]])),Tabela3[],2,FALSE)</f>
        <v>12.6</v>
      </c>
    </row>
    <row r="2322" spans="5:11" x14ac:dyDescent="0.35">
      <c r="E2322" s="4">
        <v>45932</v>
      </c>
      <c r="F2322" s="3">
        <v>3</v>
      </c>
      <c r="G2322" s="3">
        <v>170</v>
      </c>
      <c r="H2322" s="7" t="s">
        <v>127</v>
      </c>
      <c r="I2322" s="5">
        <f>VLOOKUP(H2322,Tabela1[],2,FALSE)*G2322</f>
        <v>0</v>
      </c>
      <c r="J2322" s="6" t="str">
        <f>IFERROR(G2322/VLOOKUP(H2322,Tabela1[],3,FALSE),"")</f>
        <v/>
      </c>
      <c r="K2322" s="11" cm="1">
        <f t="array" ref="K2322">VLOOKUP(MAX(_xlfn._xlws.FILTER(Tabela3[data],Tabela3[data]&lt;=Tabela2[[#This Row],[data]])),Tabela3[],2,FALSE)</f>
        <v>12.6</v>
      </c>
    </row>
    <row r="2323" spans="5:11" x14ac:dyDescent="0.35">
      <c r="E2323" s="4">
        <v>45932</v>
      </c>
      <c r="F2323" s="3">
        <v>3</v>
      </c>
      <c r="G2323" s="3">
        <v>86</v>
      </c>
      <c r="H2323" s="7" t="s">
        <v>33</v>
      </c>
      <c r="I2323" s="5">
        <f>VLOOKUP(H2323,Tabela1[],2,FALSE)*G2323</f>
        <v>0</v>
      </c>
      <c r="J2323" s="6" t="str">
        <f>IFERROR(G2323/VLOOKUP(H2323,Tabela1[],3,FALSE),"")</f>
        <v/>
      </c>
      <c r="K2323" s="11" cm="1">
        <f t="array" ref="K2323">VLOOKUP(MAX(_xlfn._xlws.FILTER(Tabela3[data],Tabela3[data]&lt;=Tabela2[[#This Row],[data]])),Tabela3[],2,FALSE)</f>
        <v>12.6</v>
      </c>
    </row>
    <row r="2324" spans="5:11" x14ac:dyDescent="0.35">
      <c r="E2324" s="4">
        <v>45932</v>
      </c>
      <c r="F2324" s="3">
        <v>3</v>
      </c>
      <c r="G2324" s="3">
        <v>25</v>
      </c>
      <c r="H2324" s="7" t="s">
        <v>43</v>
      </c>
      <c r="I2324" s="5">
        <f>VLOOKUP(H2324,Tabela1[],2,FALSE)*G2324</f>
        <v>0</v>
      </c>
      <c r="J2324" s="6" t="str">
        <f>IFERROR(G2324/VLOOKUP(H2324,Tabela1[],3,FALSE),"")</f>
        <v/>
      </c>
      <c r="K2324" s="11" cm="1">
        <f t="array" ref="K2324">VLOOKUP(MAX(_xlfn._xlws.FILTER(Tabela3[data],Tabela3[data]&lt;=Tabela2[[#This Row],[data]])),Tabela3[],2,FALSE)</f>
        <v>12.6</v>
      </c>
    </row>
    <row r="2325" spans="5:11" x14ac:dyDescent="0.35">
      <c r="E2325" s="4">
        <v>45933</v>
      </c>
      <c r="F2325" s="3">
        <v>1</v>
      </c>
      <c r="G2325" s="3">
        <v>150</v>
      </c>
      <c r="H2325" s="7" t="s">
        <v>129</v>
      </c>
      <c r="I2325" s="5">
        <f>VLOOKUP(H2325,Tabela1[],2,FALSE)*G2325</f>
        <v>0</v>
      </c>
      <c r="J2325" s="6" t="str">
        <f>IFERROR(G2325/VLOOKUP(H2325,Tabela1[],3,FALSE),"")</f>
        <v/>
      </c>
      <c r="K2325" s="11" cm="1">
        <f t="array" ref="K2325">VLOOKUP(MAX(_xlfn._xlws.FILTER(Tabela3[data],Tabela3[data]&lt;=Tabela2[[#This Row],[data]])),Tabela3[],2,FALSE)</f>
        <v>12.6</v>
      </c>
    </row>
    <row r="2326" spans="5:11" x14ac:dyDescent="0.35">
      <c r="E2326" s="4">
        <v>45933</v>
      </c>
      <c r="F2326" s="3">
        <v>1</v>
      </c>
      <c r="G2326" s="3">
        <v>7</v>
      </c>
      <c r="H2326" s="7" t="s">
        <v>43</v>
      </c>
      <c r="I2326" s="5">
        <f>VLOOKUP(H2326,Tabela1[],2,FALSE)*G2326</f>
        <v>0</v>
      </c>
      <c r="J2326" s="6" t="str">
        <f>IFERROR(G2326/VLOOKUP(H2326,Tabela1[],3,FALSE),"")</f>
        <v/>
      </c>
      <c r="K2326" s="11" cm="1">
        <f t="array" ref="K2326">VLOOKUP(MAX(_xlfn._xlws.FILTER(Tabela3[data],Tabela3[data]&lt;=Tabela2[[#This Row],[data]])),Tabela3[],2,FALSE)</f>
        <v>12.6</v>
      </c>
    </row>
    <row r="2327" spans="5:11" x14ac:dyDescent="0.35">
      <c r="E2327" s="4">
        <v>45933</v>
      </c>
      <c r="F2327" s="3">
        <v>2</v>
      </c>
      <c r="G2327" s="3">
        <v>50</v>
      </c>
      <c r="H2327" s="7" t="s">
        <v>115</v>
      </c>
      <c r="I2327" s="5">
        <f>VLOOKUP(H2327,Tabela1[],2,FALSE)*G2327</f>
        <v>0</v>
      </c>
      <c r="J2327" s="6" t="str">
        <f>IFERROR(G2327/VLOOKUP(H2327,Tabela1[],3,FALSE),"")</f>
        <v/>
      </c>
      <c r="K2327" s="11" cm="1">
        <f t="array" ref="K2327">VLOOKUP(MAX(_xlfn._xlws.FILTER(Tabela3[data],Tabela3[data]&lt;=Tabela2[[#This Row],[data]])),Tabela3[],2,FALSE)</f>
        <v>12.6</v>
      </c>
    </row>
    <row r="2328" spans="5:11" x14ac:dyDescent="0.35">
      <c r="E2328" s="4">
        <v>45933</v>
      </c>
      <c r="F2328" s="3">
        <v>2</v>
      </c>
      <c r="G2328" s="3">
        <v>50</v>
      </c>
      <c r="H2328" s="7" t="s">
        <v>128</v>
      </c>
      <c r="I2328" s="5">
        <f>VLOOKUP(H2328,Tabela1[],2,FALSE)*G2328</f>
        <v>0</v>
      </c>
      <c r="J2328" s="6" t="str">
        <f>IFERROR(G2328/VLOOKUP(H2328,Tabela1[],3,FALSE),"")</f>
        <v/>
      </c>
      <c r="K2328" s="11" cm="1">
        <f t="array" ref="K2328">VLOOKUP(MAX(_xlfn._xlws.FILTER(Tabela3[data],Tabela3[data]&lt;=Tabela2[[#This Row],[data]])),Tabela3[],2,FALSE)</f>
        <v>12.6</v>
      </c>
    </row>
    <row r="2329" spans="5:11" x14ac:dyDescent="0.35">
      <c r="E2329" s="4">
        <v>45933</v>
      </c>
      <c r="F2329" s="3">
        <v>3</v>
      </c>
      <c r="G2329" s="3">
        <v>200</v>
      </c>
      <c r="H2329" s="7" t="s">
        <v>33</v>
      </c>
      <c r="I2329" s="5">
        <f>VLOOKUP(H2329,Tabela1[],2,FALSE)*G2329</f>
        <v>0</v>
      </c>
      <c r="J2329" s="6" t="str">
        <f>IFERROR(G2329/VLOOKUP(H2329,Tabela1[],3,FALSE),"")</f>
        <v/>
      </c>
      <c r="K2329" s="11" cm="1">
        <f t="array" ref="K2329">VLOOKUP(MAX(_xlfn._xlws.FILTER(Tabela3[data],Tabela3[data]&lt;=Tabela2[[#This Row],[data]])),Tabela3[],2,FALSE)</f>
        <v>12.6</v>
      </c>
    </row>
    <row r="2330" spans="5:11" x14ac:dyDescent="0.35">
      <c r="E2330" s="4">
        <v>45933</v>
      </c>
      <c r="F2330" s="3">
        <v>3</v>
      </c>
      <c r="G2330" s="3">
        <v>63</v>
      </c>
      <c r="H2330" s="7" t="s">
        <v>43</v>
      </c>
      <c r="I2330" s="5">
        <f>VLOOKUP(H2330,Tabela1[],2,FALSE)*G2330</f>
        <v>0</v>
      </c>
      <c r="J2330" s="6" t="str">
        <f>IFERROR(G2330/VLOOKUP(H2330,Tabela1[],3,FALSE),"")</f>
        <v/>
      </c>
      <c r="K2330" s="11" cm="1">
        <f t="array" ref="K2330">VLOOKUP(MAX(_xlfn._xlws.FILTER(Tabela3[data],Tabela3[data]&lt;=Tabela2[[#This Row],[data]])),Tabela3[],2,FALSE)</f>
        <v>12.6</v>
      </c>
    </row>
    <row r="2331" spans="5:11" x14ac:dyDescent="0.35">
      <c r="E2331" s="4">
        <v>45933</v>
      </c>
      <c r="F2331" s="3">
        <v>3</v>
      </c>
      <c r="G2331" s="3">
        <v>4</v>
      </c>
      <c r="H2331" s="7" t="s">
        <v>98</v>
      </c>
      <c r="I2331" s="5">
        <f>VLOOKUP(H2331,Tabela1[],2,FALSE)*G2331</f>
        <v>0</v>
      </c>
      <c r="J2331" s="6" t="str">
        <f>IFERROR(G2331/VLOOKUP(H2331,Tabela1[],3,FALSE),"")</f>
        <v/>
      </c>
      <c r="K2331" s="11" cm="1">
        <f t="array" ref="K2331">VLOOKUP(MAX(_xlfn._xlws.FILTER(Tabela3[data],Tabela3[data]&lt;=Tabela2[[#This Row],[data]])),Tabela3[],2,FALSE)</f>
        <v>12.6</v>
      </c>
    </row>
    <row r="2332" spans="5:11" x14ac:dyDescent="0.35">
      <c r="E2332" s="4">
        <v>45934</v>
      </c>
      <c r="F2332" s="3">
        <v>1</v>
      </c>
      <c r="G2332" s="3">
        <v>137</v>
      </c>
      <c r="H2332" s="7" t="s">
        <v>129</v>
      </c>
      <c r="I2332" s="5">
        <f>VLOOKUP(H2332,Tabela1[],2,FALSE)*G2332</f>
        <v>0</v>
      </c>
      <c r="J2332" s="6" t="str">
        <f>IFERROR(G2332/VLOOKUP(H2332,Tabela1[],3,FALSE),"")</f>
        <v/>
      </c>
      <c r="K2332" s="11" cm="1">
        <f t="array" ref="K2332">VLOOKUP(MAX(_xlfn._xlws.FILTER(Tabela3[data],Tabela3[data]&lt;=Tabela2[[#This Row],[data]])),Tabela3[],2,FALSE)</f>
        <v>12.6</v>
      </c>
    </row>
    <row r="2333" spans="5:11" x14ac:dyDescent="0.35">
      <c r="E2333" s="4">
        <v>45934</v>
      </c>
      <c r="F2333" s="3">
        <v>1</v>
      </c>
      <c r="G2333" s="3">
        <v>7</v>
      </c>
      <c r="H2333" s="7" t="s">
        <v>130</v>
      </c>
      <c r="I2333" s="5">
        <f>VLOOKUP(H2333,Tabela1[],2,FALSE)*G2333</f>
        <v>0</v>
      </c>
      <c r="J2333" s="6" t="str">
        <f>IFERROR(G2333/VLOOKUP(H2333,Tabela1[],3,FALSE),"")</f>
        <v/>
      </c>
      <c r="K2333" s="11" cm="1">
        <f t="array" ref="K2333">VLOOKUP(MAX(_xlfn._xlws.FILTER(Tabela3[data],Tabela3[data]&lt;=Tabela2[[#This Row],[data]])),Tabela3[],2,FALSE)</f>
        <v>12.6</v>
      </c>
    </row>
    <row r="2334" spans="5:11" x14ac:dyDescent="0.35">
      <c r="E2334" s="4">
        <v>45934</v>
      </c>
      <c r="F2334" s="3">
        <v>2</v>
      </c>
      <c r="G2334" s="3">
        <v>50</v>
      </c>
      <c r="H2334" s="7" t="s">
        <v>115</v>
      </c>
      <c r="I2334" s="5">
        <f>VLOOKUP(H2334,Tabela1[],2,FALSE)*G2334</f>
        <v>0</v>
      </c>
      <c r="J2334" s="6" t="str">
        <f>IFERROR(G2334/VLOOKUP(H2334,Tabela1[],3,FALSE),"")</f>
        <v/>
      </c>
      <c r="K2334" s="11" cm="1">
        <f t="array" ref="K2334">VLOOKUP(MAX(_xlfn._xlws.FILTER(Tabela3[data],Tabela3[data]&lt;=Tabela2[[#This Row],[data]])),Tabela3[],2,FALSE)</f>
        <v>12.6</v>
      </c>
    </row>
    <row r="2335" spans="5:11" x14ac:dyDescent="0.35">
      <c r="E2335" s="4">
        <v>45934</v>
      </c>
      <c r="F2335" s="3">
        <v>2</v>
      </c>
      <c r="G2335" s="3">
        <v>50</v>
      </c>
      <c r="H2335" s="7" t="s">
        <v>128</v>
      </c>
      <c r="I2335" s="5">
        <f>VLOOKUP(H2335,Tabela1[],2,FALSE)*G2335</f>
        <v>0</v>
      </c>
      <c r="J2335" s="6" t="str">
        <f>IFERROR(G2335/VLOOKUP(H2335,Tabela1[],3,FALSE),"")</f>
        <v/>
      </c>
      <c r="K2335" s="11" cm="1">
        <f t="array" ref="K2335">VLOOKUP(MAX(_xlfn._xlws.FILTER(Tabela3[data],Tabela3[data]&lt;=Tabela2[[#This Row],[data]])),Tabela3[],2,FALSE)</f>
        <v>12.6</v>
      </c>
    </row>
    <row r="2336" spans="5:11" x14ac:dyDescent="0.35">
      <c r="E2336" s="4">
        <v>45934</v>
      </c>
      <c r="F2336" s="3">
        <v>3</v>
      </c>
      <c r="G2336" s="3">
        <v>200</v>
      </c>
      <c r="H2336" s="7" t="s">
        <v>33</v>
      </c>
      <c r="I2336" s="5">
        <f>VLOOKUP(H2336,Tabela1[],2,FALSE)*G2336</f>
        <v>0</v>
      </c>
      <c r="J2336" s="6" t="str">
        <f>IFERROR(G2336/VLOOKUP(H2336,Tabela1[],3,FALSE),"")</f>
        <v/>
      </c>
      <c r="K2336" s="11" cm="1">
        <f t="array" ref="K2336">VLOOKUP(MAX(_xlfn._xlws.FILTER(Tabela3[data],Tabela3[data]&lt;=Tabela2[[#This Row],[data]])),Tabela3[],2,FALSE)</f>
        <v>12.6</v>
      </c>
    </row>
    <row r="2337" spans="5:11" x14ac:dyDescent="0.35">
      <c r="E2337" s="4">
        <v>45934</v>
      </c>
      <c r="F2337" s="3">
        <v>3</v>
      </c>
      <c r="G2337" s="3">
        <v>50</v>
      </c>
      <c r="H2337" s="7" t="s">
        <v>30</v>
      </c>
      <c r="I2337" s="5">
        <f>VLOOKUP(H2337,Tabela1[],2,FALSE)*G2337</f>
        <v>0</v>
      </c>
      <c r="J2337" s="6" t="str">
        <f>IFERROR(G2337/VLOOKUP(H2337,Tabela1[],3,FALSE),"")</f>
        <v/>
      </c>
      <c r="K2337" s="11" cm="1">
        <f t="array" ref="K2337">VLOOKUP(MAX(_xlfn._xlws.FILTER(Tabela3[data],Tabela3[data]&lt;=Tabela2[[#This Row],[data]])),Tabela3[],2,FALSE)</f>
        <v>12.6</v>
      </c>
    </row>
    <row r="2338" spans="5:11" x14ac:dyDescent="0.35">
      <c r="E2338" s="4">
        <v>45934</v>
      </c>
      <c r="F2338" s="3">
        <v>3</v>
      </c>
      <c r="G2338" s="3">
        <v>40</v>
      </c>
      <c r="H2338" s="7" t="s">
        <v>73</v>
      </c>
      <c r="I2338" s="5">
        <f>VLOOKUP(H2338,Tabela1[],2,FALSE)*G2338</f>
        <v>0</v>
      </c>
      <c r="J2338" s="6" t="str">
        <f>IFERROR(G2338/VLOOKUP(H2338,Tabela1[],3,FALSE),"")</f>
        <v/>
      </c>
      <c r="K2338" s="11" cm="1">
        <f t="array" ref="K2338">VLOOKUP(MAX(_xlfn._xlws.FILTER(Tabela3[data],Tabela3[data]&lt;=Tabela2[[#This Row],[data]])),Tabela3[],2,FALSE)</f>
        <v>12.6</v>
      </c>
    </row>
    <row r="2339" spans="5:11" x14ac:dyDescent="0.35">
      <c r="E2339" s="4">
        <v>45934</v>
      </c>
      <c r="F2339" s="3">
        <v>3</v>
      </c>
      <c r="G2339" s="3">
        <v>8</v>
      </c>
      <c r="H2339" s="7" t="s">
        <v>98</v>
      </c>
      <c r="I2339" s="5">
        <f>VLOOKUP(H2339,Tabela1[],2,FALSE)*G2339</f>
        <v>0</v>
      </c>
      <c r="J2339" s="6" t="str">
        <f>IFERROR(G2339/VLOOKUP(H2339,Tabela1[],3,FALSE),"")</f>
        <v/>
      </c>
      <c r="K2339" s="11" cm="1">
        <f t="array" ref="K2339">VLOOKUP(MAX(_xlfn._xlws.FILTER(Tabela3[data],Tabela3[data]&lt;=Tabela2[[#This Row],[data]])),Tabela3[],2,FALSE)</f>
        <v>12.6</v>
      </c>
    </row>
    <row r="2340" spans="5:11" x14ac:dyDescent="0.35">
      <c r="E2340" s="4">
        <v>45935</v>
      </c>
      <c r="F2340" s="3">
        <v>1</v>
      </c>
      <c r="G2340" s="3">
        <v>101</v>
      </c>
      <c r="H2340" s="7" t="s">
        <v>129</v>
      </c>
      <c r="I2340" s="5">
        <f>VLOOKUP(H2340,Tabela1[],2,FALSE)*G2340</f>
        <v>0</v>
      </c>
      <c r="J2340" s="6" t="str">
        <f>IFERROR(G2340/VLOOKUP(H2340,Tabela1[],3,FALSE),"")</f>
        <v/>
      </c>
      <c r="K2340" s="11" cm="1">
        <f t="array" ref="K2340">VLOOKUP(MAX(_xlfn._xlws.FILTER(Tabela3[data],Tabela3[data]&lt;=Tabela2[[#This Row],[data]])),Tabela3[],2,FALSE)</f>
        <v>12.6</v>
      </c>
    </row>
    <row r="2341" spans="5:11" x14ac:dyDescent="0.35">
      <c r="E2341" s="4">
        <v>45935</v>
      </c>
      <c r="F2341" s="3">
        <v>1</v>
      </c>
      <c r="G2341" s="3">
        <v>80</v>
      </c>
      <c r="H2341" s="7" t="s">
        <v>121</v>
      </c>
      <c r="I2341" s="5">
        <f>VLOOKUP(H2341,Tabela1[],2,FALSE)*G2341</f>
        <v>0</v>
      </c>
      <c r="J2341" s="6" t="str">
        <f>IFERROR(G2341/VLOOKUP(H2341,Tabela1[],3,FALSE),"")</f>
        <v/>
      </c>
      <c r="K2341" s="11" cm="1">
        <f t="array" ref="K2341">VLOOKUP(MAX(_xlfn._xlws.FILTER(Tabela3[data],Tabela3[data]&lt;=Tabela2[[#This Row],[data]])),Tabela3[],2,FALSE)</f>
        <v>12.6</v>
      </c>
    </row>
    <row r="2342" spans="5:11" x14ac:dyDescent="0.35">
      <c r="E2342" s="4">
        <v>45935</v>
      </c>
      <c r="F2342" s="3">
        <v>2</v>
      </c>
      <c r="G2342" s="3">
        <v>50</v>
      </c>
      <c r="H2342" s="7" t="s">
        <v>123</v>
      </c>
      <c r="I2342" s="5">
        <f>VLOOKUP(H2342,Tabela1[],2,FALSE)*G2342</f>
        <v>0</v>
      </c>
      <c r="J2342" s="6" t="str">
        <f>IFERROR(G2342/VLOOKUP(H2342,Tabela1[],3,FALSE),"")</f>
        <v/>
      </c>
      <c r="K2342" s="11" cm="1">
        <f t="array" ref="K2342">VLOOKUP(MAX(_xlfn._xlws.FILTER(Tabela3[data],Tabela3[data]&lt;=Tabela2[[#This Row],[data]])),Tabela3[],2,FALSE)</f>
        <v>12.6</v>
      </c>
    </row>
    <row r="2343" spans="5:11" x14ac:dyDescent="0.35">
      <c r="E2343" s="4">
        <v>45935</v>
      </c>
      <c r="F2343" s="3">
        <v>2</v>
      </c>
      <c r="G2343" s="3">
        <v>54</v>
      </c>
      <c r="H2343" s="7" t="s">
        <v>54</v>
      </c>
      <c r="I2343" s="5">
        <f>VLOOKUP(H2343,Tabela1[],2,FALSE)*G2343</f>
        <v>0</v>
      </c>
      <c r="J2343" s="6" t="str">
        <f>IFERROR(G2343/VLOOKUP(H2343,Tabela1[],3,FALSE),"")</f>
        <v/>
      </c>
      <c r="K2343" s="11" cm="1">
        <f t="array" ref="K2343">VLOOKUP(MAX(_xlfn._xlws.FILTER(Tabela3[data],Tabela3[data]&lt;=Tabela2[[#This Row],[data]])),Tabela3[],2,FALSE)</f>
        <v>12.6</v>
      </c>
    </row>
    <row r="2344" spans="5:11" x14ac:dyDescent="0.35">
      <c r="E2344" s="4">
        <v>45935</v>
      </c>
      <c r="F2344" s="3">
        <v>3</v>
      </c>
      <c r="G2344" s="3">
        <v>250</v>
      </c>
      <c r="H2344" s="7" t="s">
        <v>30</v>
      </c>
      <c r="I2344" s="5">
        <f>VLOOKUP(H2344,Tabela1[],2,FALSE)*G2344</f>
        <v>0</v>
      </c>
      <c r="J2344" s="6" t="str">
        <f>IFERROR(G2344/VLOOKUP(H2344,Tabela1[],3,FALSE),"")</f>
        <v/>
      </c>
      <c r="K2344" s="11" cm="1">
        <f t="array" ref="K2344">VLOOKUP(MAX(_xlfn._xlws.FILTER(Tabela3[data],Tabela3[data]&lt;=Tabela2[[#This Row],[data]])),Tabela3[],2,FALSE)</f>
        <v>12.6</v>
      </c>
    </row>
    <row r="2345" spans="5:11" x14ac:dyDescent="0.35">
      <c r="E2345" s="4">
        <v>45936</v>
      </c>
      <c r="F2345" s="3">
        <v>1</v>
      </c>
      <c r="G2345" s="3">
        <v>180</v>
      </c>
      <c r="H2345" s="7" t="s">
        <v>121</v>
      </c>
      <c r="I2345" s="5">
        <f>VLOOKUP(H2345,Tabela1[],2,FALSE)*G2345</f>
        <v>0</v>
      </c>
      <c r="J2345" s="6" t="str">
        <f>IFERROR(G2345/VLOOKUP(H2345,Tabela1[],3,FALSE),"")</f>
        <v/>
      </c>
      <c r="K2345" s="11" cm="1">
        <f t="array" ref="K2345">VLOOKUP(MAX(_xlfn._xlws.FILTER(Tabela3[data],Tabela3[data]&lt;=Tabela2[[#This Row],[data]])),Tabela3[],2,FALSE)</f>
        <v>12.6</v>
      </c>
    </row>
    <row r="2346" spans="5:11" x14ac:dyDescent="0.35">
      <c r="E2346" s="4">
        <v>45936</v>
      </c>
      <c r="F2346" s="3">
        <v>2</v>
      </c>
      <c r="G2346" s="3">
        <v>100</v>
      </c>
      <c r="H2346" s="7" t="s">
        <v>84</v>
      </c>
      <c r="I2346" s="5">
        <f>VLOOKUP(H2346,Tabela1[],2,FALSE)*G2346</f>
        <v>0</v>
      </c>
      <c r="J2346" s="6" t="str">
        <f>IFERROR(G2346/VLOOKUP(H2346,Tabela1[],3,FALSE),"")</f>
        <v/>
      </c>
      <c r="K2346" s="11" cm="1">
        <f t="array" ref="K2346">VLOOKUP(MAX(_xlfn._xlws.FILTER(Tabela3[data],Tabela3[data]&lt;=Tabela2[[#This Row],[data]])),Tabela3[],2,FALSE)</f>
        <v>12.6</v>
      </c>
    </row>
    <row r="2347" spans="5:11" x14ac:dyDescent="0.35">
      <c r="E2347" s="4">
        <v>45936</v>
      </c>
      <c r="F2347" s="3">
        <v>2</v>
      </c>
      <c r="G2347" s="3">
        <v>35</v>
      </c>
      <c r="H2347" s="7" t="s">
        <v>43</v>
      </c>
      <c r="I2347" s="5">
        <f>VLOOKUP(H2347,Tabela1[],2,FALSE)*G2347</f>
        <v>0</v>
      </c>
      <c r="J2347" s="6" t="str">
        <f>IFERROR(G2347/VLOOKUP(H2347,Tabela1[],3,FALSE),"")</f>
        <v/>
      </c>
      <c r="K2347" s="11" cm="1">
        <f t="array" ref="K2347">VLOOKUP(MAX(_xlfn._xlws.FILTER(Tabela3[data],Tabela3[data]&lt;=Tabela2[[#This Row],[data]])),Tabela3[],2,FALSE)</f>
        <v>12.6</v>
      </c>
    </row>
    <row r="2348" spans="5:11" x14ac:dyDescent="0.35">
      <c r="E2348" s="4">
        <v>45936</v>
      </c>
      <c r="F2348" s="3">
        <v>2</v>
      </c>
      <c r="G2348" s="3">
        <v>12</v>
      </c>
      <c r="H2348" s="7" t="s">
        <v>130</v>
      </c>
      <c r="I2348" s="5">
        <f>VLOOKUP(H2348,Tabela1[],2,FALSE)*G2348</f>
        <v>0</v>
      </c>
      <c r="J2348" s="6" t="str">
        <f>IFERROR(G2348/VLOOKUP(H2348,Tabela1[],3,FALSE),"")</f>
        <v/>
      </c>
      <c r="K2348" s="11" cm="1">
        <f t="array" ref="K2348">VLOOKUP(MAX(_xlfn._xlws.FILTER(Tabela3[data],Tabela3[data]&lt;=Tabela2[[#This Row],[data]])),Tabela3[],2,FALSE)</f>
        <v>12.6</v>
      </c>
    </row>
    <row r="2349" spans="5:11" x14ac:dyDescent="0.35">
      <c r="E2349" s="4">
        <v>45936</v>
      </c>
      <c r="F2349" s="3">
        <v>3</v>
      </c>
      <c r="G2349" s="3">
        <v>100</v>
      </c>
      <c r="H2349" s="7" t="s">
        <v>30</v>
      </c>
      <c r="I2349" s="5">
        <f>VLOOKUP(H2349,Tabela1[],2,FALSE)*G2349</f>
        <v>0</v>
      </c>
      <c r="J2349" s="6" t="str">
        <f>IFERROR(G2349/VLOOKUP(H2349,Tabela1[],3,FALSE),"")</f>
        <v/>
      </c>
      <c r="K2349" s="11" cm="1">
        <f t="array" ref="K2349">VLOOKUP(MAX(_xlfn._xlws.FILTER(Tabela3[data],Tabela3[data]&lt;=Tabela2[[#This Row],[data]])),Tabela3[],2,FALSE)</f>
        <v>12.6</v>
      </c>
    </row>
    <row r="2350" spans="5:11" x14ac:dyDescent="0.35">
      <c r="E2350" s="4">
        <v>45936</v>
      </c>
      <c r="F2350" s="3">
        <v>3</v>
      </c>
      <c r="G2350" s="3">
        <v>150</v>
      </c>
      <c r="H2350" s="7" t="s">
        <v>34</v>
      </c>
      <c r="I2350" s="5">
        <f>VLOOKUP(H2350,Tabela1[],2,FALSE)*G2350</f>
        <v>0</v>
      </c>
      <c r="J2350" s="6" t="str">
        <f>IFERROR(G2350/VLOOKUP(H2350,Tabela1[],3,FALSE),"")</f>
        <v/>
      </c>
      <c r="K2350" s="11" cm="1">
        <f t="array" ref="K2350">VLOOKUP(MAX(_xlfn._xlws.FILTER(Tabela3[data],Tabela3[data]&lt;=Tabela2[[#This Row],[data]])),Tabela3[],2,FALSE)</f>
        <v>12.6</v>
      </c>
    </row>
    <row r="2351" spans="5:11" x14ac:dyDescent="0.35">
      <c r="E2351" s="4">
        <v>45936</v>
      </c>
      <c r="F2351" s="3">
        <v>3</v>
      </c>
      <c r="G2351" s="3">
        <v>15</v>
      </c>
      <c r="H2351" s="7" t="s">
        <v>43</v>
      </c>
      <c r="I2351" s="5">
        <f>VLOOKUP(H2351,Tabela1[],2,FALSE)*G2351</f>
        <v>0</v>
      </c>
      <c r="J2351" s="6" t="str">
        <f>IFERROR(G2351/VLOOKUP(H2351,Tabela1[],3,FALSE),"")</f>
        <v/>
      </c>
      <c r="K2351" s="11" cm="1">
        <f t="array" ref="K2351">VLOOKUP(MAX(_xlfn._xlws.FILTER(Tabela3[data],Tabela3[data]&lt;=Tabela2[[#This Row],[data]])),Tabela3[],2,FALSE)</f>
        <v>12.6</v>
      </c>
    </row>
    <row r="2352" spans="5:11" x14ac:dyDescent="0.35">
      <c r="E2352" s="4">
        <v>45936</v>
      </c>
      <c r="F2352" s="3">
        <v>3</v>
      </c>
      <c r="G2352" s="3">
        <v>8</v>
      </c>
      <c r="H2352" s="7" t="s">
        <v>98</v>
      </c>
      <c r="I2352" s="5">
        <f>VLOOKUP(H2352,Tabela1[],2,FALSE)*G2352</f>
        <v>0</v>
      </c>
      <c r="J2352" s="6" t="str">
        <f>IFERROR(G2352/VLOOKUP(H2352,Tabela1[],3,FALSE),"")</f>
        <v/>
      </c>
      <c r="K2352" s="11" cm="1">
        <f t="array" ref="K2352">VLOOKUP(MAX(_xlfn._xlws.FILTER(Tabela3[data],Tabela3[data]&lt;=Tabela2[[#This Row],[data]])),Tabela3[],2,FALSE)</f>
        <v>12.6</v>
      </c>
    </row>
    <row r="2353" spans="5:11" x14ac:dyDescent="0.35">
      <c r="E2353" s="4">
        <v>45937</v>
      </c>
      <c r="F2353" s="3">
        <v>1</v>
      </c>
      <c r="G2353" s="3">
        <v>132</v>
      </c>
      <c r="H2353" s="7" t="s">
        <v>121</v>
      </c>
      <c r="I2353" s="5">
        <f>VLOOKUP(H2353,Tabela1[],2,FALSE)*G2353</f>
        <v>0</v>
      </c>
      <c r="J2353" s="6" t="str">
        <f>IFERROR(G2353/VLOOKUP(H2353,Tabela1[],3,FALSE),"")</f>
        <v/>
      </c>
      <c r="K2353" s="11" cm="1">
        <f t="array" ref="K2353">VLOOKUP(MAX(_xlfn._xlws.FILTER(Tabela3[data],Tabela3[data]&lt;=Tabela2[[#This Row],[data]])),Tabela3[],2,FALSE)</f>
        <v>12.6</v>
      </c>
    </row>
    <row r="2354" spans="5:11" x14ac:dyDescent="0.35">
      <c r="E2354" s="4">
        <v>45937</v>
      </c>
      <c r="F2354" s="3">
        <v>1</v>
      </c>
      <c r="G2354" s="3">
        <v>10</v>
      </c>
      <c r="H2354" s="7" t="s">
        <v>43</v>
      </c>
      <c r="I2354" s="5">
        <f>VLOOKUP(H2354,Tabela1[],2,FALSE)*G2354</f>
        <v>0</v>
      </c>
      <c r="J2354" s="6" t="str">
        <f>IFERROR(G2354/VLOOKUP(H2354,Tabela1[],3,FALSE),"")</f>
        <v/>
      </c>
      <c r="K2354" s="11" cm="1">
        <f t="array" ref="K2354">VLOOKUP(MAX(_xlfn._xlws.FILTER(Tabela3[data],Tabela3[data]&lt;=Tabela2[[#This Row],[data]])),Tabela3[],2,FALSE)</f>
        <v>12.6</v>
      </c>
    </row>
    <row r="2355" spans="5:11" x14ac:dyDescent="0.35">
      <c r="E2355" s="4">
        <v>45937</v>
      </c>
      <c r="F2355" s="3">
        <v>1</v>
      </c>
      <c r="G2355" s="3">
        <v>12</v>
      </c>
      <c r="H2355" s="7" t="s">
        <v>130</v>
      </c>
      <c r="I2355" s="5">
        <f>VLOOKUP(H2355,Tabela1[],2,FALSE)*G2355</f>
        <v>0</v>
      </c>
      <c r="J2355" s="6" t="str">
        <f>IFERROR(G2355/VLOOKUP(H2355,Tabela1[],3,FALSE),"")</f>
        <v/>
      </c>
      <c r="K2355" s="11" cm="1">
        <f t="array" ref="K2355">VLOOKUP(MAX(_xlfn._xlws.FILTER(Tabela3[data],Tabela3[data]&lt;=Tabela2[[#This Row],[data]])),Tabela3[],2,FALSE)</f>
        <v>12.6</v>
      </c>
    </row>
    <row r="2356" spans="5:11" x14ac:dyDescent="0.35">
      <c r="E2356" s="4">
        <v>45937</v>
      </c>
      <c r="F2356" s="3">
        <v>2</v>
      </c>
      <c r="G2356" s="3">
        <v>40</v>
      </c>
      <c r="H2356" s="7" t="s">
        <v>84</v>
      </c>
      <c r="I2356" s="5">
        <f>VLOOKUP(H2356,Tabela1[],2,FALSE)*G2356</f>
        <v>0</v>
      </c>
      <c r="J2356" s="6" t="str">
        <f>IFERROR(G2356/VLOOKUP(H2356,Tabela1[],3,FALSE),"")</f>
        <v/>
      </c>
      <c r="K2356" s="11" cm="1">
        <f t="array" ref="K2356">VLOOKUP(MAX(_xlfn._xlws.FILTER(Tabela3[data],Tabela3[data]&lt;=Tabela2[[#This Row],[data]])),Tabela3[],2,FALSE)</f>
        <v>12.6</v>
      </c>
    </row>
    <row r="2357" spans="5:11" x14ac:dyDescent="0.35">
      <c r="E2357" s="4">
        <v>45937</v>
      </c>
      <c r="F2357" s="3">
        <v>2</v>
      </c>
      <c r="G2357" s="3">
        <v>60</v>
      </c>
      <c r="H2357" s="7" t="s">
        <v>123</v>
      </c>
      <c r="I2357" s="5">
        <f>VLOOKUP(H2357,Tabela1[],2,FALSE)*G2357</f>
        <v>0</v>
      </c>
      <c r="J2357" s="6" t="str">
        <f>IFERROR(G2357/VLOOKUP(H2357,Tabela1[],3,FALSE),"")</f>
        <v/>
      </c>
      <c r="K2357" s="11" cm="1">
        <f t="array" ref="K2357">VLOOKUP(MAX(_xlfn._xlws.FILTER(Tabela3[data],Tabela3[data]&lt;=Tabela2[[#This Row],[data]])),Tabela3[],2,FALSE)</f>
        <v>12.6</v>
      </c>
    </row>
    <row r="2358" spans="5:11" x14ac:dyDescent="0.35">
      <c r="E2358" s="4">
        <v>45937</v>
      </c>
      <c r="F2358" s="3">
        <v>2</v>
      </c>
      <c r="G2358" s="3">
        <v>10</v>
      </c>
      <c r="H2358" s="7" t="s">
        <v>43</v>
      </c>
      <c r="I2358" s="5">
        <f>VLOOKUP(H2358,Tabela1[],2,FALSE)*G2358</f>
        <v>0</v>
      </c>
      <c r="J2358" s="6" t="str">
        <f>IFERROR(G2358/VLOOKUP(H2358,Tabela1[],3,FALSE),"")</f>
        <v/>
      </c>
      <c r="K2358" s="11" cm="1">
        <f t="array" ref="K2358">VLOOKUP(MAX(_xlfn._xlws.FILTER(Tabela3[data],Tabela3[data]&lt;=Tabela2[[#This Row],[data]])),Tabela3[],2,FALSE)</f>
        <v>12.6</v>
      </c>
    </row>
    <row r="2359" spans="5:11" x14ac:dyDescent="0.35">
      <c r="E2359" s="4">
        <v>45937</v>
      </c>
      <c r="F2359" s="3">
        <v>2</v>
      </c>
      <c r="G2359" s="3">
        <v>10</v>
      </c>
      <c r="H2359" s="7" t="s">
        <v>71</v>
      </c>
      <c r="I2359" s="5">
        <f>VLOOKUP(H2359,Tabela1[],2,FALSE)*G2359</f>
        <v>0</v>
      </c>
      <c r="J2359" s="6" t="str">
        <f>IFERROR(G2359/VLOOKUP(H2359,Tabela1[],3,FALSE),"")</f>
        <v/>
      </c>
      <c r="K2359" s="11" cm="1">
        <f t="array" ref="K2359">VLOOKUP(MAX(_xlfn._xlws.FILTER(Tabela3[data],Tabela3[data]&lt;=Tabela2[[#This Row],[data]])),Tabela3[],2,FALSE)</f>
        <v>12.6</v>
      </c>
    </row>
    <row r="2360" spans="5:11" x14ac:dyDescent="0.35">
      <c r="E2360" s="4">
        <v>45937</v>
      </c>
      <c r="F2360" s="3">
        <v>3</v>
      </c>
      <c r="G2360" s="3">
        <v>239</v>
      </c>
      <c r="H2360" s="7" t="s">
        <v>34</v>
      </c>
      <c r="I2360" s="5">
        <f>VLOOKUP(H2360,Tabela1[],2,FALSE)*G2360</f>
        <v>0</v>
      </c>
      <c r="J2360" s="6" t="str">
        <f>IFERROR(G2360/VLOOKUP(H2360,Tabela1[],3,FALSE),"")</f>
        <v/>
      </c>
      <c r="K2360" s="11" cm="1">
        <f t="array" ref="K2360">VLOOKUP(MAX(_xlfn._xlws.FILTER(Tabela3[data],Tabela3[data]&lt;=Tabela2[[#This Row],[data]])),Tabela3[],2,FALSE)</f>
        <v>12.6</v>
      </c>
    </row>
    <row r="2361" spans="5:11" x14ac:dyDescent="0.35">
      <c r="E2361" s="4">
        <v>45937</v>
      </c>
      <c r="F2361" s="3">
        <v>3</v>
      </c>
      <c r="G2361" s="3">
        <v>24</v>
      </c>
      <c r="H2361" s="7" t="s">
        <v>43</v>
      </c>
      <c r="I2361" s="5">
        <f>VLOOKUP(H2361,Tabela1[],2,FALSE)*G2361</f>
        <v>0</v>
      </c>
      <c r="J2361" s="6" t="str">
        <f>IFERROR(G2361/VLOOKUP(H2361,Tabela1[],3,FALSE),"")</f>
        <v/>
      </c>
      <c r="K2361" s="11" cm="1">
        <f t="array" ref="K2361">VLOOKUP(MAX(_xlfn._xlws.FILTER(Tabela3[data],Tabela3[data]&lt;=Tabela2[[#This Row],[data]])),Tabela3[],2,FALSE)</f>
        <v>12.6</v>
      </c>
    </row>
    <row r="2362" spans="5:11" x14ac:dyDescent="0.35">
      <c r="E2362" s="4">
        <v>45937</v>
      </c>
      <c r="F2362" s="3">
        <v>3</v>
      </c>
      <c r="G2362" s="3">
        <v>36</v>
      </c>
      <c r="H2362" s="7" t="s">
        <v>125</v>
      </c>
      <c r="I2362" s="5">
        <f>VLOOKUP(H2362,Tabela1[],2,FALSE)*G2362</f>
        <v>0</v>
      </c>
      <c r="J2362" s="6" t="str">
        <f>IFERROR(G2362/VLOOKUP(H2362,Tabela1[],3,FALSE),"")</f>
        <v/>
      </c>
      <c r="K2362" s="11" cm="1">
        <f t="array" ref="K2362">VLOOKUP(MAX(_xlfn._xlws.FILTER(Tabela3[data],Tabela3[data]&lt;=Tabela2[[#This Row],[data]])),Tabela3[],2,FALSE)</f>
        <v>12.6</v>
      </c>
    </row>
    <row r="2363" spans="5:11" x14ac:dyDescent="0.35">
      <c r="E2363" s="4">
        <v>45938</v>
      </c>
      <c r="F2363" s="3">
        <v>1</v>
      </c>
      <c r="G2363" s="3">
        <v>180</v>
      </c>
      <c r="H2363" s="7" t="s">
        <v>131</v>
      </c>
      <c r="I2363" s="5">
        <f>VLOOKUP(H2363,Tabela1[],2,FALSE)*G2363</f>
        <v>0</v>
      </c>
      <c r="J2363" s="6" t="str">
        <f>IFERROR(G2363/VLOOKUP(H2363,Tabela1[],3,FALSE),"")</f>
        <v/>
      </c>
      <c r="K2363" s="11" cm="1">
        <f t="array" ref="K2363">VLOOKUP(MAX(_xlfn._xlws.FILTER(Tabela3[data],Tabela3[data]&lt;=Tabela2[[#This Row],[data]])),Tabela3[],2,FALSE)</f>
        <v>12.6</v>
      </c>
    </row>
    <row r="2364" spans="5:11" x14ac:dyDescent="0.35">
      <c r="E2364" s="4">
        <v>45938</v>
      </c>
      <c r="F2364" s="3">
        <v>2</v>
      </c>
      <c r="G2364" s="3">
        <v>100</v>
      </c>
      <c r="H2364" s="7" t="s">
        <v>87</v>
      </c>
      <c r="I2364" s="5">
        <f>VLOOKUP(H2364,Tabela1[],2,FALSE)*G2364</f>
        <v>0</v>
      </c>
      <c r="J2364" s="6" t="str">
        <f>IFERROR(G2364/VLOOKUP(H2364,Tabela1[],3,FALSE),"")</f>
        <v/>
      </c>
      <c r="K2364" s="11" cm="1">
        <f t="array" ref="K2364">VLOOKUP(MAX(_xlfn._xlws.FILTER(Tabela3[data],Tabela3[data]&lt;=Tabela2[[#This Row],[data]])),Tabela3[],2,FALSE)</f>
        <v>12.6</v>
      </c>
    </row>
    <row r="2365" spans="5:11" x14ac:dyDescent="0.35">
      <c r="E2365" s="4">
        <v>45938</v>
      </c>
      <c r="F2365" s="3">
        <v>2</v>
      </c>
      <c r="G2365" s="3">
        <v>18</v>
      </c>
      <c r="H2365" s="7" t="s">
        <v>130</v>
      </c>
      <c r="I2365" s="5">
        <f>VLOOKUP(H2365,Tabela1[],2,FALSE)*G2365</f>
        <v>0</v>
      </c>
      <c r="J2365" s="6" t="str">
        <f>IFERROR(G2365/VLOOKUP(H2365,Tabela1[],3,FALSE),"")</f>
        <v/>
      </c>
      <c r="K2365" s="11" cm="1">
        <f t="array" ref="K2365">VLOOKUP(MAX(_xlfn._xlws.FILTER(Tabela3[data],Tabela3[data]&lt;=Tabela2[[#This Row],[data]])),Tabela3[],2,FALSE)</f>
        <v>12.6</v>
      </c>
    </row>
    <row r="2366" spans="5:11" x14ac:dyDescent="0.35">
      <c r="E2366" s="4">
        <v>45938</v>
      </c>
      <c r="F2366" s="3">
        <v>3</v>
      </c>
      <c r="G2366" s="3">
        <v>250</v>
      </c>
      <c r="H2366" s="7" t="s">
        <v>30</v>
      </c>
      <c r="I2366" s="5">
        <f>VLOOKUP(H2366,Tabela1[],2,FALSE)*G2366</f>
        <v>0</v>
      </c>
      <c r="J2366" s="6" t="str">
        <f>IFERROR(G2366/VLOOKUP(H2366,Tabela1[],3,FALSE),"")</f>
        <v/>
      </c>
      <c r="K2366" s="11" cm="1">
        <f t="array" ref="K2366">VLOOKUP(MAX(_xlfn._xlws.FILTER(Tabela3[data],Tabela3[data]&lt;=Tabela2[[#This Row],[data]])),Tabela3[],2,FALSE)</f>
        <v>12.6</v>
      </c>
    </row>
    <row r="2367" spans="5:11" x14ac:dyDescent="0.35">
      <c r="E2367" s="4">
        <v>45938</v>
      </c>
      <c r="F2367" s="3">
        <v>3</v>
      </c>
      <c r="G2367" s="3">
        <v>8</v>
      </c>
      <c r="H2367" s="7" t="s">
        <v>98</v>
      </c>
      <c r="I2367" s="5">
        <f>VLOOKUP(H2367,Tabela1[],2,FALSE)*G2367</f>
        <v>0</v>
      </c>
      <c r="J2367" s="6" t="str">
        <f>IFERROR(G2367/VLOOKUP(H2367,Tabela1[],3,FALSE),"")</f>
        <v/>
      </c>
      <c r="K2367" s="11" cm="1">
        <f t="array" ref="K2367">VLOOKUP(MAX(_xlfn._xlws.FILTER(Tabela3[data],Tabela3[data]&lt;=Tabela2[[#This Row],[data]])),Tabela3[],2,FALSE)</f>
        <v>12.6</v>
      </c>
    </row>
    <row r="2368" spans="5:11" x14ac:dyDescent="0.35">
      <c r="E2368" s="4">
        <v>45939</v>
      </c>
      <c r="F2368" s="3">
        <v>1</v>
      </c>
      <c r="G2368" s="3">
        <v>110</v>
      </c>
      <c r="H2368" s="7" t="s">
        <v>131</v>
      </c>
      <c r="I2368" s="5">
        <f>VLOOKUP(H2368,Tabela1[],2,FALSE)*G2368</f>
        <v>0</v>
      </c>
      <c r="J2368" s="6" t="str">
        <f>IFERROR(G2368/VLOOKUP(H2368,Tabela1[],3,FALSE),"")</f>
        <v/>
      </c>
      <c r="K2368" s="11" cm="1">
        <f t="array" ref="K2368">VLOOKUP(MAX(_xlfn._xlws.FILTER(Tabela3[data],Tabela3[data]&lt;=Tabela2[[#This Row],[data]])),Tabela3[],2,FALSE)</f>
        <v>12.6</v>
      </c>
    </row>
    <row r="2369" spans="5:11" x14ac:dyDescent="0.35">
      <c r="E2369" s="4">
        <v>45939</v>
      </c>
      <c r="F2369" s="3">
        <v>2</v>
      </c>
      <c r="G2369" s="3">
        <v>86</v>
      </c>
      <c r="H2369" s="7" t="s">
        <v>115</v>
      </c>
      <c r="I2369" s="5">
        <f>VLOOKUP(H2369,Tabela1[],2,FALSE)*G2369</f>
        <v>0</v>
      </c>
      <c r="J2369" s="6" t="str">
        <f>IFERROR(G2369/VLOOKUP(H2369,Tabela1[],3,FALSE),"")</f>
        <v/>
      </c>
      <c r="K2369" s="11" cm="1">
        <f t="array" ref="K2369">VLOOKUP(MAX(_xlfn._xlws.FILTER(Tabela3[data],Tabela3[data]&lt;=Tabela2[[#This Row],[data]])),Tabela3[],2,FALSE)</f>
        <v>12.6</v>
      </c>
    </row>
    <row r="2370" spans="5:11" x14ac:dyDescent="0.35">
      <c r="E2370" s="4">
        <v>45939</v>
      </c>
      <c r="F2370" s="3">
        <v>3</v>
      </c>
      <c r="G2370" s="3">
        <v>152</v>
      </c>
      <c r="H2370" s="7" t="s">
        <v>30</v>
      </c>
      <c r="I2370" s="5">
        <f>VLOOKUP(H2370,Tabela1[],2,FALSE)*G2370</f>
        <v>0</v>
      </c>
      <c r="J2370" s="6" t="str">
        <f>IFERROR(G2370/VLOOKUP(H2370,Tabela1[],3,FALSE),"")</f>
        <v/>
      </c>
      <c r="K2370" s="11" cm="1">
        <f t="array" ref="K2370">VLOOKUP(MAX(_xlfn._xlws.FILTER(Tabela3[data],Tabela3[data]&lt;=Tabela2[[#This Row],[data]])),Tabela3[],2,FALSE)</f>
        <v>12.6</v>
      </c>
    </row>
    <row r="2371" spans="5:11" x14ac:dyDescent="0.35">
      <c r="E2371" s="4">
        <v>45939</v>
      </c>
      <c r="F2371" s="3">
        <v>3</v>
      </c>
      <c r="G2371" s="3">
        <v>28</v>
      </c>
      <c r="H2371" s="7" t="s">
        <v>66</v>
      </c>
      <c r="I2371" s="5">
        <f>VLOOKUP(H2371,Tabela1[],2,FALSE)*G2371</f>
        <v>0</v>
      </c>
      <c r="J2371" s="6" t="str">
        <f>IFERROR(G2371/VLOOKUP(H2371,Tabela1[],3,FALSE),"")</f>
        <v/>
      </c>
      <c r="K2371" s="11" cm="1">
        <f t="array" ref="K2371">VLOOKUP(MAX(_xlfn._xlws.FILTER(Tabela3[data],Tabela3[data]&lt;=Tabela2[[#This Row],[data]])),Tabela3[],2,FALSE)</f>
        <v>12.6</v>
      </c>
    </row>
    <row r="2372" spans="5:11" x14ac:dyDescent="0.35">
      <c r="E2372" s="4">
        <v>45939</v>
      </c>
      <c r="F2372" s="3">
        <v>3</v>
      </c>
      <c r="G2372" s="3">
        <v>58</v>
      </c>
      <c r="H2372" s="7" t="s">
        <v>27</v>
      </c>
      <c r="I2372" s="5">
        <f>VLOOKUP(H2372,Tabela1[],2,FALSE)*G2372</f>
        <v>0</v>
      </c>
      <c r="J2372" s="6" t="str">
        <f>IFERROR(G2372/VLOOKUP(H2372,Tabela1[],3,FALSE),"")</f>
        <v/>
      </c>
      <c r="K2372" s="11" cm="1">
        <f t="array" ref="K2372">VLOOKUP(MAX(_xlfn._xlws.FILTER(Tabela3[data],Tabela3[data]&lt;=Tabela2[[#This Row],[data]])),Tabela3[],2,FALSE)</f>
        <v>12.6</v>
      </c>
    </row>
    <row r="2373" spans="5:11" x14ac:dyDescent="0.35">
      <c r="E2373" s="4">
        <v>45939</v>
      </c>
      <c r="F2373" s="3">
        <v>3</v>
      </c>
      <c r="G2373" s="3">
        <v>13</v>
      </c>
      <c r="H2373" s="7" t="s">
        <v>66</v>
      </c>
      <c r="I2373" s="5">
        <f>VLOOKUP(H2373,Tabela1[],2,FALSE)*G2373</f>
        <v>0</v>
      </c>
      <c r="J2373" s="6" t="str">
        <f>IFERROR(G2373/VLOOKUP(H2373,Tabela1[],3,FALSE),"")</f>
        <v/>
      </c>
      <c r="K2373" s="11" cm="1">
        <f t="array" ref="K2373">VLOOKUP(MAX(_xlfn._xlws.FILTER(Tabela3[data],Tabela3[data]&lt;=Tabela2[[#This Row],[data]])),Tabela3[],2,FALSE)</f>
        <v>12.6</v>
      </c>
    </row>
    <row r="2374" spans="5:11" x14ac:dyDescent="0.35">
      <c r="E2374" s="4">
        <v>45939</v>
      </c>
      <c r="F2374" s="3">
        <v>3</v>
      </c>
      <c r="G2374" s="3">
        <v>8</v>
      </c>
      <c r="H2374" s="7" t="s">
        <v>98</v>
      </c>
      <c r="I2374" s="5">
        <f>VLOOKUP(H2374,Tabela1[],2,FALSE)*G2374</f>
        <v>0</v>
      </c>
      <c r="J2374" s="6" t="str">
        <f>IFERROR(G2374/VLOOKUP(H2374,Tabela1[],3,FALSE),"")</f>
        <v/>
      </c>
      <c r="K2374" s="11" cm="1">
        <f t="array" ref="K2374">VLOOKUP(MAX(_xlfn._xlws.FILTER(Tabela3[data],Tabela3[data]&lt;=Tabela2[[#This Row],[data]])),Tabela3[],2,FALSE)</f>
        <v>12.6</v>
      </c>
    </row>
    <row r="2375" spans="5:11" x14ac:dyDescent="0.35">
      <c r="E2375" s="4">
        <v>45940</v>
      </c>
      <c r="F2375" s="3">
        <v>1</v>
      </c>
      <c r="G2375" s="3">
        <v>112</v>
      </c>
      <c r="H2375" s="7" t="s">
        <v>131</v>
      </c>
      <c r="I2375" s="5">
        <f>VLOOKUP(H2375,Tabela1[],2,FALSE)*G2375</f>
        <v>0</v>
      </c>
      <c r="J2375" s="6" t="str">
        <f>IFERROR(G2375/VLOOKUP(H2375,Tabela1[],3,FALSE),"")</f>
        <v/>
      </c>
      <c r="K2375" s="11" cm="1">
        <f t="array" ref="K2375">VLOOKUP(MAX(_xlfn._xlws.FILTER(Tabela3[data],Tabela3[data]&lt;=Tabela2[[#This Row],[data]])),Tabela3[],2,FALSE)</f>
        <v>12.6</v>
      </c>
    </row>
    <row r="2376" spans="5:11" x14ac:dyDescent="0.35">
      <c r="E2376" s="4">
        <v>45940</v>
      </c>
      <c r="F2376" s="3">
        <v>1</v>
      </c>
      <c r="G2376" s="3">
        <v>90</v>
      </c>
      <c r="H2376" s="7" t="s">
        <v>105</v>
      </c>
      <c r="I2376" s="5">
        <f>VLOOKUP(H2376,Tabela1[],2,FALSE)*G2376</f>
        <v>0</v>
      </c>
      <c r="J2376" s="6" t="str">
        <f>IFERROR(G2376/VLOOKUP(H2376,Tabela1[],3,FALSE),"")</f>
        <v/>
      </c>
      <c r="K2376" s="11" cm="1">
        <f t="array" ref="K2376">VLOOKUP(MAX(_xlfn._xlws.FILTER(Tabela3[data],Tabela3[data]&lt;=Tabela2[[#This Row],[data]])),Tabela3[],2,FALSE)</f>
        <v>12.6</v>
      </c>
    </row>
    <row r="2377" spans="5:11" x14ac:dyDescent="0.35">
      <c r="E2377" s="4">
        <v>45940</v>
      </c>
      <c r="F2377" s="3">
        <v>2</v>
      </c>
      <c r="G2377" s="3">
        <v>52</v>
      </c>
      <c r="H2377" s="7" t="s">
        <v>84</v>
      </c>
      <c r="I2377" s="5">
        <f>VLOOKUP(H2377,Tabela1[],2,FALSE)*G2377</f>
        <v>0</v>
      </c>
      <c r="J2377" s="6" t="str">
        <f>IFERROR(G2377/VLOOKUP(H2377,Tabela1[],3,FALSE),"")</f>
        <v/>
      </c>
      <c r="K2377" s="11" cm="1">
        <f t="array" ref="K2377">VLOOKUP(MAX(_xlfn._xlws.FILTER(Tabela3[data],Tabela3[data]&lt;=Tabela2[[#This Row],[data]])),Tabela3[],2,FALSE)</f>
        <v>12.6</v>
      </c>
    </row>
    <row r="2378" spans="5:11" x14ac:dyDescent="0.35">
      <c r="E2378" s="4">
        <v>45940</v>
      </c>
      <c r="F2378" s="3">
        <v>2</v>
      </c>
      <c r="G2378" s="3">
        <v>9</v>
      </c>
      <c r="H2378" s="7" t="s">
        <v>130</v>
      </c>
      <c r="I2378" s="5">
        <f>VLOOKUP(H2378,Tabela1[],2,FALSE)*G2378</f>
        <v>0</v>
      </c>
      <c r="J2378" s="6" t="str">
        <f>IFERROR(G2378/VLOOKUP(H2378,Tabela1[],3,FALSE),"")</f>
        <v/>
      </c>
      <c r="K2378" s="11" cm="1">
        <f t="array" ref="K2378">VLOOKUP(MAX(_xlfn._xlws.FILTER(Tabela3[data],Tabela3[data]&lt;=Tabela2[[#This Row],[data]])),Tabela3[],2,FALSE)</f>
        <v>12.6</v>
      </c>
    </row>
    <row r="2379" spans="5:11" x14ac:dyDescent="0.35">
      <c r="E2379" s="4">
        <v>45940</v>
      </c>
      <c r="F2379" s="3">
        <v>3</v>
      </c>
      <c r="G2379" s="3">
        <v>138</v>
      </c>
      <c r="H2379" s="7" t="s">
        <v>27</v>
      </c>
      <c r="I2379" s="5">
        <f>VLOOKUP(H2379,Tabela1[],2,FALSE)*G2379</f>
        <v>0</v>
      </c>
      <c r="J2379" s="6" t="str">
        <f>IFERROR(G2379/VLOOKUP(H2379,Tabela1[],3,FALSE),"")</f>
        <v/>
      </c>
      <c r="K2379" s="11" cm="1">
        <f t="array" ref="K2379">VLOOKUP(MAX(_xlfn._xlws.FILTER(Tabela3[data],Tabela3[data]&lt;=Tabela2[[#This Row],[data]])),Tabela3[],2,FALSE)</f>
        <v>12.6</v>
      </c>
    </row>
    <row r="2380" spans="5:11" x14ac:dyDescent="0.35">
      <c r="E2380" s="4">
        <v>45941</v>
      </c>
      <c r="F2380" s="3">
        <v>1</v>
      </c>
      <c r="G2380" s="3">
        <v>200</v>
      </c>
      <c r="H2380" s="7" t="s">
        <v>105</v>
      </c>
      <c r="I2380" s="5">
        <f>VLOOKUP(H2380,Tabela1[],2,FALSE)*G2380</f>
        <v>0</v>
      </c>
      <c r="J2380" s="6" t="str">
        <f>IFERROR(G2380/VLOOKUP(H2380,Tabela1[],3,FALSE),"")</f>
        <v/>
      </c>
      <c r="K2380" s="11" cm="1">
        <f t="array" ref="K2380">VLOOKUP(MAX(_xlfn._xlws.FILTER(Tabela3[data],Tabela3[data]&lt;=Tabela2[[#This Row],[data]])),Tabela3[],2,FALSE)</f>
        <v>12.6</v>
      </c>
    </row>
    <row r="2381" spans="5:11" x14ac:dyDescent="0.35">
      <c r="E2381" s="4">
        <v>45941</v>
      </c>
      <c r="F2381" s="3">
        <v>2</v>
      </c>
      <c r="G2381" s="3">
        <v>100</v>
      </c>
      <c r="H2381" s="7" t="s">
        <v>123</v>
      </c>
      <c r="I2381" s="5">
        <f>VLOOKUP(H2381,Tabela1[],2,FALSE)*G2381</f>
        <v>0</v>
      </c>
      <c r="J2381" s="6" t="str">
        <f>IFERROR(G2381/VLOOKUP(H2381,Tabela1[],3,FALSE),"")</f>
        <v/>
      </c>
      <c r="K2381" s="11" cm="1">
        <f t="array" ref="K2381">VLOOKUP(MAX(_xlfn._xlws.FILTER(Tabela3[data],Tabela3[data]&lt;=Tabela2[[#This Row],[data]])),Tabela3[],2,FALSE)</f>
        <v>12.6</v>
      </c>
    </row>
    <row r="2382" spans="5:11" x14ac:dyDescent="0.35">
      <c r="E2382" s="4">
        <v>45941</v>
      </c>
      <c r="F2382" s="3">
        <v>3</v>
      </c>
      <c r="G2382" s="3">
        <v>200</v>
      </c>
      <c r="H2382" s="7" t="s">
        <v>27</v>
      </c>
      <c r="I2382" s="5">
        <f>VLOOKUP(H2382,Tabela1[],2,FALSE)*G2382</f>
        <v>0</v>
      </c>
      <c r="J2382" s="6" t="str">
        <f>IFERROR(G2382/VLOOKUP(H2382,Tabela1[],3,FALSE),"")</f>
        <v/>
      </c>
      <c r="K2382" s="11" cm="1">
        <f t="array" ref="K2382">VLOOKUP(MAX(_xlfn._xlws.FILTER(Tabela3[data],Tabela3[data]&lt;=Tabela2[[#This Row],[data]])),Tabela3[],2,FALSE)</f>
        <v>12.6</v>
      </c>
    </row>
    <row r="2383" spans="5:11" x14ac:dyDescent="0.35">
      <c r="E2383" s="4">
        <v>45941</v>
      </c>
      <c r="F2383" s="3">
        <v>3</v>
      </c>
      <c r="G2383" s="3">
        <v>50</v>
      </c>
      <c r="H2383" s="7" t="s">
        <v>12</v>
      </c>
      <c r="I2383" s="5">
        <f>VLOOKUP(H2383,Tabela1[],2,FALSE)*G2383</f>
        <v>0</v>
      </c>
      <c r="J2383" s="6">
        <f>IFERROR(G2383/VLOOKUP(H2383,Tabela1[],3,FALSE),"")</f>
        <v>0.27124773960217002</v>
      </c>
      <c r="K2383" s="11" cm="1">
        <f t="array" ref="K2383">VLOOKUP(MAX(_xlfn._xlws.FILTER(Tabela3[data],Tabela3[data]&lt;=Tabela2[[#This Row],[data]])),Tabela3[],2,FALSE)</f>
        <v>12.6</v>
      </c>
    </row>
    <row r="2384" spans="5:11" x14ac:dyDescent="0.35">
      <c r="E2384" s="4">
        <v>45941</v>
      </c>
      <c r="F2384" s="3">
        <v>3</v>
      </c>
      <c r="G2384" s="3">
        <v>8</v>
      </c>
      <c r="H2384" s="7" t="s">
        <v>98</v>
      </c>
      <c r="I2384" s="5">
        <f>VLOOKUP(H2384,Tabela1[],2,FALSE)*G2384</f>
        <v>0</v>
      </c>
      <c r="J2384" s="6" t="str">
        <f>IFERROR(G2384/VLOOKUP(H2384,Tabela1[],3,FALSE),"")</f>
        <v/>
      </c>
      <c r="K2384" s="11" cm="1">
        <f t="array" ref="K2384">VLOOKUP(MAX(_xlfn._xlws.FILTER(Tabela3[data],Tabela3[data]&lt;=Tabela2[[#This Row],[data]])),Tabela3[],2,FALSE)</f>
        <v>12.6</v>
      </c>
    </row>
    <row r="2385" spans="5:11" x14ac:dyDescent="0.35">
      <c r="E2385" s="4">
        <v>45942</v>
      </c>
      <c r="F2385" s="3">
        <v>1</v>
      </c>
      <c r="G2385" s="3">
        <v>112</v>
      </c>
      <c r="H2385" s="7" t="s">
        <v>105</v>
      </c>
      <c r="I2385" s="5">
        <f>VLOOKUP(H2385,Tabela1[],2,FALSE)*G2385</f>
        <v>0</v>
      </c>
      <c r="J2385" s="6" t="str">
        <f>IFERROR(G2385/VLOOKUP(H2385,Tabela1[],3,FALSE),"")</f>
        <v/>
      </c>
      <c r="K2385" s="11" cm="1">
        <f t="array" ref="K2385">VLOOKUP(MAX(_xlfn._xlws.FILTER(Tabela3[data],Tabela3[data]&lt;=Tabela2[[#This Row],[data]])),Tabela3[],2,FALSE)</f>
        <v>12.6</v>
      </c>
    </row>
    <row r="2386" spans="5:11" x14ac:dyDescent="0.35">
      <c r="E2386" s="4">
        <v>45942</v>
      </c>
      <c r="F2386" s="3">
        <v>1</v>
      </c>
      <c r="G2386" s="3">
        <v>80</v>
      </c>
      <c r="H2386" s="7" t="s">
        <v>121</v>
      </c>
      <c r="I2386" s="5">
        <f>VLOOKUP(H2386,Tabela1[],2,FALSE)*G2386</f>
        <v>0</v>
      </c>
      <c r="J2386" s="6" t="str">
        <f>IFERROR(G2386/VLOOKUP(H2386,Tabela1[],3,FALSE),"")</f>
        <v/>
      </c>
      <c r="K2386" s="11" cm="1">
        <f t="array" ref="K2386">VLOOKUP(MAX(_xlfn._xlws.FILTER(Tabela3[data],Tabela3[data]&lt;=Tabela2[[#This Row],[data]])),Tabela3[],2,FALSE)</f>
        <v>12.6</v>
      </c>
    </row>
    <row r="2387" spans="5:11" x14ac:dyDescent="0.35">
      <c r="E2387" s="4">
        <v>45942</v>
      </c>
      <c r="F2387" s="3">
        <v>1</v>
      </c>
      <c r="G2387" s="3">
        <v>52</v>
      </c>
      <c r="H2387" s="7" t="s">
        <v>54</v>
      </c>
      <c r="I2387" s="5">
        <f>VLOOKUP(H2387,Tabela1[],2,FALSE)*G2387</f>
        <v>0</v>
      </c>
      <c r="J2387" s="6" t="str">
        <f>IFERROR(G2387/VLOOKUP(H2387,Tabela1[],3,FALSE),"")</f>
        <v/>
      </c>
      <c r="K2387" s="11" cm="1">
        <f t="array" ref="K2387">VLOOKUP(MAX(_xlfn._xlws.FILTER(Tabela3[data],Tabela3[data]&lt;=Tabela2[[#This Row],[data]])),Tabela3[],2,FALSE)</f>
        <v>12.6</v>
      </c>
    </row>
    <row r="2388" spans="5:11" x14ac:dyDescent="0.35">
      <c r="E2388" s="4">
        <v>45942</v>
      </c>
      <c r="F2388" s="3">
        <v>2</v>
      </c>
      <c r="G2388" s="3">
        <v>35</v>
      </c>
      <c r="H2388" s="7" t="s">
        <v>132</v>
      </c>
      <c r="I2388" s="5">
        <f>VLOOKUP(H2388,Tabela1[],2,FALSE)*G2388</f>
        <v>0</v>
      </c>
      <c r="J2388" s="6" t="str">
        <f>IFERROR(G2388/VLOOKUP(H2388,Tabela1[],3,FALSE),"")</f>
        <v/>
      </c>
      <c r="K2388" s="11" cm="1">
        <f t="array" ref="K2388">VLOOKUP(MAX(_xlfn._xlws.FILTER(Tabela3[data],Tabela3[data]&lt;=Tabela2[[#This Row],[data]])),Tabela3[],2,FALSE)</f>
        <v>12.6</v>
      </c>
    </row>
    <row r="2389" spans="5:11" x14ac:dyDescent="0.35">
      <c r="E2389" s="4">
        <v>45942</v>
      </c>
      <c r="F2389" s="3">
        <v>2</v>
      </c>
      <c r="G2389" s="3">
        <v>12</v>
      </c>
      <c r="H2389" s="7" t="s">
        <v>133</v>
      </c>
      <c r="I2389" s="5">
        <f>VLOOKUP(H2389,Tabela1[],2,FALSE)*G2389</f>
        <v>0</v>
      </c>
      <c r="J2389" s="6" t="str">
        <f>IFERROR(G2389/VLOOKUP(H2389,Tabela1[],3,FALSE),"")</f>
        <v/>
      </c>
      <c r="K2389" s="11" cm="1">
        <f t="array" ref="K2389">VLOOKUP(MAX(_xlfn._xlws.FILTER(Tabela3[data],Tabela3[data]&lt;=Tabela2[[#This Row],[data]])),Tabela3[],2,FALSE)</f>
        <v>12.6</v>
      </c>
    </row>
    <row r="2390" spans="5:11" x14ac:dyDescent="0.35">
      <c r="E2390" s="4">
        <v>45942</v>
      </c>
      <c r="F2390" s="3">
        <v>2</v>
      </c>
      <c r="G2390" s="3">
        <v>5</v>
      </c>
      <c r="H2390" s="7" t="s">
        <v>71</v>
      </c>
      <c r="I2390" s="5">
        <f>VLOOKUP(H2390,Tabela1[],2,FALSE)*G2390</f>
        <v>0</v>
      </c>
      <c r="J2390" s="6" t="str">
        <f>IFERROR(G2390/VLOOKUP(H2390,Tabela1[],3,FALSE),"")</f>
        <v/>
      </c>
      <c r="K2390" s="11" cm="1">
        <f t="array" ref="K2390">VLOOKUP(MAX(_xlfn._xlws.FILTER(Tabela3[data],Tabela3[data]&lt;=Tabela2[[#This Row],[data]])),Tabela3[],2,FALSE)</f>
        <v>12.6</v>
      </c>
    </row>
    <row r="2391" spans="5:11" x14ac:dyDescent="0.35">
      <c r="E2391" s="4">
        <v>45942</v>
      </c>
      <c r="F2391" s="3">
        <v>3</v>
      </c>
      <c r="G2391" s="3">
        <v>38</v>
      </c>
      <c r="H2391" s="7" t="s">
        <v>107</v>
      </c>
      <c r="I2391" s="5">
        <f>VLOOKUP(H2391,Tabela1[],2,FALSE)*G2391</f>
        <v>0</v>
      </c>
      <c r="J2391" s="6" t="str">
        <f>IFERROR(G2391/VLOOKUP(H2391,Tabela1[],3,FALSE),"")</f>
        <v/>
      </c>
      <c r="K2391" s="11" cm="1">
        <f t="array" ref="K2391">VLOOKUP(MAX(_xlfn._xlws.FILTER(Tabela3[data],Tabela3[data]&lt;=Tabela2[[#This Row],[data]])),Tabela3[],2,FALSE)</f>
        <v>12.6</v>
      </c>
    </row>
    <row r="2392" spans="5:11" x14ac:dyDescent="0.35">
      <c r="E2392" s="4">
        <v>45942</v>
      </c>
      <c r="F2392" s="3">
        <v>3</v>
      </c>
      <c r="G2392" s="3">
        <v>250</v>
      </c>
      <c r="H2392" s="7" t="s">
        <v>12</v>
      </c>
      <c r="I2392" s="5">
        <f>VLOOKUP(H2392,Tabela1[],2,FALSE)*G2392</f>
        <v>0</v>
      </c>
      <c r="J2392" s="6">
        <f>IFERROR(G2392/VLOOKUP(H2392,Tabela1[],3,FALSE),"")</f>
        <v>1.3562386980108501</v>
      </c>
      <c r="K2392" s="11" cm="1">
        <f t="array" ref="K2392">VLOOKUP(MAX(_xlfn._xlws.FILTER(Tabela3[data],Tabela3[data]&lt;=Tabela2[[#This Row],[data]])),Tabela3[],2,FALSE)</f>
        <v>12.6</v>
      </c>
    </row>
    <row r="2393" spans="5:11" x14ac:dyDescent="0.35">
      <c r="E2393" s="4">
        <v>45942</v>
      </c>
      <c r="F2393" s="3">
        <v>3</v>
      </c>
      <c r="G2393" s="3">
        <v>36</v>
      </c>
      <c r="H2393" s="7" t="s">
        <v>125</v>
      </c>
      <c r="I2393" s="5">
        <f>VLOOKUP(H2393,Tabela1[],2,FALSE)*G2393</f>
        <v>0</v>
      </c>
      <c r="J2393" s="6" t="str">
        <f>IFERROR(G2393/VLOOKUP(H2393,Tabela1[],3,FALSE),"")</f>
        <v/>
      </c>
      <c r="K2393" s="11" cm="1">
        <f t="array" ref="K2393">VLOOKUP(MAX(_xlfn._xlws.FILTER(Tabela3[data],Tabela3[data]&lt;=Tabela2[[#This Row],[data]])),Tabela3[],2,FALSE)</f>
        <v>12.6</v>
      </c>
    </row>
    <row r="2394" spans="5:11" x14ac:dyDescent="0.35">
      <c r="E2394" s="4">
        <v>45943</v>
      </c>
      <c r="F2394" s="3">
        <v>1</v>
      </c>
      <c r="G2394" s="3">
        <v>130</v>
      </c>
      <c r="H2394" s="7" t="s">
        <v>121</v>
      </c>
      <c r="I2394" s="5">
        <f>VLOOKUP(H2394,Tabela1[],2,FALSE)*G2394</f>
        <v>0</v>
      </c>
      <c r="J2394" s="6" t="str">
        <f>IFERROR(G2394/VLOOKUP(H2394,Tabela1[],3,FALSE),"")</f>
        <v/>
      </c>
      <c r="K2394" s="11" cm="1">
        <f t="array" ref="K2394">VLOOKUP(MAX(_xlfn._xlws.FILTER(Tabela3[data],Tabela3[data]&lt;=Tabela2[[#This Row],[data]])),Tabela3[],2,FALSE)</f>
        <v>12.6</v>
      </c>
    </row>
    <row r="2395" spans="5:11" x14ac:dyDescent="0.35">
      <c r="E2395" s="4">
        <v>45943</v>
      </c>
      <c r="F2395" s="3">
        <v>1</v>
      </c>
      <c r="G2395" s="3">
        <v>6</v>
      </c>
      <c r="H2395" s="7" t="s">
        <v>133</v>
      </c>
      <c r="I2395" s="5">
        <f>VLOOKUP(H2395,Tabela1[],2,FALSE)*G2395</f>
        <v>0</v>
      </c>
      <c r="J2395" s="6" t="str">
        <f>IFERROR(G2395/VLOOKUP(H2395,Tabela1[],3,FALSE),"")</f>
        <v/>
      </c>
      <c r="K2395" s="11" cm="1">
        <f t="array" ref="K2395">VLOOKUP(MAX(_xlfn._xlws.FILTER(Tabela3[data],Tabela3[data]&lt;=Tabela2[[#This Row],[data]])),Tabela3[],2,FALSE)</f>
        <v>12.6</v>
      </c>
    </row>
    <row r="2396" spans="5:11" x14ac:dyDescent="0.35">
      <c r="E2396" s="4">
        <v>45943</v>
      </c>
      <c r="F2396" s="3">
        <v>2</v>
      </c>
      <c r="G2396" s="3">
        <v>100</v>
      </c>
      <c r="H2396" s="7" t="s">
        <v>128</v>
      </c>
      <c r="I2396" s="5">
        <f>VLOOKUP(H2396,Tabela1[],2,FALSE)*G2396</f>
        <v>0</v>
      </c>
      <c r="J2396" s="6" t="str">
        <f>IFERROR(G2396/VLOOKUP(H2396,Tabela1[],3,FALSE),"")</f>
        <v/>
      </c>
      <c r="K2396" s="11" cm="1">
        <f t="array" ref="K2396">VLOOKUP(MAX(_xlfn._xlws.FILTER(Tabela3[data],Tabela3[data]&lt;=Tabela2[[#This Row],[data]])),Tabela3[],2,FALSE)</f>
        <v>12.6</v>
      </c>
    </row>
    <row r="2397" spans="5:11" x14ac:dyDescent="0.35">
      <c r="E2397" s="4">
        <v>45943</v>
      </c>
      <c r="F2397" s="3">
        <v>2</v>
      </c>
      <c r="G2397" s="3">
        <v>6</v>
      </c>
      <c r="H2397" s="7" t="s">
        <v>133</v>
      </c>
      <c r="I2397" s="5">
        <f>VLOOKUP(H2397,Tabela1[],2,FALSE)*G2397</f>
        <v>0</v>
      </c>
      <c r="J2397" s="6" t="str">
        <f>IFERROR(G2397/VLOOKUP(H2397,Tabela1[],3,FALSE),"")</f>
        <v/>
      </c>
      <c r="K2397" s="11" cm="1">
        <f t="array" ref="K2397">VLOOKUP(MAX(_xlfn._xlws.FILTER(Tabela3[data],Tabela3[data]&lt;=Tabela2[[#This Row],[data]])),Tabela3[],2,FALSE)</f>
        <v>12.6</v>
      </c>
    </row>
    <row r="2398" spans="5:11" x14ac:dyDescent="0.35">
      <c r="E2398" s="4">
        <v>45943</v>
      </c>
      <c r="F2398" s="3">
        <v>2</v>
      </c>
      <c r="G2398" s="3">
        <v>15</v>
      </c>
      <c r="H2398" s="7" t="s">
        <v>132</v>
      </c>
      <c r="I2398" s="5">
        <f>VLOOKUP(H2398,Tabela1[],2,FALSE)*G2398</f>
        <v>0</v>
      </c>
      <c r="J2398" s="6" t="str">
        <f>IFERROR(G2398/VLOOKUP(H2398,Tabela1[],3,FALSE),"")</f>
        <v/>
      </c>
      <c r="K2398" s="11" cm="1">
        <f t="array" ref="K2398">VLOOKUP(MAX(_xlfn._xlws.FILTER(Tabela3[data],Tabela3[data]&lt;=Tabela2[[#This Row],[data]])),Tabela3[],2,FALSE)</f>
        <v>12.6</v>
      </c>
    </row>
    <row r="2399" spans="5:11" x14ac:dyDescent="0.35">
      <c r="E2399" s="4">
        <v>45943</v>
      </c>
      <c r="F2399" s="3">
        <v>3</v>
      </c>
      <c r="G2399" s="3">
        <v>103</v>
      </c>
      <c r="H2399" s="7" t="s">
        <v>12</v>
      </c>
      <c r="I2399" s="5">
        <f>VLOOKUP(H2399,Tabela1[],2,FALSE)*G2399</f>
        <v>0</v>
      </c>
      <c r="J2399" s="6">
        <f>IFERROR(G2399/VLOOKUP(H2399,Tabela1[],3,FALSE),"")</f>
        <v>0.55877034358047017</v>
      </c>
      <c r="K2399" s="11" cm="1">
        <f t="array" ref="K2399">VLOOKUP(MAX(_xlfn._xlws.FILTER(Tabela3[data],Tabela3[data]&lt;=Tabela2[[#This Row],[data]])),Tabela3[],2,FALSE)</f>
        <v>12.6</v>
      </c>
    </row>
    <row r="2400" spans="5:11" x14ac:dyDescent="0.35">
      <c r="E2400" s="4">
        <v>45943</v>
      </c>
      <c r="F2400" s="3">
        <v>3</v>
      </c>
      <c r="G2400" s="3">
        <v>75</v>
      </c>
      <c r="H2400" s="7" t="s">
        <v>43</v>
      </c>
      <c r="I2400" s="5">
        <f>VLOOKUP(H2400,Tabela1[],2,FALSE)*G2400</f>
        <v>0</v>
      </c>
      <c r="J2400" s="6" t="str">
        <f>IFERROR(G2400/VLOOKUP(H2400,Tabela1[],3,FALSE),"")</f>
        <v/>
      </c>
      <c r="K2400" s="11" cm="1">
        <f t="array" ref="K2400">VLOOKUP(MAX(_xlfn._xlws.FILTER(Tabela3[data],Tabela3[data]&lt;=Tabela2[[#This Row],[data]])),Tabela3[],2,FALSE)</f>
        <v>12.6</v>
      </c>
    </row>
    <row r="2401" spans="5:11" x14ac:dyDescent="0.35">
      <c r="E2401" s="4">
        <v>45943</v>
      </c>
      <c r="F2401" s="3">
        <v>3</v>
      </c>
      <c r="G2401" s="3">
        <v>75</v>
      </c>
      <c r="H2401" s="7" t="s">
        <v>30</v>
      </c>
      <c r="I2401" s="5">
        <f>VLOOKUP(H2401,Tabela1[],2,FALSE)*G2401</f>
        <v>0</v>
      </c>
      <c r="J2401" s="6" t="str">
        <f>IFERROR(G2401/VLOOKUP(H2401,Tabela1[],3,FALSE),"")</f>
        <v/>
      </c>
      <c r="K2401" s="11" cm="1">
        <f t="array" ref="K2401">VLOOKUP(MAX(_xlfn._xlws.FILTER(Tabela3[data],Tabela3[data]&lt;=Tabela2[[#This Row],[data]])),Tabela3[],2,FALSE)</f>
        <v>12.6</v>
      </c>
    </row>
    <row r="2402" spans="5:11" x14ac:dyDescent="0.35">
      <c r="E2402" s="4">
        <v>45944</v>
      </c>
      <c r="F2402" s="3">
        <v>1</v>
      </c>
      <c r="G2402" s="3">
        <v>166</v>
      </c>
      <c r="H2402" s="7" t="s">
        <v>121</v>
      </c>
      <c r="I2402" s="5">
        <f>VLOOKUP(H2402,Tabela1[],2,FALSE)*G2402</f>
        <v>0</v>
      </c>
      <c r="J2402" s="6" t="str">
        <f>IFERROR(G2402/VLOOKUP(H2402,Tabela1[],3,FALSE),"")</f>
        <v/>
      </c>
      <c r="K2402" s="11" cm="1">
        <f t="array" ref="K2402">VLOOKUP(MAX(_xlfn._xlws.FILTER(Tabela3[data],Tabela3[data]&lt;=Tabela2[[#This Row],[data]])),Tabela3[],2,FALSE)</f>
        <v>12.6</v>
      </c>
    </row>
    <row r="2403" spans="5:11" x14ac:dyDescent="0.35">
      <c r="E2403" s="4">
        <v>45944</v>
      </c>
      <c r="F2403" s="3">
        <v>1</v>
      </c>
      <c r="G2403" s="3">
        <v>40</v>
      </c>
      <c r="H2403" s="7" t="s">
        <v>43</v>
      </c>
      <c r="I2403" s="5">
        <f>VLOOKUP(H2403,Tabela1[],2,FALSE)*G2403</f>
        <v>0</v>
      </c>
      <c r="J2403" s="6" t="str">
        <f>IFERROR(G2403/VLOOKUP(H2403,Tabela1[],3,FALSE),"")</f>
        <v/>
      </c>
      <c r="K2403" s="11" cm="1">
        <f t="array" ref="K2403">VLOOKUP(MAX(_xlfn._xlws.FILTER(Tabela3[data],Tabela3[data]&lt;=Tabela2[[#This Row],[data]])),Tabela3[],2,FALSE)</f>
        <v>12.6</v>
      </c>
    </row>
    <row r="2404" spans="5:11" x14ac:dyDescent="0.35">
      <c r="E2404" s="4">
        <v>45944</v>
      </c>
      <c r="F2404" s="3">
        <v>1</v>
      </c>
      <c r="G2404" s="3">
        <v>12</v>
      </c>
      <c r="H2404" s="7" t="s">
        <v>133</v>
      </c>
      <c r="I2404" s="5">
        <f>VLOOKUP(H2404,Tabela1[],2,FALSE)*G2404</f>
        <v>0</v>
      </c>
      <c r="J2404" s="6" t="str">
        <f>IFERROR(G2404/VLOOKUP(H2404,Tabela1[],3,FALSE),"")</f>
        <v/>
      </c>
      <c r="K2404" s="11" cm="1">
        <f t="array" ref="K2404">VLOOKUP(MAX(_xlfn._xlws.FILTER(Tabela3[data],Tabela3[data]&lt;=Tabela2[[#This Row],[data]])),Tabela3[],2,FALSE)</f>
        <v>12.6</v>
      </c>
    </row>
    <row r="2405" spans="5:11" x14ac:dyDescent="0.35">
      <c r="E2405" s="4">
        <v>45944</v>
      </c>
      <c r="F2405" s="3">
        <v>2</v>
      </c>
      <c r="G2405" s="3">
        <v>100</v>
      </c>
      <c r="H2405" s="7" t="s">
        <v>87</v>
      </c>
      <c r="I2405" s="5">
        <f>VLOOKUP(H2405,Tabela1[],2,FALSE)*G2405</f>
        <v>0</v>
      </c>
      <c r="J2405" s="6" t="str">
        <f>IFERROR(G2405/VLOOKUP(H2405,Tabela1[],3,FALSE),"")</f>
        <v/>
      </c>
      <c r="K2405" s="11" cm="1">
        <f t="array" ref="K2405">VLOOKUP(MAX(_xlfn._xlws.FILTER(Tabela3[data],Tabela3[data]&lt;=Tabela2[[#This Row],[data]])),Tabela3[],2,FALSE)</f>
        <v>12.6</v>
      </c>
    </row>
    <row r="2406" spans="5:11" x14ac:dyDescent="0.35">
      <c r="E2406" s="4">
        <v>45944</v>
      </c>
      <c r="F2406" s="3">
        <v>3</v>
      </c>
      <c r="G2406" s="3">
        <v>210</v>
      </c>
      <c r="H2406" s="7" t="s">
        <v>30</v>
      </c>
      <c r="I2406" s="5">
        <f>VLOOKUP(H2406,Tabela1[],2,FALSE)*G2406</f>
        <v>0</v>
      </c>
      <c r="J2406" s="6" t="str">
        <f>IFERROR(G2406/VLOOKUP(H2406,Tabela1[],3,FALSE),"")</f>
        <v/>
      </c>
      <c r="K2406" s="11" cm="1">
        <f t="array" ref="K2406">VLOOKUP(MAX(_xlfn._xlws.FILTER(Tabela3[data],Tabela3[data]&lt;=Tabela2[[#This Row],[data]])),Tabela3[],2,FALSE)</f>
        <v>12.6</v>
      </c>
    </row>
    <row r="2407" spans="5:11" x14ac:dyDescent="0.35">
      <c r="E2407" s="4">
        <v>45944</v>
      </c>
      <c r="F2407" s="3">
        <v>3</v>
      </c>
      <c r="G2407" s="3">
        <v>40</v>
      </c>
      <c r="H2407" s="7" t="s">
        <v>43</v>
      </c>
      <c r="I2407" s="5">
        <f>VLOOKUP(H2407,Tabela1[],2,FALSE)*G2407</f>
        <v>0</v>
      </c>
      <c r="J2407" s="6" t="str">
        <f>IFERROR(G2407/VLOOKUP(H2407,Tabela1[],3,FALSE),"")</f>
        <v/>
      </c>
      <c r="K2407" s="11" cm="1">
        <f t="array" ref="K2407">VLOOKUP(MAX(_xlfn._xlws.FILTER(Tabela3[data],Tabela3[data]&lt;=Tabela2[[#This Row],[data]])),Tabela3[],2,FALSE)</f>
        <v>12.6</v>
      </c>
    </row>
    <row r="2408" spans="5:11" x14ac:dyDescent="0.35">
      <c r="E2408" s="4">
        <v>45945</v>
      </c>
      <c r="F2408" s="3">
        <v>1</v>
      </c>
      <c r="G2408" s="3">
        <v>200</v>
      </c>
      <c r="H2408" s="7" t="s">
        <v>131</v>
      </c>
      <c r="I2408" s="5">
        <f>VLOOKUP(H2408,Tabela1[],2,FALSE)*G2408</f>
        <v>0</v>
      </c>
      <c r="J2408" s="6" t="str">
        <f>IFERROR(G2408/VLOOKUP(H2408,Tabela1[],3,FALSE),"")</f>
        <v/>
      </c>
      <c r="K2408" s="11" cm="1">
        <f t="array" ref="K2408">VLOOKUP(MAX(_xlfn._xlws.FILTER(Tabela3[data],Tabela3[data]&lt;=Tabela2[[#This Row],[data]])),Tabela3[],2,FALSE)</f>
        <v>12.6</v>
      </c>
    </row>
    <row r="2409" spans="5:11" x14ac:dyDescent="0.35">
      <c r="E2409" s="4">
        <v>45945</v>
      </c>
      <c r="F2409" s="3">
        <v>2</v>
      </c>
      <c r="G2409" s="3">
        <v>23</v>
      </c>
      <c r="H2409" s="7" t="s">
        <v>115</v>
      </c>
      <c r="I2409" s="5">
        <f>VLOOKUP(H2409,Tabela1[],2,FALSE)*G2409</f>
        <v>0</v>
      </c>
      <c r="J2409" s="6" t="str">
        <f>IFERROR(G2409/VLOOKUP(H2409,Tabela1[],3,FALSE),"")</f>
        <v/>
      </c>
      <c r="K2409" s="11" cm="1">
        <f t="array" ref="K2409">VLOOKUP(MAX(_xlfn._xlws.FILTER(Tabela3[data],Tabela3[data]&lt;=Tabela2[[#This Row],[data]])),Tabela3[],2,FALSE)</f>
        <v>12.6</v>
      </c>
    </row>
    <row r="2410" spans="5:11" x14ac:dyDescent="0.35">
      <c r="E2410" s="4">
        <v>45945</v>
      </c>
      <c r="F2410" s="3">
        <v>2</v>
      </c>
      <c r="G2410" s="3">
        <v>12</v>
      </c>
      <c r="H2410" s="7" t="s">
        <v>133</v>
      </c>
      <c r="I2410" s="5">
        <f>VLOOKUP(H2410,Tabela1[],2,FALSE)*G2410</f>
        <v>0</v>
      </c>
      <c r="J2410" s="6" t="str">
        <f>IFERROR(G2410/VLOOKUP(H2410,Tabela1[],3,FALSE),"")</f>
        <v/>
      </c>
      <c r="K2410" s="11" cm="1">
        <f t="array" ref="K2410">VLOOKUP(MAX(_xlfn._xlws.FILTER(Tabela3[data],Tabela3[data]&lt;=Tabela2[[#This Row],[data]])),Tabela3[],2,FALSE)</f>
        <v>12.6</v>
      </c>
    </row>
    <row r="2411" spans="5:11" x14ac:dyDescent="0.35">
      <c r="E2411" s="4">
        <v>45945</v>
      </c>
      <c r="F2411" s="3">
        <v>2</v>
      </c>
      <c r="G2411" s="3">
        <v>5</v>
      </c>
      <c r="H2411" s="7" t="s">
        <v>132</v>
      </c>
      <c r="I2411" s="5">
        <f>VLOOKUP(H2411,Tabela1[],2,FALSE)*G2411</f>
        <v>0</v>
      </c>
      <c r="J2411" s="6" t="str">
        <f>IFERROR(G2411/VLOOKUP(H2411,Tabela1[],3,FALSE),"")</f>
        <v/>
      </c>
      <c r="K2411" s="11" cm="1">
        <f t="array" ref="K2411">VLOOKUP(MAX(_xlfn._xlws.FILTER(Tabela3[data],Tabela3[data]&lt;=Tabela2[[#This Row],[data]])),Tabela3[],2,FALSE)</f>
        <v>12.6</v>
      </c>
    </row>
    <row r="2412" spans="5:11" x14ac:dyDescent="0.35">
      <c r="E2412" s="4">
        <v>45945</v>
      </c>
      <c r="F2412" s="3">
        <v>3</v>
      </c>
      <c r="G2412" s="3">
        <v>224</v>
      </c>
      <c r="H2412" s="7" t="s">
        <v>30</v>
      </c>
      <c r="I2412" s="5">
        <f>VLOOKUP(H2412,Tabela1[],2,FALSE)*G2412</f>
        <v>0</v>
      </c>
      <c r="J2412" s="6" t="str">
        <f>IFERROR(G2412/VLOOKUP(H2412,Tabela1[],3,FALSE),"")</f>
        <v/>
      </c>
      <c r="K2412" s="11" cm="1">
        <f t="array" ref="K2412">VLOOKUP(MAX(_xlfn._xlws.FILTER(Tabela3[data],Tabela3[data]&lt;=Tabela2[[#This Row],[data]])),Tabela3[],2,FALSE)</f>
        <v>12.6</v>
      </c>
    </row>
    <row r="2413" spans="5:11" x14ac:dyDescent="0.35">
      <c r="E2413" s="4">
        <v>45946</v>
      </c>
      <c r="F2413" s="3">
        <v>1</v>
      </c>
      <c r="G2413" s="3">
        <v>205</v>
      </c>
      <c r="H2413" s="7" t="s">
        <v>131</v>
      </c>
      <c r="I2413" s="5">
        <f>VLOOKUP(H2413,Tabela1[],2,FALSE)*G2413</f>
        <v>0</v>
      </c>
      <c r="J2413" s="6" t="str">
        <f>IFERROR(G2413/VLOOKUP(H2413,Tabela1[],3,FALSE),"")</f>
        <v/>
      </c>
      <c r="K2413" s="11" cm="1">
        <f t="array" ref="K2413">VLOOKUP(MAX(_xlfn._xlws.FILTER(Tabela3[data],Tabela3[data]&lt;=Tabela2[[#This Row],[data]])),Tabela3[],2,FALSE)</f>
        <v>12.6</v>
      </c>
    </row>
    <row r="2414" spans="5:11" x14ac:dyDescent="0.35">
      <c r="E2414" s="4">
        <v>45946</v>
      </c>
      <c r="F2414" s="3">
        <v>2</v>
      </c>
      <c r="G2414" s="3">
        <v>42</v>
      </c>
      <c r="H2414" s="7" t="s">
        <v>115</v>
      </c>
      <c r="I2414" s="5">
        <f>VLOOKUP(H2414,Tabela1[],2,FALSE)*G2414</f>
        <v>0</v>
      </c>
      <c r="J2414" s="6" t="str">
        <f>IFERROR(G2414/VLOOKUP(H2414,Tabela1[],3,FALSE),"")</f>
        <v/>
      </c>
      <c r="K2414" s="11" cm="1">
        <f t="array" ref="K2414">VLOOKUP(MAX(_xlfn._xlws.FILTER(Tabela3[data],Tabela3[data]&lt;=Tabela2[[#This Row],[data]])),Tabela3[],2,FALSE)</f>
        <v>12.6</v>
      </c>
    </row>
    <row r="2415" spans="5:11" x14ac:dyDescent="0.35">
      <c r="E2415" s="4">
        <v>45946</v>
      </c>
      <c r="F2415" s="3">
        <v>2</v>
      </c>
      <c r="G2415" s="3">
        <v>58</v>
      </c>
      <c r="H2415" s="7" t="s">
        <v>123</v>
      </c>
      <c r="I2415" s="5">
        <f>VLOOKUP(H2415,Tabela1[],2,FALSE)*G2415</f>
        <v>0</v>
      </c>
      <c r="J2415" s="6" t="str">
        <f>IFERROR(G2415/VLOOKUP(H2415,Tabela1[],3,FALSE),"")</f>
        <v/>
      </c>
      <c r="K2415" s="11" cm="1">
        <f t="array" ref="K2415">VLOOKUP(MAX(_xlfn._xlws.FILTER(Tabela3[data],Tabela3[data]&lt;=Tabela2[[#This Row],[data]])),Tabela3[],2,FALSE)</f>
        <v>12.6</v>
      </c>
    </row>
    <row r="2416" spans="5:11" x14ac:dyDescent="0.35">
      <c r="E2416" s="4">
        <v>45946</v>
      </c>
      <c r="F2416" s="3">
        <v>2</v>
      </c>
      <c r="G2416" s="3">
        <v>12</v>
      </c>
      <c r="H2416" s="7" t="s">
        <v>133</v>
      </c>
      <c r="I2416" s="5">
        <f>VLOOKUP(H2416,Tabela1[],2,FALSE)*G2416</f>
        <v>0</v>
      </c>
      <c r="J2416" s="6" t="str">
        <f>IFERROR(G2416/VLOOKUP(H2416,Tabela1[],3,FALSE),"")</f>
        <v/>
      </c>
      <c r="K2416" s="11" cm="1">
        <f t="array" ref="K2416">VLOOKUP(MAX(_xlfn._xlws.FILTER(Tabela3[data],Tabela3[data]&lt;=Tabela2[[#This Row],[data]])),Tabela3[],2,FALSE)</f>
        <v>12.6</v>
      </c>
    </row>
    <row r="2417" spans="5:11" x14ac:dyDescent="0.35">
      <c r="E2417" s="4">
        <v>45946</v>
      </c>
      <c r="F2417" s="3">
        <v>3</v>
      </c>
      <c r="G2417" s="3">
        <v>157</v>
      </c>
      <c r="H2417" s="7" t="s">
        <v>34</v>
      </c>
      <c r="I2417" s="5">
        <f>VLOOKUP(H2417,Tabela1[],2,FALSE)*G2417</f>
        <v>0</v>
      </c>
      <c r="J2417" s="6" t="str">
        <f>IFERROR(G2417/VLOOKUP(H2417,Tabela1[],3,FALSE),"")</f>
        <v/>
      </c>
      <c r="K2417" s="11" cm="1">
        <f t="array" ref="K2417">VLOOKUP(MAX(_xlfn._xlws.FILTER(Tabela3[data],Tabela3[data]&lt;=Tabela2[[#This Row],[data]])),Tabela3[],2,FALSE)</f>
        <v>12.6</v>
      </c>
    </row>
    <row r="2418" spans="5:11" x14ac:dyDescent="0.35">
      <c r="E2418" s="4">
        <v>45946</v>
      </c>
      <c r="F2418" s="3">
        <v>3</v>
      </c>
      <c r="G2418" s="3">
        <v>5</v>
      </c>
      <c r="H2418" s="7" t="s">
        <v>71</v>
      </c>
      <c r="I2418" s="5">
        <f>VLOOKUP(H2418,Tabela1[],2,FALSE)*G2418</f>
        <v>0</v>
      </c>
      <c r="J2418" s="6" t="str">
        <f>IFERROR(G2418/VLOOKUP(H2418,Tabela1[],3,FALSE),"")</f>
        <v/>
      </c>
      <c r="K2418" s="11" cm="1">
        <f t="array" ref="K2418">VLOOKUP(MAX(_xlfn._xlws.FILTER(Tabela3[data],Tabela3[data]&lt;=Tabela2[[#This Row],[data]])),Tabela3[],2,FALSE)</f>
        <v>12.6</v>
      </c>
    </row>
    <row r="2419" spans="5:11" x14ac:dyDescent="0.35">
      <c r="E2419" s="4">
        <v>45947</v>
      </c>
      <c r="F2419" s="3">
        <v>1</v>
      </c>
      <c r="G2419" s="3">
        <v>90</v>
      </c>
      <c r="H2419" s="7" t="s">
        <v>34</v>
      </c>
      <c r="I2419" s="5">
        <f>VLOOKUP(H2419,Tabela1[],2,FALSE)*G2419</f>
        <v>0</v>
      </c>
      <c r="J2419" s="6" t="str">
        <f>IFERROR(G2419/VLOOKUP(H2419,Tabela1[],3,FALSE),"")</f>
        <v/>
      </c>
      <c r="K2419" s="11" cm="1">
        <f t="array" ref="K2419">VLOOKUP(MAX(_xlfn._xlws.FILTER(Tabela3[data],Tabela3[data]&lt;=Tabela2[[#This Row],[data]])),Tabela3[],2,FALSE)</f>
        <v>12.6</v>
      </c>
    </row>
    <row r="2420" spans="5:11" x14ac:dyDescent="0.35">
      <c r="E2420" s="4">
        <v>45947</v>
      </c>
      <c r="F2420" s="3">
        <v>1</v>
      </c>
      <c r="G2420" s="3">
        <v>50</v>
      </c>
      <c r="H2420" s="7" t="s">
        <v>43</v>
      </c>
      <c r="I2420" s="5">
        <f>VLOOKUP(H2420,Tabela1[],2,FALSE)*G2420</f>
        <v>0</v>
      </c>
      <c r="J2420" s="6" t="str">
        <f>IFERROR(G2420/VLOOKUP(H2420,Tabela1[],3,FALSE),"")</f>
        <v/>
      </c>
      <c r="K2420" s="11" cm="1">
        <f t="array" ref="K2420">VLOOKUP(MAX(_xlfn._xlws.FILTER(Tabela3[data],Tabela3[data]&lt;=Tabela2[[#This Row],[data]])),Tabela3[],2,FALSE)</f>
        <v>12.6</v>
      </c>
    </row>
    <row r="2421" spans="5:11" x14ac:dyDescent="0.35">
      <c r="E2421" s="4">
        <v>45947</v>
      </c>
      <c r="F2421" s="3">
        <v>2</v>
      </c>
      <c r="G2421" s="3">
        <v>100</v>
      </c>
      <c r="H2421" s="7" t="s">
        <v>123</v>
      </c>
      <c r="I2421" s="5">
        <f>VLOOKUP(H2421,Tabela1[],2,FALSE)*G2421</f>
        <v>0</v>
      </c>
      <c r="J2421" s="6" t="str">
        <f>IFERROR(G2421/VLOOKUP(H2421,Tabela1[],3,FALSE),"")</f>
        <v/>
      </c>
      <c r="K2421" s="11" cm="1">
        <f t="array" ref="K2421">VLOOKUP(MAX(_xlfn._xlws.FILTER(Tabela3[data],Tabela3[data]&lt;=Tabela2[[#This Row],[data]])),Tabela3[],2,FALSE)</f>
        <v>12.6</v>
      </c>
    </row>
    <row r="2422" spans="5:11" x14ac:dyDescent="0.35">
      <c r="E2422" s="4">
        <v>45947</v>
      </c>
      <c r="F2422" s="3">
        <v>2</v>
      </c>
      <c r="G2422" s="3">
        <v>12</v>
      </c>
      <c r="H2422" s="7" t="s">
        <v>133</v>
      </c>
      <c r="I2422" s="5">
        <f>VLOOKUP(H2422,Tabela1[],2,FALSE)*G2422</f>
        <v>0</v>
      </c>
      <c r="J2422" s="6" t="str">
        <f>IFERROR(G2422/VLOOKUP(H2422,Tabela1[],3,FALSE),"")</f>
        <v/>
      </c>
      <c r="K2422" s="11" cm="1">
        <f t="array" ref="K2422">VLOOKUP(MAX(_xlfn._xlws.FILTER(Tabela3[data],Tabela3[data]&lt;=Tabela2[[#This Row],[data]])),Tabela3[],2,FALSE)</f>
        <v>12.6</v>
      </c>
    </row>
    <row r="2423" spans="5:11" x14ac:dyDescent="0.35">
      <c r="E2423" s="4">
        <v>45947</v>
      </c>
      <c r="F2423" s="3">
        <v>2</v>
      </c>
      <c r="G2423" s="3">
        <v>10</v>
      </c>
      <c r="H2423" s="7" t="s">
        <v>71</v>
      </c>
      <c r="I2423" s="5">
        <f>VLOOKUP(H2423,Tabela1[],2,FALSE)*G2423</f>
        <v>0</v>
      </c>
      <c r="J2423" s="6" t="str">
        <f>IFERROR(G2423/VLOOKUP(H2423,Tabela1[],3,FALSE),"")</f>
        <v/>
      </c>
      <c r="K2423" s="11" cm="1">
        <f t="array" ref="K2423">VLOOKUP(MAX(_xlfn._xlws.FILTER(Tabela3[data],Tabela3[data]&lt;=Tabela2[[#This Row],[data]])),Tabela3[],2,FALSE)</f>
        <v>12.6</v>
      </c>
    </row>
    <row r="2424" spans="5:11" x14ac:dyDescent="0.35">
      <c r="E2424" s="4">
        <v>45947</v>
      </c>
      <c r="F2424" s="3">
        <v>2</v>
      </c>
      <c r="G2424" s="3">
        <v>10</v>
      </c>
      <c r="H2424" s="7" t="s">
        <v>132</v>
      </c>
      <c r="I2424" s="5">
        <f>VLOOKUP(H2424,Tabela1[],2,FALSE)*G2424</f>
        <v>0</v>
      </c>
      <c r="J2424" s="6" t="str">
        <f>IFERROR(G2424/VLOOKUP(H2424,Tabela1[],3,FALSE),"")</f>
        <v/>
      </c>
      <c r="K2424" s="11" cm="1">
        <f t="array" ref="K2424">VLOOKUP(MAX(_xlfn._xlws.FILTER(Tabela3[data],Tabela3[data]&lt;=Tabela2[[#This Row],[data]])),Tabela3[],2,FALSE)</f>
        <v>12.6</v>
      </c>
    </row>
    <row r="2425" spans="5:11" x14ac:dyDescent="0.35">
      <c r="E2425" s="4">
        <v>45947</v>
      </c>
      <c r="F2425" s="3">
        <v>3</v>
      </c>
      <c r="G2425" s="3">
        <v>160</v>
      </c>
      <c r="H2425" s="7" t="s">
        <v>34</v>
      </c>
      <c r="I2425" s="5">
        <f>VLOOKUP(H2425,Tabela1[],2,FALSE)*G2425</f>
        <v>0</v>
      </c>
      <c r="J2425" s="6" t="str">
        <f>IFERROR(G2425/VLOOKUP(H2425,Tabela1[],3,FALSE),"")</f>
        <v/>
      </c>
      <c r="K2425" s="11" cm="1">
        <f t="array" ref="K2425">VLOOKUP(MAX(_xlfn._xlws.FILTER(Tabela3[data],Tabela3[data]&lt;=Tabela2[[#This Row],[data]])),Tabela3[],2,FALSE)</f>
        <v>12.6</v>
      </c>
    </row>
    <row r="2426" spans="5:11" x14ac:dyDescent="0.35">
      <c r="E2426" s="4">
        <v>45947</v>
      </c>
      <c r="F2426" s="3">
        <v>3</v>
      </c>
      <c r="G2426" s="3">
        <v>96</v>
      </c>
      <c r="H2426" s="7" t="s">
        <v>43</v>
      </c>
      <c r="I2426" s="5">
        <f>VLOOKUP(H2426,Tabela1[],2,FALSE)*G2426</f>
        <v>0</v>
      </c>
      <c r="J2426" s="6" t="str">
        <f>IFERROR(G2426/VLOOKUP(H2426,Tabela1[],3,FALSE),"")</f>
        <v/>
      </c>
      <c r="K2426" s="11" cm="1">
        <f t="array" ref="K2426">VLOOKUP(MAX(_xlfn._xlws.FILTER(Tabela3[data],Tabela3[data]&lt;=Tabela2[[#This Row],[data]])),Tabela3[],2,FALSE)</f>
        <v>12.6</v>
      </c>
    </row>
    <row r="2427" spans="5:11" x14ac:dyDescent="0.35">
      <c r="E2427" s="4">
        <v>45947</v>
      </c>
      <c r="F2427" s="3">
        <v>3</v>
      </c>
      <c r="G2427" s="3">
        <v>54</v>
      </c>
      <c r="H2427" s="7" t="s">
        <v>12</v>
      </c>
      <c r="I2427" s="5">
        <f>VLOOKUP(H2427,Tabela1[],2,FALSE)*G2427</f>
        <v>0</v>
      </c>
      <c r="J2427" s="6">
        <f>IFERROR(G2427/VLOOKUP(H2427,Tabela1[],3,FALSE),"")</f>
        <v>0.29294755877034362</v>
      </c>
      <c r="K2427" s="11" cm="1">
        <f t="array" ref="K2427">VLOOKUP(MAX(_xlfn._xlws.FILTER(Tabela3[data],Tabela3[data]&lt;=Tabela2[[#This Row],[data]])),Tabela3[],2,FALSE)</f>
        <v>12.6</v>
      </c>
    </row>
    <row r="2428" spans="5:11" x14ac:dyDescent="0.35">
      <c r="E2428" s="4">
        <v>45948</v>
      </c>
      <c r="F2428" s="3">
        <v>1</v>
      </c>
      <c r="G2428" s="3">
        <v>50</v>
      </c>
      <c r="H2428" s="7" t="s">
        <v>12</v>
      </c>
      <c r="I2428" s="5">
        <f>VLOOKUP(H2428,Tabela1[],2,FALSE)*G2428</f>
        <v>0</v>
      </c>
      <c r="J2428" s="6">
        <f>IFERROR(G2428/VLOOKUP(H2428,Tabela1[],3,FALSE),"")</f>
        <v>0.27124773960217002</v>
      </c>
      <c r="K2428" s="11" cm="1">
        <f t="array" ref="K2428">VLOOKUP(MAX(_xlfn._xlws.FILTER(Tabela3[data],Tabela3[data]&lt;=Tabela2[[#This Row],[data]])),Tabela3[],2,FALSE)</f>
        <v>12.6</v>
      </c>
    </row>
    <row r="2429" spans="5:11" x14ac:dyDescent="0.35">
      <c r="E2429" s="4">
        <v>45948</v>
      </c>
      <c r="F2429" s="3">
        <v>1</v>
      </c>
      <c r="G2429" s="3">
        <v>12</v>
      </c>
      <c r="H2429" s="7" t="s">
        <v>133</v>
      </c>
      <c r="I2429" s="5">
        <f>VLOOKUP(H2429,Tabela1[],2,FALSE)*G2429</f>
        <v>0</v>
      </c>
      <c r="J2429" s="6" t="str">
        <f>IFERROR(G2429/VLOOKUP(H2429,Tabela1[],3,FALSE),"")</f>
        <v/>
      </c>
      <c r="K2429" s="11" cm="1">
        <f t="array" ref="K2429">VLOOKUP(MAX(_xlfn._xlws.FILTER(Tabela3[data],Tabela3[data]&lt;=Tabela2[[#This Row],[data]])),Tabela3[],2,FALSE)</f>
        <v>12.6</v>
      </c>
    </row>
    <row r="2430" spans="5:11" x14ac:dyDescent="0.35">
      <c r="E2430" s="4">
        <v>45948</v>
      </c>
      <c r="F2430" s="3">
        <v>2</v>
      </c>
      <c r="G2430" s="3">
        <v>100</v>
      </c>
      <c r="H2430" s="7" t="s">
        <v>128</v>
      </c>
      <c r="I2430" s="5">
        <f>VLOOKUP(H2430,Tabela1[],2,FALSE)*G2430</f>
        <v>0</v>
      </c>
      <c r="J2430" s="6" t="str">
        <f>IFERROR(G2430/VLOOKUP(H2430,Tabela1[],3,FALSE),"")</f>
        <v/>
      </c>
      <c r="K2430" s="11" cm="1">
        <f t="array" ref="K2430">VLOOKUP(MAX(_xlfn._xlws.FILTER(Tabela3[data],Tabela3[data]&lt;=Tabela2[[#This Row],[data]])),Tabela3[],2,FALSE)</f>
        <v>12.6</v>
      </c>
    </row>
    <row r="2431" spans="5:11" x14ac:dyDescent="0.35">
      <c r="E2431" s="4">
        <v>45948</v>
      </c>
      <c r="F2431" s="3">
        <v>2</v>
      </c>
      <c r="G2431" s="3">
        <v>10</v>
      </c>
      <c r="H2431" s="7" t="s">
        <v>132</v>
      </c>
      <c r="I2431" s="5">
        <f>VLOOKUP(H2431,Tabela1[],2,FALSE)*G2431</f>
        <v>0</v>
      </c>
      <c r="J2431" s="6" t="str">
        <f>IFERROR(G2431/VLOOKUP(H2431,Tabela1[],3,FALSE),"")</f>
        <v/>
      </c>
      <c r="K2431" s="11" cm="1">
        <f t="array" ref="K2431">VLOOKUP(MAX(_xlfn._xlws.FILTER(Tabela3[data],Tabela3[data]&lt;=Tabela2[[#This Row],[data]])),Tabela3[],2,FALSE)</f>
        <v>12.6</v>
      </c>
    </row>
    <row r="2432" spans="5:11" x14ac:dyDescent="0.35">
      <c r="E2432" s="4">
        <v>45948</v>
      </c>
      <c r="F2432" s="3">
        <v>3</v>
      </c>
      <c r="G2432" s="3">
        <v>240</v>
      </c>
      <c r="H2432" s="7" t="s">
        <v>129</v>
      </c>
      <c r="I2432" s="5">
        <f>VLOOKUP(H2432,Tabela1[],2,FALSE)*G2432</f>
        <v>0</v>
      </c>
      <c r="J2432" s="6" t="str">
        <f>IFERROR(G2432/VLOOKUP(H2432,Tabela1[],3,FALSE),"")</f>
        <v/>
      </c>
      <c r="K2432" s="11" cm="1">
        <f t="array" ref="K2432">VLOOKUP(MAX(_xlfn._xlws.FILTER(Tabela3[data],Tabela3[data]&lt;=Tabela2[[#This Row],[data]])),Tabela3[],2,FALSE)</f>
        <v>12.6</v>
      </c>
    </row>
    <row r="2433" spans="5:11" x14ac:dyDescent="0.35">
      <c r="E2433" s="4">
        <v>45949</v>
      </c>
      <c r="F2433" s="3">
        <v>1</v>
      </c>
      <c r="G2433" s="3">
        <v>144</v>
      </c>
      <c r="H2433" s="7" t="s">
        <v>129</v>
      </c>
      <c r="I2433" s="5">
        <f>VLOOKUP(H2433,Tabela1[],2,FALSE)*G2433</f>
        <v>0</v>
      </c>
      <c r="J2433" s="6" t="str">
        <f>IFERROR(G2433/VLOOKUP(H2433,Tabela1[],3,FALSE),"")</f>
        <v/>
      </c>
      <c r="K2433" s="11" cm="1">
        <f t="array" ref="K2433">VLOOKUP(MAX(_xlfn._xlws.FILTER(Tabela3[data],Tabela3[data]&lt;=Tabela2[[#This Row],[data]])),Tabela3[],2,FALSE)</f>
        <v>12.7</v>
      </c>
    </row>
    <row r="2434" spans="5:11" x14ac:dyDescent="0.35">
      <c r="E2434" s="4">
        <v>45949</v>
      </c>
      <c r="F2434" s="3">
        <v>1</v>
      </c>
      <c r="G2434" s="3">
        <v>58</v>
      </c>
      <c r="H2434" s="7" t="s">
        <v>54</v>
      </c>
      <c r="I2434" s="5">
        <f>VLOOKUP(H2434,Tabela1[],2,FALSE)*G2434</f>
        <v>0</v>
      </c>
      <c r="J2434" s="6" t="str">
        <f>IFERROR(G2434/VLOOKUP(H2434,Tabela1[],3,FALSE),"")</f>
        <v/>
      </c>
      <c r="K2434" s="11" cm="1">
        <f t="array" ref="K2434">VLOOKUP(MAX(_xlfn._xlws.FILTER(Tabela3[data],Tabela3[data]&lt;=Tabela2[[#This Row],[data]])),Tabela3[],2,FALSE)</f>
        <v>12.7</v>
      </c>
    </row>
    <row r="2435" spans="5:11" x14ac:dyDescent="0.35">
      <c r="E2435" s="4">
        <v>45949</v>
      </c>
      <c r="F2435" s="3">
        <v>2</v>
      </c>
      <c r="G2435" s="3">
        <v>100</v>
      </c>
      <c r="H2435" s="7" t="s">
        <v>87</v>
      </c>
      <c r="I2435" s="5">
        <f>VLOOKUP(H2435,Tabela1[],2,FALSE)*G2435</f>
        <v>0</v>
      </c>
      <c r="J2435" s="6" t="str">
        <f>IFERROR(G2435/VLOOKUP(H2435,Tabela1[],3,FALSE),"")</f>
        <v/>
      </c>
      <c r="K2435" s="11" cm="1">
        <f t="array" ref="K2435">VLOOKUP(MAX(_xlfn._xlws.FILTER(Tabela3[data],Tabela3[data]&lt;=Tabela2[[#This Row],[data]])),Tabela3[],2,FALSE)</f>
        <v>12.7</v>
      </c>
    </row>
    <row r="2436" spans="5:11" x14ac:dyDescent="0.35">
      <c r="E2436" s="4">
        <v>45949</v>
      </c>
      <c r="F2436" s="3">
        <v>3</v>
      </c>
      <c r="G2436" s="3">
        <v>139</v>
      </c>
      <c r="H2436" s="7" t="s">
        <v>12</v>
      </c>
      <c r="I2436" s="5">
        <f>VLOOKUP(H2436,Tabela1[],2,FALSE)*G2436</f>
        <v>0</v>
      </c>
      <c r="J2436" s="6">
        <f>IFERROR(G2436/VLOOKUP(H2436,Tabela1[],3,FALSE),"")</f>
        <v>0.75406871609403259</v>
      </c>
      <c r="K2436" s="11" cm="1">
        <f t="array" ref="K2436">VLOOKUP(MAX(_xlfn._xlws.FILTER(Tabela3[data],Tabela3[data]&lt;=Tabela2[[#This Row],[data]])),Tabela3[],2,FALSE)</f>
        <v>12.7</v>
      </c>
    </row>
    <row r="2437" spans="5:11" x14ac:dyDescent="0.35">
      <c r="E2437" s="4">
        <v>45950</v>
      </c>
      <c r="F2437" s="3">
        <v>1</v>
      </c>
      <c r="G2437" s="3">
        <v>180</v>
      </c>
      <c r="H2437" s="7" t="s">
        <v>134</v>
      </c>
      <c r="I2437" s="5">
        <f>VLOOKUP(H2437,Tabela1[],2,FALSE)*G2437</f>
        <v>0</v>
      </c>
      <c r="J2437" s="6" t="str">
        <f>IFERROR(G2437/VLOOKUP(H2437,Tabela1[],3,FALSE),"")</f>
        <v/>
      </c>
      <c r="K2437" s="11" cm="1">
        <f t="array" ref="K2437">VLOOKUP(MAX(_xlfn._xlws.FILTER(Tabela3[data],Tabela3[data]&lt;=Tabela2[[#This Row],[data]])),Tabela3[],2,FALSE)</f>
        <v>12.7</v>
      </c>
    </row>
    <row r="2438" spans="5:11" x14ac:dyDescent="0.35">
      <c r="E2438" s="4">
        <v>45950</v>
      </c>
      <c r="F2438" s="3">
        <v>2</v>
      </c>
      <c r="G2438" s="3">
        <v>100</v>
      </c>
      <c r="H2438" s="7" t="s">
        <v>118</v>
      </c>
      <c r="I2438" s="5">
        <f>VLOOKUP(H2438,Tabela1[],2,FALSE)*G2438</f>
        <v>0</v>
      </c>
      <c r="J2438" s="6" t="str">
        <f>IFERROR(G2438/VLOOKUP(H2438,Tabela1[],3,FALSE),"")</f>
        <v/>
      </c>
      <c r="K2438" s="11" cm="1">
        <f t="array" ref="K2438">VLOOKUP(MAX(_xlfn._xlws.FILTER(Tabela3[data],Tabela3[data]&lt;=Tabela2[[#This Row],[data]])),Tabela3[],2,FALSE)</f>
        <v>12.7</v>
      </c>
    </row>
    <row r="2439" spans="5:11" x14ac:dyDescent="0.35">
      <c r="E2439" s="4">
        <v>45950</v>
      </c>
      <c r="F2439" s="3">
        <v>2</v>
      </c>
      <c r="G2439" s="3">
        <v>10</v>
      </c>
      <c r="H2439" s="7" t="s">
        <v>132</v>
      </c>
      <c r="I2439" s="5">
        <f>VLOOKUP(H2439,Tabela1[],2,FALSE)*G2439</f>
        <v>0</v>
      </c>
      <c r="J2439" s="6" t="str">
        <f>IFERROR(G2439/VLOOKUP(H2439,Tabela1[],3,FALSE),"")</f>
        <v/>
      </c>
      <c r="K2439" s="11" cm="1">
        <f t="array" ref="K2439">VLOOKUP(MAX(_xlfn._xlws.FILTER(Tabela3[data],Tabela3[data]&lt;=Tabela2[[#This Row],[data]])),Tabela3[],2,FALSE)</f>
        <v>12.7</v>
      </c>
    </row>
    <row r="2440" spans="5:11" x14ac:dyDescent="0.35">
      <c r="E2440" s="4">
        <v>45950</v>
      </c>
      <c r="F2440" s="3">
        <v>2</v>
      </c>
      <c r="G2440" s="3">
        <v>6</v>
      </c>
      <c r="H2440" s="7" t="s">
        <v>98</v>
      </c>
      <c r="I2440" s="5">
        <f>VLOOKUP(H2440,Tabela1[],2,FALSE)*G2440</f>
        <v>0</v>
      </c>
      <c r="J2440" s="6" t="str">
        <f>IFERROR(G2440/VLOOKUP(H2440,Tabela1[],3,FALSE),"")</f>
        <v/>
      </c>
      <c r="K2440" s="11" cm="1">
        <f t="array" ref="K2440">VLOOKUP(MAX(_xlfn._xlws.FILTER(Tabela3[data],Tabela3[data]&lt;=Tabela2[[#This Row],[data]])),Tabela3[],2,FALSE)</f>
        <v>12.7</v>
      </c>
    </row>
    <row r="2441" spans="5:11" x14ac:dyDescent="0.35">
      <c r="E2441" s="4">
        <v>45950</v>
      </c>
      <c r="F2441" s="3">
        <v>3</v>
      </c>
      <c r="G2441" s="3">
        <v>162</v>
      </c>
      <c r="H2441" s="7" t="s">
        <v>12</v>
      </c>
      <c r="I2441" s="5">
        <f>VLOOKUP(H2441,Tabela1[],2,FALSE)*G2441</f>
        <v>0</v>
      </c>
      <c r="J2441" s="6">
        <f>IFERROR(G2441/VLOOKUP(H2441,Tabela1[],3,FALSE),"")</f>
        <v>0.87884267631103086</v>
      </c>
      <c r="K2441" s="11" cm="1">
        <f t="array" ref="K2441">VLOOKUP(MAX(_xlfn._xlws.FILTER(Tabela3[data],Tabela3[data]&lt;=Tabela2[[#This Row],[data]])),Tabela3[],2,FALSE)</f>
        <v>12.7</v>
      </c>
    </row>
    <row r="2442" spans="5:11" x14ac:dyDescent="0.35">
      <c r="E2442" s="4">
        <v>45950</v>
      </c>
      <c r="F2442" s="3">
        <v>3</v>
      </c>
      <c r="G2442" s="3">
        <v>50</v>
      </c>
      <c r="H2442" s="7" t="s">
        <v>134</v>
      </c>
      <c r="I2442" s="5">
        <f>VLOOKUP(H2442,Tabela1[],2,FALSE)*G2442</f>
        <v>0</v>
      </c>
      <c r="J2442" s="6" t="str">
        <f>IFERROR(G2442/VLOOKUP(H2442,Tabela1[],3,FALSE),"")</f>
        <v/>
      </c>
      <c r="K2442" s="11" cm="1">
        <f t="array" ref="K2442">VLOOKUP(MAX(_xlfn._xlws.FILTER(Tabela3[data],Tabela3[data]&lt;=Tabela2[[#This Row],[data]])),Tabela3[],2,FALSE)</f>
        <v>12.7</v>
      </c>
    </row>
    <row r="2443" spans="5:11" x14ac:dyDescent="0.35">
      <c r="E2443" s="4">
        <v>45950</v>
      </c>
      <c r="F2443" s="3">
        <v>3</v>
      </c>
      <c r="G2443" s="3">
        <v>36</v>
      </c>
      <c r="H2443" s="7" t="s">
        <v>125</v>
      </c>
      <c r="I2443" s="5">
        <f>VLOOKUP(H2443,Tabela1[],2,FALSE)*G2443</f>
        <v>0</v>
      </c>
      <c r="J2443" s="6" t="str">
        <f>IFERROR(G2443/VLOOKUP(H2443,Tabela1[],3,FALSE),"")</f>
        <v/>
      </c>
      <c r="K2443" s="11" cm="1">
        <f t="array" ref="K2443">VLOOKUP(MAX(_xlfn._xlws.FILTER(Tabela3[data],Tabela3[data]&lt;=Tabela2[[#This Row],[data]])),Tabela3[],2,FALSE)</f>
        <v>12.7</v>
      </c>
    </row>
    <row r="2444" spans="5:11" x14ac:dyDescent="0.35">
      <c r="E2444" s="4">
        <v>45951</v>
      </c>
      <c r="F2444" s="3">
        <v>1</v>
      </c>
      <c r="G2444" s="3">
        <v>4</v>
      </c>
      <c r="H2444" s="7" t="s">
        <v>98</v>
      </c>
      <c r="I2444" s="5">
        <f>VLOOKUP(H2444,Tabela1[],2,FALSE)*G2444</f>
        <v>0</v>
      </c>
      <c r="J2444" s="6" t="str">
        <f>IFERROR(G2444/VLOOKUP(H2444,Tabela1[],3,FALSE),"")</f>
        <v/>
      </c>
      <c r="K2444" s="11" cm="1">
        <f t="array" ref="K2444">VLOOKUP(MAX(_xlfn._xlws.FILTER(Tabela3[data],Tabela3[data]&lt;=Tabela2[[#This Row],[data]])),Tabela3[],2,FALSE)</f>
        <v>12.7</v>
      </c>
    </row>
    <row r="2445" spans="5:11" x14ac:dyDescent="0.35">
      <c r="E2445" s="4">
        <v>45951</v>
      </c>
      <c r="F2445" s="3">
        <v>2</v>
      </c>
      <c r="G2445" s="3">
        <v>100</v>
      </c>
      <c r="H2445" s="7" t="s">
        <v>107</v>
      </c>
      <c r="I2445" s="5">
        <f>VLOOKUP(H2445,Tabela1[],2,FALSE)*G2445</f>
        <v>0</v>
      </c>
      <c r="J2445" s="6" t="str">
        <f>IFERROR(G2445/VLOOKUP(H2445,Tabela1[],3,FALSE),"")</f>
        <v/>
      </c>
      <c r="K2445" s="11" cm="1">
        <f t="array" ref="K2445">VLOOKUP(MAX(_xlfn._xlws.FILTER(Tabela3[data],Tabela3[data]&lt;=Tabela2[[#This Row],[data]])),Tabela3[],2,FALSE)</f>
        <v>12.7</v>
      </c>
    </row>
    <row r="2446" spans="5:11" x14ac:dyDescent="0.35">
      <c r="E2446" s="4">
        <v>45951</v>
      </c>
      <c r="F2446" s="3">
        <v>2</v>
      </c>
      <c r="G2446" s="3">
        <v>4</v>
      </c>
      <c r="H2446" s="7" t="s">
        <v>98</v>
      </c>
      <c r="I2446" s="5">
        <f>VLOOKUP(H2446,Tabela1[],2,FALSE)*G2446</f>
        <v>0</v>
      </c>
      <c r="J2446" s="6" t="str">
        <f>IFERROR(G2446/VLOOKUP(H2446,Tabela1[],3,FALSE),"")</f>
        <v/>
      </c>
      <c r="K2446" s="11" cm="1">
        <f t="array" ref="K2446">VLOOKUP(MAX(_xlfn._xlws.FILTER(Tabela3[data],Tabela3[data]&lt;=Tabela2[[#This Row],[data]])),Tabela3[],2,FALSE)</f>
        <v>12.7</v>
      </c>
    </row>
    <row r="2447" spans="5:11" x14ac:dyDescent="0.35">
      <c r="E2447" s="4">
        <v>45951</v>
      </c>
      <c r="F2447" s="3">
        <v>3</v>
      </c>
      <c r="G2447" s="3">
        <v>300</v>
      </c>
      <c r="H2447" s="7" t="s">
        <v>27</v>
      </c>
      <c r="I2447" s="5">
        <f>VLOOKUP(H2447,Tabela1[],2,FALSE)*G2447</f>
        <v>0</v>
      </c>
      <c r="J2447" s="6" t="str">
        <f>IFERROR(G2447/VLOOKUP(H2447,Tabela1[],3,FALSE),"")</f>
        <v/>
      </c>
      <c r="K2447" s="11" cm="1">
        <f t="array" ref="K2447">VLOOKUP(MAX(_xlfn._xlws.FILTER(Tabela3[data],Tabela3[data]&lt;=Tabela2[[#This Row],[data]])),Tabela3[],2,FALSE)</f>
        <v>12.7</v>
      </c>
    </row>
    <row r="2448" spans="5:11" x14ac:dyDescent="0.35">
      <c r="E2448" s="4">
        <v>45952</v>
      </c>
      <c r="F2448" s="3">
        <v>1</v>
      </c>
      <c r="G2448" s="3">
        <v>4</v>
      </c>
      <c r="H2448" s="7" t="s">
        <v>98</v>
      </c>
      <c r="I2448" s="5">
        <f>VLOOKUP(H2448,Tabela1[],2,FALSE)*G2448</f>
        <v>0</v>
      </c>
      <c r="J2448" s="6" t="str">
        <f>IFERROR(G2448/VLOOKUP(H2448,Tabela1[],3,FALSE),"")</f>
        <v/>
      </c>
      <c r="K2448" s="11" cm="1">
        <f t="array" ref="K2448">VLOOKUP(MAX(_xlfn._xlws.FILTER(Tabela3[data],Tabela3[data]&lt;=Tabela2[[#This Row],[data]])),Tabela3[],2,FALSE)</f>
        <v>12.7</v>
      </c>
    </row>
    <row r="2449" spans="5:11" x14ac:dyDescent="0.35">
      <c r="E2449" s="4">
        <v>45952</v>
      </c>
      <c r="F2449" s="3">
        <v>2</v>
      </c>
      <c r="G2449" s="3">
        <v>100</v>
      </c>
      <c r="H2449" s="7" t="s">
        <v>87</v>
      </c>
      <c r="I2449" s="5">
        <f>VLOOKUP(H2449,Tabela1[],2,FALSE)*G2449</f>
        <v>0</v>
      </c>
      <c r="J2449" s="6" t="str">
        <f>IFERROR(G2449/VLOOKUP(H2449,Tabela1[],3,FALSE),"")</f>
        <v/>
      </c>
      <c r="K2449" s="11" cm="1">
        <f t="array" ref="K2449">VLOOKUP(MAX(_xlfn._xlws.FILTER(Tabela3[data],Tabela3[data]&lt;=Tabela2[[#This Row],[data]])),Tabela3[],2,FALSE)</f>
        <v>12.7</v>
      </c>
    </row>
    <row r="2450" spans="5:11" x14ac:dyDescent="0.35">
      <c r="E2450" s="4">
        <v>45952</v>
      </c>
      <c r="F2450" s="3">
        <v>3</v>
      </c>
      <c r="G2450" s="3">
        <v>171</v>
      </c>
      <c r="H2450" s="7" t="s">
        <v>134</v>
      </c>
      <c r="I2450" s="5">
        <f>VLOOKUP(H2450,Tabela1[],2,FALSE)*G2450</f>
        <v>0</v>
      </c>
      <c r="J2450" s="6" t="str">
        <f>IFERROR(G2450/VLOOKUP(H2450,Tabela1[],3,FALSE),"")</f>
        <v/>
      </c>
      <c r="K2450" s="11" cm="1">
        <f t="array" ref="K2450">VLOOKUP(MAX(_xlfn._xlws.FILTER(Tabela3[data],Tabela3[data]&lt;=Tabela2[[#This Row],[data]])),Tabela3[],2,FALSE)</f>
        <v>12.7</v>
      </c>
    </row>
    <row r="2451" spans="5:11" x14ac:dyDescent="0.35">
      <c r="E2451" s="4">
        <v>45952</v>
      </c>
      <c r="F2451" s="3">
        <v>3</v>
      </c>
      <c r="G2451" s="3">
        <v>106</v>
      </c>
      <c r="H2451" s="7" t="s">
        <v>27</v>
      </c>
      <c r="I2451" s="5">
        <f>VLOOKUP(H2451,Tabela1[],2,FALSE)*G2451</f>
        <v>0</v>
      </c>
      <c r="J2451" s="6" t="str">
        <f>IFERROR(G2451/VLOOKUP(H2451,Tabela1[],3,FALSE),"")</f>
        <v/>
      </c>
      <c r="K2451" s="11" cm="1">
        <f t="array" ref="K2451">VLOOKUP(MAX(_xlfn._xlws.FILTER(Tabela3[data],Tabela3[data]&lt;=Tabela2[[#This Row],[data]])),Tabela3[],2,FALSE)</f>
        <v>12.7</v>
      </c>
    </row>
    <row r="2452" spans="5:11" x14ac:dyDescent="0.35">
      <c r="E2452" s="4">
        <v>45952</v>
      </c>
      <c r="F2452" s="3">
        <v>3</v>
      </c>
      <c r="G2452" s="3">
        <v>32</v>
      </c>
      <c r="H2452" s="7" t="s">
        <v>66</v>
      </c>
      <c r="I2452" s="5">
        <f>VLOOKUP(H2452,Tabela1[],2,FALSE)*G2452</f>
        <v>0</v>
      </c>
      <c r="J2452" s="6" t="str">
        <f>IFERROR(G2452/VLOOKUP(H2452,Tabela1[],3,FALSE),"")</f>
        <v/>
      </c>
      <c r="K2452" s="11" cm="1">
        <f t="array" ref="K2452">VLOOKUP(MAX(_xlfn._xlws.FILTER(Tabela3[data],Tabela3[data]&lt;=Tabela2[[#This Row],[data]])),Tabela3[],2,FALSE)</f>
        <v>12.7</v>
      </c>
    </row>
    <row r="2453" spans="5:11" x14ac:dyDescent="0.35">
      <c r="E2453" s="4">
        <v>45952</v>
      </c>
      <c r="F2453" s="3">
        <v>3</v>
      </c>
      <c r="G2453" s="3">
        <v>113</v>
      </c>
      <c r="H2453" s="7" t="s">
        <v>135</v>
      </c>
      <c r="I2453" s="5">
        <f>VLOOKUP(H2453,Tabela1[],2,FALSE)*G2453</f>
        <v>0</v>
      </c>
      <c r="J2453" s="6" t="str">
        <f>IFERROR(G2453/VLOOKUP(H2453,Tabela1[],3,FALSE),"")</f>
        <v/>
      </c>
      <c r="K2453" s="11" cm="1">
        <f t="array" ref="K2453">VLOOKUP(MAX(_xlfn._xlws.FILTER(Tabela3[data],Tabela3[data]&lt;=Tabela2[[#This Row],[data]])),Tabela3[],2,FALSE)</f>
        <v>12.7</v>
      </c>
    </row>
    <row r="2454" spans="5:11" x14ac:dyDescent="0.35">
      <c r="E2454" s="4">
        <v>45953</v>
      </c>
      <c r="F2454" s="3">
        <v>1</v>
      </c>
      <c r="G2454" s="3">
        <v>150</v>
      </c>
      <c r="H2454" s="7" t="s">
        <v>135</v>
      </c>
      <c r="I2454" s="5">
        <f>VLOOKUP(H2454,Tabela1[],2,FALSE)*G2454</f>
        <v>0</v>
      </c>
      <c r="J2454" s="6" t="str">
        <f>IFERROR(G2454/VLOOKUP(H2454,Tabela1[],3,FALSE),"")</f>
        <v/>
      </c>
      <c r="K2454" s="11" cm="1">
        <f t="array" ref="K2454">VLOOKUP(MAX(_xlfn._xlws.FILTER(Tabela3[data],Tabela3[data]&lt;=Tabela2[[#This Row],[data]])),Tabela3[],2,FALSE)</f>
        <v>12.7</v>
      </c>
    </row>
    <row r="2455" spans="5:11" x14ac:dyDescent="0.35">
      <c r="E2455" s="4">
        <v>45953</v>
      </c>
      <c r="F2455" s="3">
        <v>2</v>
      </c>
      <c r="G2455" s="3">
        <v>100</v>
      </c>
      <c r="H2455" s="7" t="s">
        <v>87</v>
      </c>
      <c r="I2455" s="5">
        <f>VLOOKUP(H2455,Tabela1[],2,FALSE)*G2455</f>
        <v>0</v>
      </c>
      <c r="J2455" s="6" t="str">
        <f>IFERROR(G2455/VLOOKUP(H2455,Tabela1[],3,FALSE),"")</f>
        <v/>
      </c>
      <c r="K2455" s="11" cm="1">
        <f t="array" ref="K2455">VLOOKUP(MAX(_xlfn._xlws.FILTER(Tabela3[data],Tabela3[data]&lt;=Tabela2[[#This Row],[data]])),Tabela3[],2,FALSE)</f>
        <v>12.7</v>
      </c>
    </row>
    <row r="2456" spans="5:11" x14ac:dyDescent="0.35">
      <c r="E2456" s="4">
        <v>45953</v>
      </c>
      <c r="F2456" s="3">
        <v>2</v>
      </c>
      <c r="G2456" s="3">
        <v>10</v>
      </c>
      <c r="H2456" s="7" t="s">
        <v>132</v>
      </c>
      <c r="I2456" s="5">
        <f>VLOOKUP(H2456,Tabela1[],2,FALSE)*G2456</f>
        <v>0</v>
      </c>
      <c r="J2456" s="6" t="str">
        <f>IFERROR(G2456/VLOOKUP(H2456,Tabela1[],3,FALSE),"")</f>
        <v/>
      </c>
      <c r="K2456" s="11" cm="1">
        <f t="array" ref="K2456">VLOOKUP(MAX(_xlfn._xlws.FILTER(Tabela3[data],Tabela3[data]&lt;=Tabela2[[#This Row],[data]])),Tabela3[],2,FALSE)</f>
        <v>12.7</v>
      </c>
    </row>
    <row r="2457" spans="5:11" x14ac:dyDescent="0.35">
      <c r="E2457" s="4">
        <v>45953</v>
      </c>
      <c r="F2457" s="3">
        <v>3</v>
      </c>
      <c r="G2457" s="3">
        <v>250</v>
      </c>
      <c r="H2457" s="7" t="s">
        <v>30</v>
      </c>
      <c r="I2457" s="5">
        <f>VLOOKUP(H2457,Tabela1[],2,FALSE)*G2457</f>
        <v>0</v>
      </c>
      <c r="J2457" s="6" t="str">
        <f>IFERROR(G2457/VLOOKUP(H2457,Tabela1[],3,FALSE),"")</f>
        <v/>
      </c>
      <c r="K2457" s="11" cm="1">
        <f t="array" ref="K2457">VLOOKUP(MAX(_xlfn._xlws.FILTER(Tabela3[data],Tabela3[data]&lt;=Tabela2[[#This Row],[data]])),Tabela3[],2,FALSE)</f>
        <v>12.7</v>
      </c>
    </row>
    <row r="2458" spans="5:11" x14ac:dyDescent="0.35">
      <c r="E2458" s="4">
        <v>45953</v>
      </c>
      <c r="F2458" s="3">
        <v>3</v>
      </c>
      <c r="G2458" s="3">
        <v>5</v>
      </c>
      <c r="H2458" s="7" t="s">
        <v>71</v>
      </c>
      <c r="I2458" s="5">
        <f>VLOOKUP(H2458,Tabela1[],2,FALSE)*G2458</f>
        <v>0</v>
      </c>
      <c r="J2458" s="6" t="str">
        <f>IFERROR(G2458/VLOOKUP(H2458,Tabela1[],3,FALSE),"")</f>
        <v/>
      </c>
      <c r="K2458" s="11" cm="1">
        <f t="array" ref="K2458">VLOOKUP(MAX(_xlfn._xlws.FILTER(Tabela3[data],Tabela3[data]&lt;=Tabela2[[#This Row],[data]])),Tabela3[],2,FALSE)</f>
        <v>12.7</v>
      </c>
    </row>
    <row r="2459" spans="5:11" x14ac:dyDescent="0.35">
      <c r="E2459" s="4">
        <v>45954</v>
      </c>
      <c r="F2459" s="3">
        <v>1</v>
      </c>
      <c r="G2459" s="3">
        <v>148</v>
      </c>
      <c r="H2459" s="7" t="s">
        <v>135</v>
      </c>
      <c r="I2459" s="5">
        <f>VLOOKUP(H2459,Tabela1[],2,FALSE)*G2459</f>
        <v>0</v>
      </c>
      <c r="J2459" s="6" t="str">
        <f>IFERROR(G2459/VLOOKUP(H2459,Tabela1[],3,FALSE),"")</f>
        <v/>
      </c>
      <c r="K2459" s="11" cm="1">
        <f t="array" ref="K2459">VLOOKUP(MAX(_xlfn._xlws.FILTER(Tabela3[data],Tabela3[data]&lt;=Tabela2[[#This Row],[data]])),Tabela3[],2,FALSE)</f>
        <v>12.7</v>
      </c>
    </row>
    <row r="2460" spans="5:11" x14ac:dyDescent="0.35">
      <c r="E2460" s="4">
        <v>45954</v>
      </c>
      <c r="F2460" s="3">
        <v>2</v>
      </c>
      <c r="G2460" s="3">
        <v>100</v>
      </c>
      <c r="H2460" s="7" t="s">
        <v>128</v>
      </c>
      <c r="I2460" s="5">
        <f>VLOOKUP(H2460,Tabela1[],2,FALSE)*G2460</f>
        <v>0</v>
      </c>
      <c r="J2460" s="6" t="str">
        <f>IFERROR(G2460/VLOOKUP(H2460,Tabela1[],3,FALSE),"")</f>
        <v/>
      </c>
      <c r="K2460" s="11" cm="1">
        <f t="array" ref="K2460">VLOOKUP(MAX(_xlfn._xlws.FILTER(Tabela3[data],Tabela3[data]&lt;=Tabela2[[#This Row],[data]])),Tabela3[],2,FALSE)</f>
        <v>12.7</v>
      </c>
    </row>
    <row r="2461" spans="5:11" x14ac:dyDescent="0.35">
      <c r="E2461" s="4">
        <v>45954</v>
      </c>
      <c r="F2461" s="3">
        <v>2</v>
      </c>
      <c r="G2461" s="3">
        <v>8</v>
      </c>
      <c r="H2461" s="7" t="s">
        <v>98</v>
      </c>
      <c r="I2461" s="5">
        <f>VLOOKUP(H2461,Tabela1[],2,FALSE)*G2461</f>
        <v>0</v>
      </c>
      <c r="J2461" s="6" t="str">
        <f>IFERROR(G2461/VLOOKUP(H2461,Tabela1[],3,FALSE),"")</f>
        <v/>
      </c>
      <c r="K2461" s="11" cm="1">
        <f t="array" ref="K2461">VLOOKUP(MAX(_xlfn._xlws.FILTER(Tabela3[data],Tabela3[data]&lt;=Tabela2[[#This Row],[data]])),Tabela3[],2,FALSE)</f>
        <v>12.7</v>
      </c>
    </row>
    <row r="2462" spans="5:11" x14ac:dyDescent="0.35">
      <c r="E2462" s="4">
        <v>45954</v>
      </c>
      <c r="F2462" s="3">
        <v>3</v>
      </c>
      <c r="G2462" s="3">
        <v>154</v>
      </c>
      <c r="H2462" s="7" t="s">
        <v>30</v>
      </c>
      <c r="I2462" s="5">
        <f>VLOOKUP(H2462,Tabela1[],2,FALSE)*G2462</f>
        <v>0</v>
      </c>
      <c r="J2462" s="6" t="str">
        <f>IFERROR(G2462/VLOOKUP(H2462,Tabela1[],3,FALSE),"")</f>
        <v/>
      </c>
      <c r="K2462" s="11" cm="1">
        <f t="array" ref="K2462">VLOOKUP(MAX(_xlfn._xlws.FILTER(Tabela3[data],Tabela3[data]&lt;=Tabela2[[#This Row],[data]])),Tabela3[],2,FALSE)</f>
        <v>12.7</v>
      </c>
    </row>
    <row r="2463" spans="5:11" x14ac:dyDescent="0.35">
      <c r="E2463" s="4">
        <v>45954</v>
      </c>
      <c r="F2463" s="3">
        <v>3</v>
      </c>
      <c r="G2463" s="3">
        <v>100</v>
      </c>
      <c r="H2463" s="7" t="s">
        <v>27</v>
      </c>
      <c r="I2463" s="5">
        <f>VLOOKUP(H2463,Tabela1[],2,FALSE)*G2463</f>
        <v>0</v>
      </c>
      <c r="J2463" s="6" t="str">
        <f>IFERROR(G2463/VLOOKUP(H2463,Tabela1[],3,FALSE),"")</f>
        <v/>
      </c>
      <c r="K2463" s="11" cm="1">
        <f t="array" ref="K2463">VLOOKUP(MAX(_xlfn._xlws.FILTER(Tabela3[data],Tabela3[data]&lt;=Tabela2[[#This Row],[data]])),Tabela3[],2,FALSE)</f>
        <v>12.7</v>
      </c>
    </row>
    <row r="2464" spans="5:11" x14ac:dyDescent="0.35">
      <c r="E2464" s="4">
        <v>45954</v>
      </c>
      <c r="F2464" s="3">
        <v>3</v>
      </c>
      <c r="G2464" s="3">
        <v>36</v>
      </c>
      <c r="H2464" s="7" t="s">
        <v>136</v>
      </c>
      <c r="I2464" s="5">
        <f>VLOOKUP(H2464,Tabela1[],2,FALSE)*G2464</f>
        <v>0</v>
      </c>
      <c r="J2464" s="6" t="str">
        <f>IFERROR(G2464/VLOOKUP(H2464,Tabela1[],3,FALSE),"")</f>
        <v/>
      </c>
      <c r="K2464" s="11" cm="1">
        <f t="array" ref="K2464">VLOOKUP(MAX(_xlfn._xlws.FILTER(Tabela3[data],Tabela3[data]&lt;=Tabela2[[#This Row],[data]])),Tabela3[],2,FALSE)</f>
        <v>12.7</v>
      </c>
    </row>
    <row r="2465" spans="5:11" x14ac:dyDescent="0.35">
      <c r="E2465" s="4">
        <v>45955</v>
      </c>
      <c r="F2465" s="3">
        <v>1</v>
      </c>
      <c r="G2465" s="3">
        <v>200</v>
      </c>
      <c r="H2465" s="7" t="s">
        <v>121</v>
      </c>
      <c r="I2465" s="5">
        <f>VLOOKUP(H2465,Tabela1[],2,FALSE)*G2465</f>
        <v>0</v>
      </c>
      <c r="J2465" s="6" t="str">
        <f>IFERROR(G2465/VLOOKUP(H2465,Tabela1[],3,FALSE),"")</f>
        <v/>
      </c>
      <c r="K2465" s="11" cm="1">
        <f t="array" ref="K2465">VLOOKUP(MAX(_xlfn._xlws.FILTER(Tabela3[data],Tabela3[data]&lt;=Tabela2[[#This Row],[data]])),Tabela3[],2,FALSE)</f>
        <v>12.7</v>
      </c>
    </row>
    <row r="2466" spans="5:11" x14ac:dyDescent="0.35">
      <c r="E2466" s="4">
        <v>45955</v>
      </c>
      <c r="F2466" s="3">
        <v>1</v>
      </c>
      <c r="G2466" s="3">
        <v>11</v>
      </c>
      <c r="H2466" s="7" t="s">
        <v>43</v>
      </c>
      <c r="I2466" s="5">
        <f>VLOOKUP(H2466,Tabela1[],2,FALSE)*G2466</f>
        <v>0</v>
      </c>
      <c r="J2466" s="6" t="str">
        <f>IFERROR(G2466/VLOOKUP(H2466,Tabela1[],3,FALSE),"")</f>
        <v/>
      </c>
      <c r="K2466" s="11" cm="1">
        <f t="array" ref="K2466">VLOOKUP(MAX(_xlfn._xlws.FILTER(Tabela3[data],Tabela3[data]&lt;=Tabela2[[#This Row],[data]])),Tabela3[],2,FALSE)</f>
        <v>12.7</v>
      </c>
    </row>
    <row r="2467" spans="5:11" x14ac:dyDescent="0.35">
      <c r="E2467" s="4">
        <v>45955</v>
      </c>
      <c r="F2467" s="3">
        <v>2</v>
      </c>
      <c r="G2467" s="3">
        <v>100</v>
      </c>
      <c r="H2467" s="7" t="s">
        <v>107</v>
      </c>
      <c r="I2467" s="5">
        <f>VLOOKUP(H2467,Tabela1[],2,FALSE)*G2467</f>
        <v>0</v>
      </c>
      <c r="J2467" s="6" t="str">
        <f>IFERROR(G2467/VLOOKUP(H2467,Tabela1[],3,FALSE),"")</f>
        <v/>
      </c>
      <c r="K2467" s="11" cm="1">
        <f t="array" ref="K2467">VLOOKUP(MAX(_xlfn._xlws.FILTER(Tabela3[data],Tabela3[data]&lt;=Tabela2[[#This Row],[data]])),Tabela3[],2,FALSE)</f>
        <v>12.7</v>
      </c>
    </row>
    <row r="2468" spans="5:11" x14ac:dyDescent="0.35">
      <c r="E2468" s="4">
        <v>45955</v>
      </c>
      <c r="F2468" s="3">
        <v>2</v>
      </c>
      <c r="G2468" s="3">
        <v>30</v>
      </c>
      <c r="H2468" s="7" t="s">
        <v>43</v>
      </c>
      <c r="I2468" s="5">
        <f>VLOOKUP(H2468,Tabela1[],2,FALSE)*G2468</f>
        <v>0</v>
      </c>
      <c r="J2468" s="6" t="str">
        <f>IFERROR(G2468/VLOOKUP(H2468,Tabela1[],3,FALSE),"")</f>
        <v/>
      </c>
      <c r="K2468" s="11" cm="1">
        <f t="array" ref="K2468">VLOOKUP(MAX(_xlfn._xlws.FILTER(Tabela3[data],Tabela3[data]&lt;=Tabela2[[#This Row],[data]])),Tabela3[],2,FALSE)</f>
        <v>12.7</v>
      </c>
    </row>
    <row r="2469" spans="5:11" x14ac:dyDescent="0.35">
      <c r="E2469" s="4">
        <v>45955</v>
      </c>
      <c r="F2469" s="3">
        <v>3</v>
      </c>
      <c r="G2469" s="3">
        <v>250</v>
      </c>
      <c r="H2469" s="7" t="s">
        <v>27</v>
      </c>
      <c r="I2469" s="5">
        <f>VLOOKUP(H2469,Tabela1[],2,FALSE)*G2469</f>
        <v>0</v>
      </c>
      <c r="J2469" s="6" t="str">
        <f>IFERROR(G2469/VLOOKUP(H2469,Tabela1[],3,FALSE),"")</f>
        <v/>
      </c>
      <c r="K2469" s="11" cm="1">
        <f t="array" ref="K2469">VLOOKUP(MAX(_xlfn._xlws.FILTER(Tabela3[data],Tabela3[data]&lt;=Tabela2[[#This Row],[data]])),Tabela3[],2,FALSE)</f>
        <v>12.7</v>
      </c>
    </row>
    <row r="2470" spans="5:11" x14ac:dyDescent="0.35">
      <c r="E2470" s="4">
        <v>45955</v>
      </c>
      <c r="F2470" s="3">
        <v>3</v>
      </c>
      <c r="G2470" s="3">
        <v>30</v>
      </c>
      <c r="H2470" s="7" t="s">
        <v>43</v>
      </c>
      <c r="I2470" s="5">
        <f>VLOOKUP(H2470,Tabela1[],2,FALSE)*G2470</f>
        <v>0</v>
      </c>
      <c r="J2470" s="6" t="str">
        <f>IFERROR(G2470/VLOOKUP(H2470,Tabela1[],3,FALSE),"")</f>
        <v/>
      </c>
      <c r="K2470" s="11" cm="1">
        <f t="array" ref="K2470">VLOOKUP(MAX(_xlfn._xlws.FILTER(Tabela3[data],Tabela3[data]&lt;=Tabela2[[#This Row],[data]])),Tabela3[],2,FALSE)</f>
        <v>12.7</v>
      </c>
    </row>
    <row r="2471" spans="5:11" x14ac:dyDescent="0.35">
      <c r="E2471" s="4">
        <v>45956</v>
      </c>
      <c r="F2471" s="3">
        <v>1</v>
      </c>
      <c r="G2471" s="3">
        <v>201</v>
      </c>
      <c r="H2471" s="7" t="s">
        <v>121</v>
      </c>
      <c r="I2471" s="5">
        <f>VLOOKUP(H2471,Tabela1[],2,FALSE)*G2471</f>
        <v>0</v>
      </c>
      <c r="J2471" s="6" t="str">
        <f>IFERROR(G2471/VLOOKUP(H2471,Tabela1[],3,FALSE),"")</f>
        <v/>
      </c>
      <c r="K2471" s="11" cm="1">
        <f t="array" ref="K2471">VLOOKUP(MAX(_xlfn._xlws.FILTER(Tabela3[data],Tabela3[data]&lt;=Tabela2[[#This Row],[data]])),Tabela3[],2,FALSE)</f>
        <v>12.7</v>
      </c>
    </row>
    <row r="2472" spans="5:11" x14ac:dyDescent="0.35">
      <c r="E2472" s="4">
        <v>45956</v>
      </c>
      <c r="F2472" s="3">
        <v>1</v>
      </c>
      <c r="G2472" s="3">
        <v>30</v>
      </c>
      <c r="H2472" s="7" t="s">
        <v>43</v>
      </c>
      <c r="I2472" s="5">
        <f>VLOOKUP(H2472,Tabela1[],2,FALSE)*G2472</f>
        <v>0</v>
      </c>
      <c r="J2472" s="6" t="str">
        <f>IFERROR(G2472/VLOOKUP(H2472,Tabela1[],3,FALSE),"")</f>
        <v/>
      </c>
      <c r="K2472" s="11" cm="1">
        <f t="array" ref="K2472">VLOOKUP(MAX(_xlfn._xlws.FILTER(Tabela3[data],Tabela3[data]&lt;=Tabela2[[#This Row],[data]])),Tabela3[],2,FALSE)</f>
        <v>12.7</v>
      </c>
    </row>
    <row r="2473" spans="5:11" x14ac:dyDescent="0.35">
      <c r="E2473" s="4">
        <v>45956</v>
      </c>
      <c r="F2473" s="3">
        <v>2</v>
      </c>
      <c r="G2473" s="3">
        <v>100</v>
      </c>
      <c r="H2473" s="7" t="s">
        <v>87</v>
      </c>
      <c r="I2473" s="5">
        <f>VLOOKUP(H2473,Tabela1[],2,FALSE)*G2473</f>
        <v>0</v>
      </c>
      <c r="J2473" s="6" t="str">
        <f>IFERROR(G2473/VLOOKUP(H2473,Tabela1[],3,FALSE),"")</f>
        <v/>
      </c>
      <c r="K2473" s="11" cm="1">
        <f t="array" ref="K2473">VLOOKUP(MAX(_xlfn._xlws.FILTER(Tabela3[data],Tabela3[data]&lt;=Tabela2[[#This Row],[data]])),Tabela3[],2,FALSE)</f>
        <v>12.7</v>
      </c>
    </row>
    <row r="2474" spans="5:11" x14ac:dyDescent="0.35">
      <c r="E2474" s="4">
        <v>45956</v>
      </c>
      <c r="F2474" s="3">
        <v>2</v>
      </c>
      <c r="G2474" s="3">
        <v>30</v>
      </c>
      <c r="H2474" s="7" t="s">
        <v>43</v>
      </c>
      <c r="I2474" s="5">
        <f>VLOOKUP(H2474,Tabela1[],2,FALSE)*G2474</f>
        <v>0</v>
      </c>
      <c r="J2474" s="6" t="str">
        <f>IFERROR(G2474/VLOOKUP(H2474,Tabela1[],3,FALSE),"")</f>
        <v/>
      </c>
      <c r="K2474" s="11" cm="1">
        <f t="array" ref="K2474">VLOOKUP(MAX(_xlfn._xlws.FILTER(Tabela3[data],Tabela3[data]&lt;=Tabela2[[#This Row],[data]])),Tabela3[],2,FALSE)</f>
        <v>12.7</v>
      </c>
    </row>
    <row r="2475" spans="5:11" x14ac:dyDescent="0.35">
      <c r="E2475" s="4">
        <v>45956</v>
      </c>
      <c r="F2475" s="3">
        <v>3</v>
      </c>
      <c r="G2475" s="3">
        <v>220</v>
      </c>
      <c r="H2475" s="7" t="s">
        <v>27</v>
      </c>
      <c r="I2475" s="5">
        <f>VLOOKUP(H2475,Tabela1[],2,FALSE)*G2475</f>
        <v>0</v>
      </c>
      <c r="J2475" s="6" t="str">
        <f>IFERROR(G2475/VLOOKUP(H2475,Tabela1[],3,FALSE),"")</f>
        <v/>
      </c>
      <c r="K2475" s="11" cm="1">
        <f t="array" ref="K2475">VLOOKUP(MAX(_xlfn._xlws.FILTER(Tabela3[data],Tabela3[data]&lt;=Tabela2[[#This Row],[data]])),Tabela3[],2,FALSE)</f>
        <v>12.7</v>
      </c>
    </row>
    <row r="2476" spans="5:11" x14ac:dyDescent="0.35">
      <c r="E2476" s="4">
        <v>45956</v>
      </c>
      <c r="F2476" s="3">
        <v>3</v>
      </c>
      <c r="G2476" s="3">
        <v>28</v>
      </c>
      <c r="H2476" s="7" t="s">
        <v>43</v>
      </c>
      <c r="I2476" s="5">
        <f>VLOOKUP(H2476,Tabela1[],2,FALSE)*G2476</f>
        <v>0</v>
      </c>
      <c r="J2476" s="6" t="str">
        <f>IFERROR(G2476/VLOOKUP(H2476,Tabela1[],3,FALSE),"")</f>
        <v/>
      </c>
      <c r="K2476" s="11" cm="1">
        <f t="array" ref="K2476">VLOOKUP(MAX(_xlfn._xlws.FILTER(Tabela3[data],Tabela3[data]&lt;=Tabela2[[#This Row],[data]])),Tabela3[],2,FALSE)</f>
        <v>12.7</v>
      </c>
    </row>
    <row r="2477" spans="5:11" x14ac:dyDescent="0.35">
      <c r="E2477" s="4">
        <v>45956</v>
      </c>
      <c r="F2477" s="3">
        <v>3</v>
      </c>
      <c r="G2477" s="3">
        <v>8</v>
      </c>
      <c r="H2477" s="7" t="s">
        <v>98</v>
      </c>
      <c r="I2477" s="5">
        <f>VLOOKUP(H2477,Tabela1[],2,FALSE)*G2477</f>
        <v>0</v>
      </c>
      <c r="J2477" s="6" t="str">
        <f>IFERROR(G2477/VLOOKUP(H2477,Tabela1[],3,FALSE),"")</f>
        <v/>
      </c>
      <c r="K2477" s="11" cm="1">
        <f t="array" ref="K2477">VLOOKUP(MAX(_xlfn._xlws.FILTER(Tabela3[data],Tabela3[data]&lt;=Tabela2[[#This Row],[data]])),Tabela3[],2,FALSE)</f>
        <v>12.7</v>
      </c>
    </row>
    <row r="2478" spans="5:11" x14ac:dyDescent="0.35">
      <c r="E2478" s="4">
        <v>45957</v>
      </c>
      <c r="F2478" s="3">
        <v>1</v>
      </c>
      <c r="G2478" s="3">
        <v>99</v>
      </c>
      <c r="H2478" s="7" t="s">
        <v>137</v>
      </c>
      <c r="I2478" s="5">
        <f>VLOOKUP(H2478,Tabela1[],2,FALSE)*G2478</f>
        <v>0</v>
      </c>
      <c r="J2478" s="6" t="str">
        <f>IFERROR(G2478/VLOOKUP(H2478,Tabela1[],3,FALSE),"")</f>
        <v/>
      </c>
      <c r="K2478" s="11" cm="1">
        <f t="array" ref="K2478">VLOOKUP(MAX(_xlfn._xlws.FILTER(Tabela3[data],Tabela3[data]&lt;=Tabela2[[#This Row],[data]])),Tabela3[],2,FALSE)</f>
        <v>12.7</v>
      </c>
    </row>
    <row r="2479" spans="5:11" x14ac:dyDescent="0.35">
      <c r="E2479" s="4">
        <v>45957</v>
      </c>
      <c r="F2479" s="3">
        <v>1</v>
      </c>
      <c r="G2479" s="3">
        <v>30</v>
      </c>
      <c r="H2479" s="7" t="s">
        <v>66</v>
      </c>
      <c r="I2479" s="5">
        <f>VLOOKUP(H2479,Tabela1[],2,FALSE)*G2479</f>
        <v>0</v>
      </c>
      <c r="J2479" s="6" t="str">
        <f>IFERROR(G2479/VLOOKUP(H2479,Tabela1[],3,FALSE),"")</f>
        <v/>
      </c>
      <c r="K2479" s="11" cm="1">
        <f t="array" ref="K2479">VLOOKUP(MAX(_xlfn._xlws.FILTER(Tabela3[data],Tabela3[data]&lt;=Tabela2[[#This Row],[data]])),Tabela3[],2,FALSE)</f>
        <v>12.7</v>
      </c>
    </row>
    <row r="2480" spans="5:11" x14ac:dyDescent="0.35">
      <c r="E2480" s="4">
        <v>45957</v>
      </c>
      <c r="F2480" s="3">
        <v>2</v>
      </c>
      <c r="G2480" s="3">
        <v>101</v>
      </c>
      <c r="H2480" s="7" t="s">
        <v>128</v>
      </c>
      <c r="I2480" s="5">
        <f>VLOOKUP(H2480,Tabela1[],2,FALSE)*G2480</f>
        <v>0</v>
      </c>
      <c r="J2480" s="6" t="str">
        <f>IFERROR(G2480/VLOOKUP(H2480,Tabela1[],3,FALSE),"")</f>
        <v/>
      </c>
      <c r="K2480" s="11" cm="1">
        <f t="array" ref="K2480">VLOOKUP(MAX(_xlfn._xlws.FILTER(Tabela3[data],Tabela3[data]&lt;=Tabela2[[#This Row],[data]])),Tabela3[],2,FALSE)</f>
        <v>12.7</v>
      </c>
    </row>
    <row r="2481" spans="5:11" x14ac:dyDescent="0.35">
      <c r="E2481" s="4">
        <v>45957</v>
      </c>
      <c r="F2481" s="3">
        <v>3</v>
      </c>
      <c r="G2481" s="3">
        <v>228</v>
      </c>
      <c r="H2481" s="7" t="s">
        <v>27</v>
      </c>
      <c r="I2481" s="5">
        <f>VLOOKUP(H2481,Tabela1[],2,FALSE)*G2481</f>
        <v>0</v>
      </c>
      <c r="J2481" s="6" t="str">
        <f>IFERROR(G2481/VLOOKUP(H2481,Tabela1[],3,FALSE),"")</f>
        <v/>
      </c>
      <c r="K2481" s="11" cm="1">
        <f t="array" ref="K2481">VLOOKUP(MAX(_xlfn._xlws.FILTER(Tabela3[data],Tabela3[data]&lt;=Tabela2[[#This Row],[data]])),Tabela3[],2,FALSE)</f>
        <v>12.7</v>
      </c>
    </row>
    <row r="2482" spans="5:11" x14ac:dyDescent="0.35">
      <c r="E2482" s="4">
        <v>45957</v>
      </c>
      <c r="F2482" s="3">
        <v>3</v>
      </c>
      <c r="G2482" s="3">
        <v>21</v>
      </c>
      <c r="H2482" s="7" t="s">
        <v>66</v>
      </c>
      <c r="I2482" s="5">
        <f>VLOOKUP(H2482,Tabela1[],2,FALSE)*G2482</f>
        <v>0</v>
      </c>
      <c r="J2482" s="6" t="str">
        <f>IFERROR(G2482/VLOOKUP(H2482,Tabela1[],3,FALSE),"")</f>
        <v/>
      </c>
      <c r="K2482" s="11" cm="1">
        <f t="array" ref="K2482">VLOOKUP(MAX(_xlfn._xlws.FILTER(Tabela3[data],Tabela3[data]&lt;=Tabela2[[#This Row],[data]])),Tabela3[],2,FALSE)</f>
        <v>12.7</v>
      </c>
    </row>
    <row r="2483" spans="5:11" x14ac:dyDescent="0.35">
      <c r="E2483" s="4">
        <v>45957</v>
      </c>
      <c r="F2483" s="3">
        <v>3</v>
      </c>
      <c r="G2483" s="3">
        <v>36</v>
      </c>
      <c r="H2483" s="7" t="s">
        <v>136</v>
      </c>
      <c r="I2483" s="5">
        <f>VLOOKUP(H2483,Tabela1[],2,FALSE)*G2483</f>
        <v>0</v>
      </c>
      <c r="J2483" s="6" t="str">
        <f>IFERROR(G2483/VLOOKUP(H2483,Tabela1[],3,FALSE),"")</f>
        <v/>
      </c>
      <c r="K2483" s="11" cm="1">
        <f t="array" ref="K2483">VLOOKUP(MAX(_xlfn._xlws.FILTER(Tabela3[data],Tabela3[data]&lt;=Tabela2[[#This Row],[data]])),Tabela3[],2,FALSE)</f>
        <v>12.7</v>
      </c>
    </row>
    <row r="2484" spans="5:11" x14ac:dyDescent="0.35">
      <c r="E2484" s="4">
        <v>45958</v>
      </c>
      <c r="F2484" s="3">
        <v>1</v>
      </c>
      <c r="G2484" s="3">
        <v>133</v>
      </c>
      <c r="H2484" s="7" t="s">
        <v>137</v>
      </c>
      <c r="I2484" s="5">
        <f>VLOOKUP(H2484,Tabela1[],2,FALSE)*G2484</f>
        <v>0</v>
      </c>
      <c r="J2484" s="6" t="str">
        <f>IFERROR(G2484/VLOOKUP(H2484,Tabela1[],3,FALSE),"")</f>
        <v/>
      </c>
      <c r="K2484" s="11" cm="1">
        <f t="array" ref="K2484">VLOOKUP(MAX(_xlfn._xlws.FILTER(Tabela3[data],Tabela3[data]&lt;=Tabela2[[#This Row],[data]])),Tabela3[],2,FALSE)</f>
        <v>12.7</v>
      </c>
    </row>
    <row r="2485" spans="5:11" x14ac:dyDescent="0.35">
      <c r="E2485" s="4">
        <v>45958</v>
      </c>
      <c r="F2485" s="3">
        <v>1</v>
      </c>
      <c r="G2485" s="3">
        <v>20</v>
      </c>
      <c r="H2485" s="7" t="s">
        <v>73</v>
      </c>
      <c r="I2485" s="5">
        <f>VLOOKUP(H2485,Tabela1[],2,FALSE)*G2485</f>
        <v>0</v>
      </c>
      <c r="J2485" s="6" t="str">
        <f>IFERROR(G2485/VLOOKUP(H2485,Tabela1[],3,FALSE),"")</f>
        <v/>
      </c>
      <c r="K2485" s="11" cm="1">
        <f t="array" ref="K2485">VLOOKUP(MAX(_xlfn._xlws.FILTER(Tabela3[data],Tabela3[data]&lt;=Tabela2[[#This Row],[data]])),Tabela3[],2,FALSE)</f>
        <v>12.7</v>
      </c>
    </row>
    <row r="2486" spans="5:11" x14ac:dyDescent="0.35">
      <c r="E2486" s="4">
        <v>45958</v>
      </c>
      <c r="F2486" s="3">
        <v>2</v>
      </c>
      <c r="G2486" s="3">
        <v>100</v>
      </c>
      <c r="H2486" s="7" t="s">
        <v>32</v>
      </c>
      <c r="I2486" s="5">
        <f>VLOOKUP(H2486,Tabela1[],2,FALSE)*G2486</f>
        <v>0</v>
      </c>
      <c r="J2486" s="6" t="str">
        <f>IFERROR(G2486/VLOOKUP(H2486,Tabela1[],3,FALSE),"")</f>
        <v/>
      </c>
      <c r="K2486" s="11" cm="1">
        <f t="array" ref="K2486">VLOOKUP(MAX(_xlfn._xlws.FILTER(Tabela3[data],Tabela3[data]&lt;=Tabela2[[#This Row],[data]])),Tabela3[],2,FALSE)</f>
        <v>12.7</v>
      </c>
    </row>
    <row r="2487" spans="5:11" x14ac:dyDescent="0.35">
      <c r="E2487" s="4">
        <v>45958</v>
      </c>
      <c r="F2487" s="3">
        <v>2</v>
      </c>
      <c r="G2487" s="3">
        <v>14</v>
      </c>
      <c r="H2487" s="7" t="s">
        <v>73</v>
      </c>
      <c r="I2487" s="5">
        <f>VLOOKUP(H2487,Tabela1[],2,FALSE)*G2487</f>
        <v>0</v>
      </c>
      <c r="J2487" s="6" t="str">
        <f>IFERROR(G2487/VLOOKUP(H2487,Tabela1[],3,FALSE),"")</f>
        <v/>
      </c>
      <c r="K2487" s="11" cm="1">
        <f t="array" ref="K2487">VLOOKUP(MAX(_xlfn._xlws.FILTER(Tabela3[data],Tabela3[data]&lt;=Tabela2[[#This Row],[data]])),Tabela3[],2,FALSE)</f>
        <v>12.7</v>
      </c>
    </row>
    <row r="2488" spans="5:11" x14ac:dyDescent="0.35">
      <c r="E2488" s="4">
        <v>45958</v>
      </c>
      <c r="F2488" s="3">
        <v>3</v>
      </c>
      <c r="G2488" s="3">
        <v>250</v>
      </c>
      <c r="H2488" s="7" t="s">
        <v>33</v>
      </c>
      <c r="I2488" s="5">
        <f>VLOOKUP(H2488,Tabela1[],2,FALSE)*G2488</f>
        <v>0</v>
      </c>
      <c r="J2488" s="6" t="str">
        <f>IFERROR(G2488/VLOOKUP(H2488,Tabela1[],3,FALSE),"")</f>
        <v/>
      </c>
      <c r="K2488" s="11" cm="1">
        <f t="array" ref="K2488">VLOOKUP(MAX(_xlfn._xlws.FILTER(Tabela3[data],Tabela3[data]&lt;=Tabela2[[#This Row],[data]])),Tabela3[],2,FALSE)</f>
        <v>12.7</v>
      </c>
    </row>
    <row r="2489" spans="5:11" x14ac:dyDescent="0.35">
      <c r="E2489" s="4">
        <v>45958</v>
      </c>
      <c r="F2489" s="3">
        <v>3</v>
      </c>
      <c r="G2489" s="3">
        <v>24</v>
      </c>
      <c r="H2489" s="7" t="s">
        <v>73</v>
      </c>
      <c r="I2489" s="5">
        <f>VLOOKUP(H2489,Tabela1[],2,FALSE)*G2489</f>
        <v>0</v>
      </c>
      <c r="J2489" s="6" t="str">
        <f>IFERROR(G2489/VLOOKUP(H2489,Tabela1[],3,FALSE),"")</f>
        <v/>
      </c>
      <c r="K2489" s="11" cm="1">
        <f t="array" ref="K2489">VLOOKUP(MAX(_xlfn._xlws.FILTER(Tabela3[data],Tabela3[data]&lt;=Tabela2[[#This Row],[data]])),Tabela3[],2,FALSE)</f>
        <v>12.7</v>
      </c>
    </row>
    <row r="2490" spans="5:11" x14ac:dyDescent="0.35">
      <c r="E2490" s="4">
        <v>45958</v>
      </c>
      <c r="F2490" s="3">
        <v>3</v>
      </c>
      <c r="G2490" s="3">
        <v>60</v>
      </c>
      <c r="H2490" s="7" t="s">
        <v>33</v>
      </c>
      <c r="I2490" s="5">
        <f>VLOOKUP(H2490,Tabela1[],2,FALSE)*G2490</f>
        <v>0</v>
      </c>
      <c r="J2490" s="6" t="str">
        <f>IFERROR(G2490/VLOOKUP(H2490,Tabela1[],3,FALSE),"")</f>
        <v/>
      </c>
      <c r="K2490" s="11" cm="1">
        <f t="array" ref="K2490">VLOOKUP(MAX(_xlfn._xlws.FILTER(Tabela3[data],Tabela3[data]&lt;=Tabela2[[#This Row],[data]])),Tabela3[],2,FALSE)</f>
        <v>12.7</v>
      </c>
    </row>
    <row r="2491" spans="5:11" x14ac:dyDescent="0.35">
      <c r="E2491" s="4">
        <v>45959</v>
      </c>
      <c r="F2491" s="3">
        <v>1</v>
      </c>
      <c r="G2491" s="3">
        <v>104</v>
      </c>
      <c r="H2491" s="7" t="s">
        <v>137</v>
      </c>
      <c r="I2491" s="5">
        <f>VLOOKUP(H2491,Tabela1[],2,FALSE)*G2491</f>
        <v>0</v>
      </c>
      <c r="J2491" s="6" t="str">
        <f>IFERROR(G2491/VLOOKUP(H2491,Tabela1[],3,FALSE),"")</f>
        <v/>
      </c>
      <c r="K2491" s="11" cm="1">
        <f t="array" ref="K2491">VLOOKUP(MAX(_xlfn._xlws.FILTER(Tabela3[data],Tabela3[data]&lt;=Tabela2[[#This Row],[data]])),Tabela3[],2,FALSE)</f>
        <v>12.7</v>
      </c>
    </row>
    <row r="2492" spans="5:11" x14ac:dyDescent="0.35">
      <c r="E2492" s="4">
        <v>45959</v>
      </c>
      <c r="F2492" s="3">
        <v>2</v>
      </c>
      <c r="G2492" s="3">
        <v>100</v>
      </c>
      <c r="H2492" s="7" t="s">
        <v>87</v>
      </c>
      <c r="I2492" s="5">
        <f>VLOOKUP(H2492,Tabela1[],2,FALSE)*G2492</f>
        <v>0</v>
      </c>
      <c r="J2492" s="6" t="str">
        <f>IFERROR(G2492/VLOOKUP(H2492,Tabela1[],3,FALSE),"")</f>
        <v/>
      </c>
      <c r="K2492" s="11" cm="1">
        <f t="array" ref="K2492">VLOOKUP(MAX(_xlfn._xlws.FILTER(Tabela3[data],Tabela3[data]&lt;=Tabela2[[#This Row],[data]])),Tabela3[],2,FALSE)</f>
        <v>12.7</v>
      </c>
    </row>
    <row r="2493" spans="5:11" x14ac:dyDescent="0.35">
      <c r="E2493" s="4">
        <v>45959</v>
      </c>
      <c r="F2493" s="3">
        <v>2</v>
      </c>
      <c r="G2493" s="3">
        <v>17</v>
      </c>
      <c r="H2493" s="7" t="s">
        <v>43</v>
      </c>
      <c r="I2493" s="5">
        <f>VLOOKUP(H2493,Tabela1[],2,FALSE)*G2493</f>
        <v>0</v>
      </c>
      <c r="J2493" s="6" t="str">
        <f>IFERROR(G2493/VLOOKUP(H2493,Tabela1[],3,FALSE),"")</f>
        <v/>
      </c>
      <c r="K2493" s="11" cm="1">
        <f t="array" ref="K2493">VLOOKUP(MAX(_xlfn._xlws.FILTER(Tabela3[data],Tabela3[data]&lt;=Tabela2[[#This Row],[data]])),Tabela3[],2,FALSE)</f>
        <v>12.7</v>
      </c>
    </row>
    <row r="2494" spans="5:11" x14ac:dyDescent="0.35">
      <c r="E2494" s="4">
        <v>45959</v>
      </c>
      <c r="F2494" s="3">
        <v>3</v>
      </c>
      <c r="G2494" s="3">
        <v>90</v>
      </c>
      <c r="H2494" s="7" t="s">
        <v>33</v>
      </c>
      <c r="I2494" s="5">
        <f>VLOOKUP(H2494,Tabela1[],2,FALSE)*G2494</f>
        <v>0</v>
      </c>
      <c r="J2494" s="6" t="str">
        <f>IFERROR(G2494/VLOOKUP(H2494,Tabela1[],3,FALSE),"")</f>
        <v/>
      </c>
      <c r="K2494" s="16" cm="1">
        <f t="array" ref="K2494">VLOOKUP(MAX(_xlfn._xlws.FILTER(Tabela3[data],Tabela3[data]&lt;=Tabela2[[#This Row],[data]])),Tabela3[],2,FALSE)</f>
        <v>12.7</v>
      </c>
    </row>
    <row r="2495" spans="5:11" x14ac:dyDescent="0.35">
      <c r="E2495" s="4">
        <v>45959</v>
      </c>
      <c r="F2495" s="3">
        <v>3</v>
      </c>
      <c r="G2495" s="3">
        <v>30</v>
      </c>
      <c r="H2495" s="7" t="s">
        <v>43</v>
      </c>
      <c r="I2495" s="5">
        <f>VLOOKUP(H2495,Tabela1[],2,FALSE)*G2495</f>
        <v>0</v>
      </c>
      <c r="J2495" s="6" t="str">
        <f>IFERROR(G2495/VLOOKUP(H2495,Tabela1[],3,FALSE),"")</f>
        <v/>
      </c>
      <c r="K2495" s="16" cm="1">
        <f t="array" ref="K2495">VLOOKUP(MAX(_xlfn._xlws.FILTER(Tabela3[data],Tabela3[data]&lt;=Tabela2[[#This Row],[data]])),Tabela3[],2,FALSE)</f>
        <v>12.7</v>
      </c>
    </row>
    <row r="2496" spans="5:11" x14ac:dyDescent="0.35">
      <c r="E2496" s="4">
        <v>45959</v>
      </c>
      <c r="F2496" s="3">
        <v>3</v>
      </c>
      <c r="G2496" s="3">
        <v>70</v>
      </c>
      <c r="H2496" s="7" t="s">
        <v>137</v>
      </c>
      <c r="I2496" s="5">
        <f>VLOOKUP(H2496,Tabela1[],2,FALSE)*G2496</f>
        <v>0</v>
      </c>
      <c r="J2496" s="6" t="str">
        <f>IFERROR(G2496/VLOOKUP(H2496,Tabela1[],3,FALSE),"")</f>
        <v/>
      </c>
      <c r="K2496" s="16" cm="1">
        <f t="array" ref="K2496">VLOOKUP(MAX(_xlfn._xlws.FILTER(Tabela3[data],Tabela3[data]&lt;=Tabela2[[#This Row],[data]])),Tabela3[],2,FALSE)</f>
        <v>12.7</v>
      </c>
    </row>
    <row r="2497" spans="5:11" x14ac:dyDescent="0.35">
      <c r="E2497" s="4">
        <v>45959</v>
      </c>
      <c r="F2497" s="3">
        <v>3</v>
      </c>
      <c r="G2497" s="3">
        <v>30</v>
      </c>
      <c r="H2497" s="7" t="s">
        <v>43</v>
      </c>
      <c r="I2497" s="5">
        <f>VLOOKUP(H2497,Tabela1[],2,FALSE)*G2497</f>
        <v>0</v>
      </c>
      <c r="J2497" s="6" t="str">
        <f>IFERROR(G2497/VLOOKUP(H2497,Tabela1[],3,FALSE),"")</f>
        <v/>
      </c>
      <c r="K2497" s="16" cm="1">
        <f t="array" ref="K2497">VLOOKUP(MAX(_xlfn._xlws.FILTER(Tabela3[data],Tabela3[data]&lt;=Tabela2[[#This Row],[data]])),Tabela3[],2,FALSE)</f>
        <v>12.7</v>
      </c>
    </row>
    <row r="2498" spans="5:11" x14ac:dyDescent="0.35">
      <c r="E2498" s="4">
        <v>45959</v>
      </c>
      <c r="F2498" s="3">
        <v>3</v>
      </c>
      <c r="G2498" s="3">
        <v>36</v>
      </c>
      <c r="H2498" s="7" t="s">
        <v>136</v>
      </c>
      <c r="I2498" s="5">
        <f>VLOOKUP(H2498,Tabela1[],2,FALSE)*G2498</f>
        <v>0</v>
      </c>
      <c r="J2498" s="6" t="str">
        <f>IFERROR(G2498/VLOOKUP(H2498,Tabela1[],3,FALSE),"")</f>
        <v/>
      </c>
      <c r="K2498" s="16" cm="1">
        <f t="array" ref="K2498">VLOOKUP(MAX(_xlfn._xlws.FILTER(Tabela3[data],Tabela3[data]&lt;=Tabela2[[#This Row],[data]])),Tabela3[],2,FALSE)</f>
        <v>12.7</v>
      </c>
    </row>
    <row r="2499" spans="5:11" x14ac:dyDescent="0.35">
      <c r="E2499" s="4">
        <v>45960</v>
      </c>
      <c r="F2499" s="3">
        <v>1</v>
      </c>
      <c r="G2499" s="3">
        <v>180</v>
      </c>
      <c r="H2499" s="7" t="s">
        <v>138</v>
      </c>
      <c r="I2499" s="5">
        <f>VLOOKUP(H2499,Tabela1[],2,FALSE)*G2499</f>
        <v>0</v>
      </c>
      <c r="J2499" s="6" t="str">
        <f>IFERROR(G2499/VLOOKUP(H2499,Tabela1[],3,FALSE),"")</f>
        <v/>
      </c>
      <c r="K2499" s="16" cm="1">
        <f t="array" ref="K2499">VLOOKUP(MAX(_xlfn._xlws.FILTER(Tabela3[data],Tabela3[data]&lt;=Tabela2[[#This Row],[data]])),Tabela3[],2,FALSE)</f>
        <v>12.7</v>
      </c>
    </row>
    <row r="2500" spans="5:11" x14ac:dyDescent="0.35">
      <c r="E2500" s="4">
        <v>45960</v>
      </c>
      <c r="F2500" s="3">
        <v>1</v>
      </c>
      <c r="G2500" s="3">
        <v>10</v>
      </c>
      <c r="H2500" s="7" t="s">
        <v>138</v>
      </c>
      <c r="I2500" s="5">
        <f>VLOOKUP(H2500,Tabela1[],2,FALSE)*G2500</f>
        <v>0</v>
      </c>
      <c r="J2500" s="6" t="str">
        <f>IFERROR(G2500/VLOOKUP(H2500,Tabela1[],3,FALSE),"")</f>
        <v/>
      </c>
      <c r="K2500" s="16" cm="1">
        <f t="array" ref="K2500">VLOOKUP(MAX(_xlfn._xlws.FILTER(Tabela3[data],Tabela3[data]&lt;=Tabela2[[#This Row],[data]])),Tabela3[],2,FALSE)</f>
        <v>12.7</v>
      </c>
    </row>
    <row r="2501" spans="5:11" x14ac:dyDescent="0.35">
      <c r="E2501" s="4">
        <v>45960</v>
      </c>
      <c r="F2501" s="3">
        <v>1</v>
      </c>
      <c r="G2501" s="3">
        <v>10</v>
      </c>
      <c r="H2501" s="7" t="s">
        <v>43</v>
      </c>
      <c r="I2501" s="5">
        <f>VLOOKUP(H2501,Tabela1[],2,FALSE)*G2501</f>
        <v>0</v>
      </c>
      <c r="J2501" s="6" t="str">
        <f>IFERROR(G2501/VLOOKUP(H2501,Tabela1[],3,FALSE),"")</f>
        <v/>
      </c>
      <c r="K2501" s="16" cm="1">
        <f t="array" ref="K2501">VLOOKUP(MAX(_xlfn._xlws.FILTER(Tabela3[data],Tabela3[data]&lt;=Tabela2[[#This Row],[data]])),Tabela3[],2,FALSE)</f>
        <v>12.7</v>
      </c>
    </row>
  </sheetData>
  <hyperlinks>
    <hyperlink ref="M49" r:id="rId2" display="https://karmybrit.pl/brit-premium-by-nature-chicken-with-hearts.html" xr:uid="{5C6D5746-261A-40D4-BE6F-2011C81118DB}"/>
    <hyperlink ref="H1054" r:id="rId3" display="https://karmybrit.pl/brit-premium-by-nature-chicken-with-hearts.html" xr:uid="{DA55523D-1A8C-4408-8A26-05977EC5405A}"/>
    <hyperlink ref="H1055" r:id="rId4" display="https://karmybrit.pl/brit-premium-by-nature-chicken-with-hearts.html" xr:uid="{CFC42E8B-8AC3-40EA-A670-CF936522F740}"/>
    <hyperlink ref="H1061" r:id="rId5" display="https://karmybrit.pl/brit-premium-by-nature-chicken-with-hearts.html" xr:uid="{92CE1604-0719-4F38-84F0-A8719AC72C98}"/>
    <hyperlink ref="H1070" r:id="rId6" display="https://karmybrit.pl/brit-premium-by-nature-chicken-with-hearts.html" xr:uid="{4CA41319-DE6D-403F-92E5-857A6E6C161A}"/>
  </hyperlinks>
  <pageMargins left="0.7" right="0.7" top="0.75" bottom="0.75" header="0.3" footer="0.3"/>
  <drawing r:id="rId7"/>
  <tableParts count="3"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Wolanowski</dc:creator>
  <cp:lastModifiedBy>Paweł Wolanowski</cp:lastModifiedBy>
  <dcterms:created xsi:type="dcterms:W3CDTF">2024-11-10T18:21:43Z</dcterms:created>
  <dcterms:modified xsi:type="dcterms:W3CDTF">2025-10-30T08:31:34Z</dcterms:modified>
</cp:coreProperties>
</file>